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ion.cenalia.GOV\Desktop\PBA\PBA 2020-2022\PBA 2020-2022 FAZA 1\DOKUMENTI I PBA\Aneksi 1 Excel PBA 2020-2022\"/>
    </mc:Choice>
  </mc:AlternateContent>
  <bookViews>
    <workbookView xWindow="0" yWindow="0" windowWidth="28800" windowHeight="11835"/>
  </bookViews>
  <sheets>
    <sheet name="Formati 1 Misioni" sheetId="22" r:id="rId1"/>
    <sheet name="Format 2 01110" sheetId="18" r:id="rId2"/>
    <sheet name="Formati 2  04220" sheetId="9" r:id="rId3"/>
    <sheet name="Format 2 04230" sheetId="21" r:id="rId4"/>
    <sheet name="Format 2  04240" sheetId="10" r:id="rId5"/>
    <sheet name="Format 2 04250" sheetId="11" r:id="rId6"/>
    <sheet name="Format 2  04860" sheetId="15" r:id="rId7"/>
    <sheet name="Format 2 05470" sheetId="16" r:id="rId8"/>
  </sheets>
  <definedNames>
    <definedName name="_xlnm.Print_Area" localSheetId="6">'Format 2  04860'!$A$1:$E$582</definedName>
    <definedName name="_xlnm.Print_Area" localSheetId="1">'Format 2 01110'!$A$1:$E$339</definedName>
    <definedName name="_xlnm.Print_Area" localSheetId="5">'Format 2 04250'!$A$1:$E$627</definedName>
    <definedName name="_xlnm.Print_Area" localSheetId="2">'Formati 2  04220'!$A$1:$E$497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3" i="9" l="1"/>
  <c r="D473" i="9"/>
  <c r="E473" i="9"/>
  <c r="B473" i="9"/>
  <c r="C350" i="9"/>
  <c r="D350" i="9"/>
  <c r="E350" i="9"/>
  <c r="B350" i="9"/>
  <c r="C195" i="9"/>
  <c r="D195" i="9"/>
  <c r="E195" i="9"/>
  <c r="B195" i="9"/>
  <c r="C158" i="9"/>
  <c r="D158" i="9"/>
  <c r="E158" i="9"/>
  <c r="B158" i="9"/>
  <c r="C63" i="16"/>
  <c r="D63" i="16"/>
  <c r="E63" i="16"/>
  <c r="B63" i="16"/>
  <c r="C358" i="21"/>
  <c r="C338" i="21"/>
  <c r="D338" i="21"/>
  <c r="E338" i="21"/>
  <c r="C335" i="21"/>
  <c r="D335" i="21"/>
  <c r="E335" i="21"/>
  <c r="C332" i="21"/>
  <c r="D332" i="21"/>
  <c r="E332" i="21"/>
  <c r="C361" i="21" l="1"/>
  <c r="B361" i="21"/>
  <c r="C360" i="21"/>
  <c r="B360" i="21"/>
  <c r="C359" i="21"/>
  <c r="C357" i="21" s="1"/>
  <c r="B359" i="21"/>
  <c r="B358" i="21"/>
  <c r="C356" i="21"/>
  <c r="B356" i="21"/>
  <c r="C355" i="21"/>
  <c r="B355" i="21"/>
  <c r="C354" i="21"/>
  <c r="B354" i="21"/>
  <c r="C353" i="21"/>
  <c r="B353" i="21"/>
  <c r="E351" i="21"/>
  <c r="D351" i="21"/>
  <c r="C351" i="21"/>
  <c r="B351" i="21"/>
  <c r="E350" i="21"/>
  <c r="D350" i="21"/>
  <c r="C350" i="21"/>
  <c r="B350" i="21"/>
  <c r="C349" i="21"/>
  <c r="B349" i="21"/>
  <c r="E348" i="21"/>
  <c r="D348" i="21"/>
  <c r="C348" i="21"/>
  <c r="B348" i="21"/>
  <c r="E347" i="21"/>
  <c r="E346" i="21" s="1"/>
  <c r="D347" i="21"/>
  <c r="D346" i="21" s="1"/>
  <c r="C347" i="21"/>
  <c r="C346" i="21" s="1"/>
  <c r="B347" i="21"/>
  <c r="B346" i="21" s="1"/>
  <c r="E345" i="21"/>
  <c r="D345" i="21"/>
  <c r="C345" i="21"/>
  <c r="B345" i="21"/>
  <c r="E344" i="21"/>
  <c r="E343" i="21" s="1"/>
  <c r="D344" i="21"/>
  <c r="D343" i="21" s="1"/>
  <c r="C344" i="21"/>
  <c r="C343" i="21" s="1"/>
  <c r="B344" i="21"/>
  <c r="B343" i="21" s="1"/>
  <c r="E342" i="21"/>
  <c r="D342" i="21"/>
  <c r="C342" i="21"/>
  <c r="B342" i="21"/>
  <c r="E341" i="21"/>
  <c r="E340" i="21" s="1"/>
  <c r="D341" i="21"/>
  <c r="D340" i="21" s="1"/>
  <c r="C341" i="21"/>
  <c r="C340" i="21" s="1"/>
  <c r="B341" i="21"/>
  <c r="E339" i="21"/>
  <c r="D339" i="21"/>
  <c r="C339" i="21"/>
  <c r="B339" i="21"/>
  <c r="E337" i="21"/>
  <c r="D337" i="21"/>
  <c r="C337" i="21"/>
  <c r="B338" i="21"/>
  <c r="B337" i="21" s="1"/>
  <c r="E336" i="21"/>
  <c r="D336" i="21"/>
  <c r="D334" i="21" s="1"/>
  <c r="C336" i="21"/>
  <c r="C334" i="21" s="1"/>
  <c r="B336" i="21"/>
  <c r="E334" i="21"/>
  <c r="B335" i="21"/>
  <c r="B334" i="21" s="1"/>
  <c r="E333" i="21"/>
  <c r="E331" i="21" s="1"/>
  <c r="D333" i="21"/>
  <c r="D331" i="21" s="1"/>
  <c r="C333" i="21"/>
  <c r="C331" i="21" s="1"/>
  <c r="B333" i="21"/>
  <c r="B332" i="21"/>
  <c r="E321" i="21"/>
  <c r="D321" i="21"/>
  <c r="C321" i="21"/>
  <c r="B321" i="21"/>
  <c r="E316" i="21"/>
  <c r="E326" i="21" s="1"/>
  <c r="D316" i="21"/>
  <c r="D326" i="21" s="1"/>
  <c r="C316" i="21"/>
  <c r="C326" i="21" s="1"/>
  <c r="B316" i="21"/>
  <c r="B326" i="21" s="1"/>
  <c r="E310" i="21"/>
  <c r="D310" i="21"/>
  <c r="C310" i="21"/>
  <c r="B310" i="21"/>
  <c r="E295" i="21"/>
  <c r="D295" i="21"/>
  <c r="C295" i="21"/>
  <c r="B295" i="21"/>
  <c r="E290" i="21"/>
  <c r="E300" i="21" s="1"/>
  <c r="D290" i="21"/>
  <c r="D300" i="21" s="1"/>
  <c r="C290" i="21"/>
  <c r="C300" i="21" s="1"/>
  <c r="B290" i="21"/>
  <c r="B300" i="21" s="1"/>
  <c r="E284" i="21"/>
  <c r="D284" i="21"/>
  <c r="C284" i="21"/>
  <c r="B284" i="21"/>
  <c r="D267" i="21"/>
  <c r="E267" i="21" s="1"/>
  <c r="E255" i="21"/>
  <c r="D255" i="21"/>
  <c r="C255" i="21"/>
  <c r="C270" i="21" s="1"/>
  <c r="B255" i="21"/>
  <c r="B270" i="21" s="1"/>
  <c r="E243" i="21"/>
  <c r="D243" i="21"/>
  <c r="C243" i="21"/>
  <c r="B243" i="21"/>
  <c r="E226" i="21"/>
  <c r="E225" i="21" s="1"/>
  <c r="E361" i="21" s="1"/>
  <c r="D226" i="21"/>
  <c r="D227" i="21" s="1"/>
  <c r="C221" i="21"/>
  <c r="B221" i="21"/>
  <c r="C216" i="21"/>
  <c r="B216" i="21"/>
  <c r="E211" i="21"/>
  <c r="D211" i="21"/>
  <c r="C211" i="21"/>
  <c r="B211" i="21"/>
  <c r="E210" i="21"/>
  <c r="D210" i="21"/>
  <c r="C210" i="21"/>
  <c r="B210" i="21"/>
  <c r="E209" i="21"/>
  <c r="D209" i="21"/>
  <c r="C209" i="21"/>
  <c r="B209" i="21"/>
  <c r="B212" i="21" s="1"/>
  <c r="D195" i="21"/>
  <c r="C195" i="21"/>
  <c r="B195" i="21"/>
  <c r="E190" i="21"/>
  <c r="E200" i="21" s="1"/>
  <c r="E201" i="21" s="1"/>
  <c r="D190" i="21"/>
  <c r="C190" i="21"/>
  <c r="C200" i="21" s="1"/>
  <c r="B190" i="21"/>
  <c r="B200" i="21" s="1"/>
  <c r="E185" i="21"/>
  <c r="E184" i="21"/>
  <c r="D184" i="21"/>
  <c r="C184" i="21"/>
  <c r="E183" i="21"/>
  <c r="D183" i="21"/>
  <c r="E156" i="21"/>
  <c r="E171" i="21" s="1"/>
  <c r="D156" i="21"/>
  <c r="D171" i="21" s="1"/>
  <c r="C156" i="21"/>
  <c r="C171" i="21" s="1"/>
  <c r="B156" i="21"/>
  <c r="B171" i="21" s="1"/>
  <c r="E144" i="21"/>
  <c r="D144" i="21"/>
  <c r="C144" i="21"/>
  <c r="E134" i="21"/>
  <c r="E105" i="21" s="1"/>
  <c r="D134" i="21"/>
  <c r="D105" i="21" s="1"/>
  <c r="C134" i="21"/>
  <c r="B134" i="21"/>
  <c r="B105" i="21" s="1"/>
  <c r="B106" i="21" s="1"/>
  <c r="E107" i="21"/>
  <c r="D107" i="21"/>
  <c r="C107" i="21"/>
  <c r="E82" i="21"/>
  <c r="E97" i="21" s="1"/>
  <c r="D82" i="21"/>
  <c r="D97" i="21" s="1"/>
  <c r="C82" i="21"/>
  <c r="C97" i="21" s="1"/>
  <c r="B82" i="21"/>
  <c r="B97" i="21" s="1"/>
  <c r="E70" i="21"/>
  <c r="D70" i="21"/>
  <c r="C70" i="21"/>
  <c r="D57" i="21"/>
  <c r="E57" i="21" s="1"/>
  <c r="E349" i="21" s="1"/>
  <c r="E45" i="21"/>
  <c r="D45" i="21"/>
  <c r="C45" i="21"/>
  <c r="B45" i="21"/>
  <c r="E42" i="21"/>
  <c r="D42" i="21"/>
  <c r="C42" i="21"/>
  <c r="B42" i="21"/>
  <c r="E39" i="21"/>
  <c r="D39" i="21"/>
  <c r="C39" i="21"/>
  <c r="C60" i="21" s="1"/>
  <c r="B39" i="21"/>
  <c r="B60" i="21" s="1"/>
  <c r="B35" i="21"/>
  <c r="E33" i="21"/>
  <c r="D33" i="21"/>
  <c r="C33" i="21"/>
  <c r="B33" i="21"/>
  <c r="B331" i="21" l="1"/>
  <c r="C212" i="21"/>
  <c r="C226" i="21"/>
  <c r="C227" i="21" s="1"/>
  <c r="E227" i="21"/>
  <c r="D60" i="21"/>
  <c r="D31" i="21" s="1"/>
  <c r="C32" i="21" s="1"/>
  <c r="D225" i="21"/>
  <c r="D361" i="21" s="1"/>
  <c r="D270" i="21"/>
  <c r="D241" i="21" s="1"/>
  <c r="D242" i="21" s="1"/>
  <c r="B357" i="21"/>
  <c r="E212" i="21"/>
  <c r="D135" i="21"/>
  <c r="D106" i="21"/>
  <c r="B340" i="21"/>
  <c r="E186" i="21"/>
  <c r="E270" i="21"/>
  <c r="E241" i="21" s="1"/>
  <c r="D200" i="21"/>
  <c r="D201" i="21" s="1"/>
  <c r="C105" i="21"/>
  <c r="C106" i="21" s="1"/>
  <c r="C109" i="21" s="1"/>
  <c r="B182" i="21"/>
  <c r="B183" i="21" s="1"/>
  <c r="B226" i="21"/>
  <c r="B227" i="21" s="1"/>
  <c r="D224" i="21"/>
  <c r="D360" i="21" s="1"/>
  <c r="B352" i="21"/>
  <c r="D212" i="21"/>
  <c r="C352" i="21"/>
  <c r="C330" i="21" s="1"/>
  <c r="B241" i="21"/>
  <c r="B271" i="21" s="1"/>
  <c r="C31" i="21"/>
  <c r="C308" i="21"/>
  <c r="E60" i="21"/>
  <c r="D68" i="21"/>
  <c r="C241" i="21"/>
  <c r="C271" i="21" s="1"/>
  <c r="E308" i="21"/>
  <c r="D308" i="21"/>
  <c r="E68" i="21"/>
  <c r="E98" i="21" s="1"/>
  <c r="C182" i="21"/>
  <c r="B282" i="21"/>
  <c r="B301" i="21" s="1"/>
  <c r="B142" i="21"/>
  <c r="B172" i="21" s="1"/>
  <c r="C282" i="21"/>
  <c r="C301" i="21" s="1"/>
  <c r="C142" i="21"/>
  <c r="D282" i="21"/>
  <c r="D301" i="21" s="1"/>
  <c r="E282" i="21"/>
  <c r="E301" i="21" s="1"/>
  <c r="B31" i="21"/>
  <c r="B34" i="21" s="1"/>
  <c r="E108" i="21"/>
  <c r="E106" i="21"/>
  <c r="B308" i="21"/>
  <c r="E135" i="21"/>
  <c r="E224" i="21"/>
  <c r="D349" i="21"/>
  <c r="D142" i="21"/>
  <c r="D271" i="21"/>
  <c r="E142" i="21"/>
  <c r="E172" i="21" s="1"/>
  <c r="B68" i="21"/>
  <c r="D223" i="21"/>
  <c r="C68" i="21"/>
  <c r="D34" i="21" l="1"/>
  <c r="C327" i="21"/>
  <c r="C329" i="21"/>
  <c r="D61" i="21"/>
  <c r="D329" i="21"/>
  <c r="E109" i="21"/>
  <c r="B201" i="21"/>
  <c r="B330" i="21"/>
  <c r="B61" i="21"/>
  <c r="C135" i="21"/>
  <c r="C108" i="21"/>
  <c r="D109" i="21"/>
  <c r="D244" i="21"/>
  <c r="D108" i="21"/>
  <c r="E309" i="21"/>
  <c r="E285" i="21"/>
  <c r="E283" i="21"/>
  <c r="E244" i="21"/>
  <c r="E242" i="21"/>
  <c r="E245" i="21" s="1"/>
  <c r="C185" i="21"/>
  <c r="D185" i="21"/>
  <c r="C183" i="21"/>
  <c r="E327" i="21"/>
  <c r="E145" i="21"/>
  <c r="D143" i="21"/>
  <c r="B311" i="21"/>
  <c r="B309" i="21"/>
  <c r="B312" i="21" s="1"/>
  <c r="B329" i="21"/>
  <c r="B362" i="21" s="1"/>
  <c r="D172" i="21"/>
  <c r="B327" i="21"/>
  <c r="C143" i="21"/>
  <c r="D145" i="21"/>
  <c r="D222" i="21"/>
  <c r="D358" i="21" s="1"/>
  <c r="D359" i="21"/>
  <c r="C172" i="21"/>
  <c r="D309" i="21"/>
  <c r="D69" i="21"/>
  <c r="E71" i="21"/>
  <c r="B32" i="21"/>
  <c r="C35" i="21" s="1"/>
  <c r="C34" i="21"/>
  <c r="C69" i="21"/>
  <c r="D71" i="21"/>
  <c r="C244" i="21"/>
  <c r="C242" i="21"/>
  <c r="C98" i="21"/>
  <c r="B143" i="21"/>
  <c r="C145" i="21"/>
  <c r="B285" i="21"/>
  <c r="B283" i="21"/>
  <c r="B286" i="21" s="1"/>
  <c r="D327" i="21"/>
  <c r="D98" i="21"/>
  <c r="C61" i="21"/>
  <c r="C285" i="21"/>
  <c r="C283" i="21"/>
  <c r="C71" i="21"/>
  <c r="B69" i="21"/>
  <c r="C72" i="21" s="1"/>
  <c r="E360" i="21"/>
  <c r="E223" i="21"/>
  <c r="D285" i="21"/>
  <c r="D283" i="21"/>
  <c r="B98" i="21"/>
  <c r="E31" i="21"/>
  <c r="E61" i="21" s="1"/>
  <c r="E271" i="21"/>
  <c r="C201" i="21"/>
  <c r="C311" i="21"/>
  <c r="C309" i="21"/>
  <c r="C362" i="21"/>
  <c r="B242" i="21"/>
  <c r="B245" i="21" s="1"/>
  <c r="B244" i="21"/>
  <c r="E329" i="21" l="1"/>
  <c r="C312" i="21"/>
  <c r="E286" i="21"/>
  <c r="D146" i="21"/>
  <c r="E146" i="21"/>
  <c r="C186" i="21"/>
  <c r="D186" i="21"/>
  <c r="C286" i="21"/>
  <c r="D357" i="21"/>
  <c r="D221" i="21"/>
  <c r="D220" i="21" s="1"/>
  <c r="C245" i="21"/>
  <c r="D32" i="21"/>
  <c r="E35" i="21" s="1"/>
  <c r="E34" i="21"/>
  <c r="E32" i="21"/>
  <c r="C146" i="21"/>
  <c r="D35" i="21"/>
  <c r="D286" i="21"/>
  <c r="D72" i="21"/>
  <c r="E72" i="21"/>
  <c r="D245" i="21"/>
  <c r="E222" i="21"/>
  <c r="E358" i="21" s="1"/>
  <c r="E359" i="21"/>
  <c r="D356" i="21" l="1"/>
  <c r="D219" i="21"/>
  <c r="E357" i="21"/>
  <c r="E221" i="21"/>
  <c r="E220" i="21" s="1"/>
  <c r="E356" i="21" l="1"/>
  <c r="E219" i="21"/>
  <c r="D355" i="21"/>
  <c r="D218" i="21"/>
  <c r="D217" i="21" l="1"/>
  <c r="D354" i="21"/>
  <c r="E355" i="21"/>
  <c r="E218" i="21"/>
  <c r="E354" i="21" l="1"/>
  <c r="E217" i="21"/>
  <c r="D216" i="21"/>
  <c r="D353" i="21"/>
  <c r="D352" i="21" s="1"/>
  <c r="D330" i="21" s="1"/>
  <c r="D362" i="21" s="1"/>
  <c r="E216" i="21" l="1"/>
  <c r="E353" i="21"/>
  <c r="E352" i="21" s="1"/>
  <c r="E330" i="21" s="1"/>
  <c r="E362" i="21" s="1"/>
  <c r="E626" i="11" l="1"/>
  <c r="D626" i="11"/>
  <c r="C626" i="11"/>
  <c r="B626" i="11"/>
  <c r="E625" i="11"/>
  <c r="D625" i="11"/>
  <c r="C625" i="11"/>
  <c r="B625" i="11"/>
  <c r="E624" i="11"/>
  <c r="D624" i="11"/>
  <c r="C624" i="11"/>
  <c r="B624" i="11"/>
  <c r="E623" i="11"/>
  <c r="D623" i="11"/>
  <c r="C623" i="11"/>
  <c r="C622" i="11" s="1"/>
  <c r="B623" i="11"/>
  <c r="B622" i="11" s="1"/>
  <c r="E622" i="11"/>
  <c r="D622" i="11"/>
  <c r="E615" i="11"/>
  <c r="E614" i="11" s="1"/>
  <c r="D615" i="11"/>
  <c r="C615" i="11"/>
  <c r="C614" i="11" s="1"/>
  <c r="B615" i="11"/>
  <c r="B614" i="11" s="1"/>
  <c r="D614" i="11"/>
  <c r="E604" i="11"/>
  <c r="D604" i="11"/>
  <c r="C604" i="11"/>
  <c r="B604" i="11"/>
  <c r="E603" i="11"/>
  <c r="D603" i="11"/>
  <c r="D602" i="11" s="1"/>
  <c r="C603" i="11"/>
  <c r="C602" i="11" s="1"/>
  <c r="B603" i="11"/>
  <c r="E602" i="11"/>
  <c r="B602" i="11"/>
  <c r="E601" i="11"/>
  <c r="D601" i="11"/>
  <c r="C601" i="11"/>
  <c r="B601" i="11"/>
  <c r="E600" i="11"/>
  <c r="E599" i="11" s="1"/>
  <c r="D600" i="11"/>
  <c r="C600" i="11"/>
  <c r="B600" i="11"/>
  <c r="B599" i="11" s="1"/>
  <c r="C599" i="11"/>
  <c r="E598" i="11"/>
  <c r="D598" i="11"/>
  <c r="C598" i="11"/>
  <c r="B598" i="11"/>
  <c r="E597" i="11"/>
  <c r="D597" i="11"/>
  <c r="D596" i="11" s="1"/>
  <c r="C597" i="11"/>
  <c r="C596" i="11" s="1"/>
  <c r="B597" i="11"/>
  <c r="B596" i="11" s="1"/>
  <c r="E596" i="11"/>
  <c r="D591" i="11"/>
  <c r="E586" i="11"/>
  <c r="E591" i="11" s="1"/>
  <c r="E577" i="11" s="1"/>
  <c r="D586" i="11"/>
  <c r="C586" i="11"/>
  <c r="C591" i="11" s="1"/>
  <c r="C577" i="11" s="1"/>
  <c r="B586" i="11"/>
  <c r="B591" i="11" s="1"/>
  <c r="B577" i="11" s="1"/>
  <c r="B578" i="11" s="1"/>
  <c r="E579" i="11"/>
  <c r="D579" i="11"/>
  <c r="C579" i="11"/>
  <c r="D577" i="11"/>
  <c r="D578" i="11" s="1"/>
  <c r="E563" i="11"/>
  <c r="E568" i="11" s="1"/>
  <c r="E554" i="11" s="1"/>
  <c r="D563" i="11"/>
  <c r="D568" i="11" s="1"/>
  <c r="D554" i="11" s="1"/>
  <c r="C563" i="11"/>
  <c r="C568" i="11" s="1"/>
  <c r="C554" i="11" s="1"/>
  <c r="B563" i="11"/>
  <c r="B568" i="11" s="1"/>
  <c r="B554" i="11" s="1"/>
  <c r="C556" i="11"/>
  <c r="E541" i="11"/>
  <c r="E546" i="11" s="1"/>
  <c r="E532" i="11" s="1"/>
  <c r="D541" i="11"/>
  <c r="D546" i="11" s="1"/>
  <c r="D532" i="11" s="1"/>
  <c r="C541" i="11"/>
  <c r="C546" i="11" s="1"/>
  <c r="C532" i="11" s="1"/>
  <c r="B541" i="11"/>
  <c r="B546" i="11" s="1"/>
  <c r="B532" i="11" s="1"/>
  <c r="B533" i="11" s="1"/>
  <c r="C534" i="11"/>
  <c r="E519" i="11"/>
  <c r="E524" i="11" s="1"/>
  <c r="E510" i="11" s="1"/>
  <c r="D519" i="11"/>
  <c r="D524" i="11" s="1"/>
  <c r="D510" i="11" s="1"/>
  <c r="C519" i="11"/>
  <c r="C524" i="11" s="1"/>
  <c r="C510" i="11" s="1"/>
  <c r="B519" i="11"/>
  <c r="B524" i="11" s="1"/>
  <c r="B510" i="11" s="1"/>
  <c r="D502" i="11"/>
  <c r="D488" i="11" s="1"/>
  <c r="E497" i="11"/>
  <c r="E502" i="11" s="1"/>
  <c r="E488" i="11" s="1"/>
  <c r="D497" i="11"/>
  <c r="C497" i="11"/>
  <c r="C502" i="11" s="1"/>
  <c r="C488" i="11" s="1"/>
  <c r="C489" i="11" s="1"/>
  <c r="B497" i="11"/>
  <c r="B502" i="11" s="1"/>
  <c r="B488" i="11" s="1"/>
  <c r="C490" i="11"/>
  <c r="E472" i="11"/>
  <c r="E477" i="11" s="1"/>
  <c r="E463" i="11" s="1"/>
  <c r="D472" i="11"/>
  <c r="D477" i="11" s="1"/>
  <c r="D463" i="11" s="1"/>
  <c r="C472" i="11"/>
  <c r="C477" i="11" s="1"/>
  <c r="C463" i="11" s="1"/>
  <c r="B472" i="11"/>
  <c r="B477" i="11" s="1"/>
  <c r="B463" i="11" s="1"/>
  <c r="B464" i="11" s="1"/>
  <c r="C465" i="11"/>
  <c r="E448" i="11"/>
  <c r="E453" i="11" s="1"/>
  <c r="E439" i="11" s="1"/>
  <c r="D448" i="11"/>
  <c r="D453" i="11" s="1"/>
  <c r="D439" i="11" s="1"/>
  <c r="C448" i="11"/>
  <c r="C453" i="11" s="1"/>
  <c r="C439" i="11" s="1"/>
  <c r="B448" i="11"/>
  <c r="B453" i="11" s="1"/>
  <c r="B439" i="11" s="1"/>
  <c r="B440" i="11" s="1"/>
  <c r="C441" i="11"/>
  <c r="D431" i="11"/>
  <c r="D417" i="11" s="1"/>
  <c r="E426" i="11"/>
  <c r="E431" i="11" s="1"/>
  <c r="E417" i="11" s="1"/>
  <c r="D426" i="11"/>
  <c r="C426" i="11"/>
  <c r="C431" i="11" s="1"/>
  <c r="C417" i="11" s="1"/>
  <c r="C418" i="11" s="1"/>
  <c r="B426" i="11"/>
  <c r="B431" i="11" s="1"/>
  <c r="B417" i="11" s="1"/>
  <c r="E403" i="11"/>
  <c r="E408" i="11" s="1"/>
  <c r="E394" i="11" s="1"/>
  <c r="D403" i="11"/>
  <c r="D408" i="11" s="1"/>
  <c r="D394" i="11" s="1"/>
  <c r="C403" i="11"/>
  <c r="C408" i="11" s="1"/>
  <c r="C394" i="11" s="1"/>
  <c r="C395" i="11" s="1"/>
  <c r="B403" i="11"/>
  <c r="B408" i="11" s="1"/>
  <c r="B394" i="11" s="1"/>
  <c r="E380" i="11"/>
  <c r="E385" i="11" s="1"/>
  <c r="E371" i="11" s="1"/>
  <c r="D380" i="11"/>
  <c r="D385" i="11" s="1"/>
  <c r="D371" i="11" s="1"/>
  <c r="C380" i="11"/>
  <c r="C385" i="11" s="1"/>
  <c r="C371" i="11" s="1"/>
  <c r="C372" i="11" s="1"/>
  <c r="B380" i="11"/>
  <c r="B385" i="11" s="1"/>
  <c r="B371" i="11" s="1"/>
  <c r="E362" i="11"/>
  <c r="E348" i="11" s="1"/>
  <c r="E349" i="11" s="1"/>
  <c r="D362" i="11"/>
  <c r="D348" i="11" s="1"/>
  <c r="C357" i="11"/>
  <c r="C362" i="11" s="1"/>
  <c r="C348" i="11" s="1"/>
  <c r="B357" i="11"/>
  <c r="B362" i="11" s="1"/>
  <c r="B348" i="11" s="1"/>
  <c r="B349" i="11" s="1"/>
  <c r="E350" i="11"/>
  <c r="D350" i="11"/>
  <c r="C350" i="11"/>
  <c r="E334" i="11"/>
  <c r="D334" i="11"/>
  <c r="C334" i="11"/>
  <c r="B334" i="11"/>
  <c r="E329" i="11"/>
  <c r="D329" i="11"/>
  <c r="D339" i="11" s="1"/>
  <c r="D321" i="11" s="1"/>
  <c r="C329" i="11"/>
  <c r="B329" i="11"/>
  <c r="B339" i="11" s="1"/>
  <c r="B321" i="11" s="1"/>
  <c r="E307" i="11"/>
  <c r="D307" i="11"/>
  <c r="C307" i="11"/>
  <c r="B307" i="11"/>
  <c r="E302" i="11"/>
  <c r="E312" i="11" s="1"/>
  <c r="E294" i="11" s="1"/>
  <c r="D302" i="11"/>
  <c r="C302" i="11"/>
  <c r="C312" i="11" s="1"/>
  <c r="C294" i="11" s="1"/>
  <c r="B302" i="11"/>
  <c r="B617" i="11" s="1"/>
  <c r="C296" i="11"/>
  <c r="E280" i="11"/>
  <c r="D280" i="11"/>
  <c r="C280" i="11"/>
  <c r="B280" i="11"/>
  <c r="E277" i="11"/>
  <c r="D277" i="11"/>
  <c r="C277" i="11"/>
  <c r="B277" i="11"/>
  <c r="E274" i="11"/>
  <c r="D274" i="11"/>
  <c r="C274" i="11"/>
  <c r="B274" i="11"/>
  <c r="E271" i="11"/>
  <c r="D271" i="11"/>
  <c r="C271" i="11"/>
  <c r="B271" i="11"/>
  <c r="E268" i="11"/>
  <c r="D268" i="11"/>
  <c r="C268" i="11"/>
  <c r="B268" i="11"/>
  <c r="E265" i="11"/>
  <c r="D265" i="11"/>
  <c r="C265" i="11"/>
  <c r="B265" i="11"/>
  <c r="E262" i="11"/>
  <c r="E254" i="11" s="1"/>
  <c r="D262" i="11"/>
  <c r="C262" i="11"/>
  <c r="C254" i="11" s="1"/>
  <c r="B262" i="11"/>
  <c r="B254" i="11" s="1"/>
  <c r="E243" i="11"/>
  <c r="D243" i="11"/>
  <c r="C243" i="11"/>
  <c r="B243" i="11"/>
  <c r="E240" i="11"/>
  <c r="D240" i="11"/>
  <c r="C240" i="11"/>
  <c r="B240" i="11"/>
  <c r="E237" i="11"/>
  <c r="D237" i="11"/>
  <c r="C237" i="11"/>
  <c r="B237" i="11"/>
  <c r="E234" i="11"/>
  <c r="D234" i="11"/>
  <c r="C234" i="11"/>
  <c r="B234" i="11"/>
  <c r="E231" i="11"/>
  <c r="D231" i="11"/>
  <c r="C231" i="11"/>
  <c r="B231" i="11"/>
  <c r="E228" i="11"/>
  <c r="D228" i="11"/>
  <c r="C228" i="11"/>
  <c r="B228" i="11"/>
  <c r="E225" i="11"/>
  <c r="E217" i="11" s="1"/>
  <c r="D225" i="11"/>
  <c r="C225" i="11"/>
  <c r="C217" i="11" s="1"/>
  <c r="B225" i="11"/>
  <c r="B217" i="11" s="1"/>
  <c r="B218" i="11" s="1"/>
  <c r="E219" i="11"/>
  <c r="D219" i="11"/>
  <c r="C219" i="11"/>
  <c r="E206" i="11"/>
  <c r="D206" i="11"/>
  <c r="C206" i="11"/>
  <c r="B206" i="11"/>
  <c r="E203" i="11"/>
  <c r="D203" i="11"/>
  <c r="C203" i="11"/>
  <c r="B203" i="11"/>
  <c r="E200" i="11"/>
  <c r="D200" i="11"/>
  <c r="C200" i="11"/>
  <c r="B200" i="11"/>
  <c r="E197" i="11"/>
  <c r="D197" i="11"/>
  <c r="C197" i="11"/>
  <c r="B197" i="11"/>
  <c r="E194" i="11"/>
  <c r="D194" i="11"/>
  <c r="C194" i="11"/>
  <c r="B194" i="11"/>
  <c r="E191" i="11"/>
  <c r="D191" i="11"/>
  <c r="C191" i="11"/>
  <c r="B191" i="11"/>
  <c r="E188" i="11"/>
  <c r="D188" i="11"/>
  <c r="D180" i="11" s="1"/>
  <c r="C188" i="11"/>
  <c r="C180" i="11" s="1"/>
  <c r="C181" i="11" s="1"/>
  <c r="B188" i="11"/>
  <c r="B180" i="11" s="1"/>
  <c r="E182" i="11"/>
  <c r="D182" i="11"/>
  <c r="C182" i="11"/>
  <c r="E180" i="11"/>
  <c r="E181" i="11" s="1"/>
  <c r="E169" i="11"/>
  <c r="D169" i="11"/>
  <c r="C169" i="11"/>
  <c r="B169" i="11"/>
  <c r="E166" i="11"/>
  <c r="D166" i="11"/>
  <c r="C166" i="11"/>
  <c r="B166" i="11"/>
  <c r="E163" i="11"/>
  <c r="D163" i="11"/>
  <c r="C163" i="11"/>
  <c r="B163" i="11"/>
  <c r="E160" i="11"/>
  <c r="D160" i="11"/>
  <c r="C160" i="11"/>
  <c r="B160" i="11"/>
  <c r="E157" i="11"/>
  <c r="D157" i="11"/>
  <c r="C157" i="11"/>
  <c r="B157" i="11"/>
  <c r="E154" i="11"/>
  <c r="D154" i="11"/>
  <c r="C154" i="11"/>
  <c r="B154" i="11"/>
  <c r="E151" i="11"/>
  <c r="D151" i="11"/>
  <c r="D143" i="11" s="1"/>
  <c r="C151" i="11"/>
  <c r="B151" i="11"/>
  <c r="B143" i="11" s="1"/>
  <c r="E143" i="11"/>
  <c r="E132" i="11"/>
  <c r="D132" i="11"/>
  <c r="C132" i="11"/>
  <c r="E129" i="11"/>
  <c r="D129" i="11"/>
  <c r="C129" i="11"/>
  <c r="E126" i="11"/>
  <c r="D126" i="11"/>
  <c r="C126" i="11"/>
  <c r="E123" i="11"/>
  <c r="D123" i="11"/>
  <c r="C123" i="11"/>
  <c r="E120" i="11"/>
  <c r="D120" i="11"/>
  <c r="C120" i="11"/>
  <c r="B120" i="11"/>
  <c r="B135" i="11" s="1"/>
  <c r="E117" i="11"/>
  <c r="D117" i="11"/>
  <c r="C117" i="11"/>
  <c r="E114" i="11"/>
  <c r="D114" i="11"/>
  <c r="C114" i="11"/>
  <c r="E108" i="11"/>
  <c r="D108" i="11"/>
  <c r="C108" i="11"/>
  <c r="B106" i="11"/>
  <c r="B107" i="11" s="1"/>
  <c r="E95" i="11"/>
  <c r="D95" i="11"/>
  <c r="C95" i="11"/>
  <c r="B95" i="11"/>
  <c r="E92" i="11"/>
  <c r="D92" i="11"/>
  <c r="C92" i="11"/>
  <c r="B92" i="11"/>
  <c r="E89" i="11"/>
  <c r="D89" i="11"/>
  <c r="C89" i="11"/>
  <c r="B89" i="11"/>
  <c r="E86" i="11"/>
  <c r="D86" i="11"/>
  <c r="C86" i="11"/>
  <c r="B86" i="11"/>
  <c r="E83" i="11"/>
  <c r="D83" i="11"/>
  <c r="C83" i="11"/>
  <c r="B83" i="11"/>
  <c r="E80" i="11"/>
  <c r="D80" i="11"/>
  <c r="C80" i="11"/>
  <c r="B80" i="11"/>
  <c r="E77" i="11"/>
  <c r="D77" i="11"/>
  <c r="C77" i="11"/>
  <c r="C69" i="11" s="1"/>
  <c r="C70" i="11" s="1"/>
  <c r="B77" i="11"/>
  <c r="E58" i="11"/>
  <c r="D58" i="11"/>
  <c r="C58" i="11"/>
  <c r="B58" i="11"/>
  <c r="E55" i="11"/>
  <c r="D55" i="11"/>
  <c r="C55" i="11"/>
  <c r="B55" i="11"/>
  <c r="E52" i="11"/>
  <c r="D52" i="11"/>
  <c r="C52" i="11"/>
  <c r="B52" i="11"/>
  <c r="E49" i="11"/>
  <c r="D49" i="11"/>
  <c r="C49" i="11"/>
  <c r="B49" i="11"/>
  <c r="E46" i="11"/>
  <c r="D46" i="11"/>
  <c r="C46" i="11"/>
  <c r="B46" i="11"/>
  <c r="E43" i="11"/>
  <c r="D43" i="11"/>
  <c r="C43" i="11"/>
  <c r="B43" i="11"/>
  <c r="E40" i="11"/>
  <c r="D40" i="11"/>
  <c r="C40" i="11"/>
  <c r="B40" i="11"/>
  <c r="E34" i="11"/>
  <c r="D34" i="11"/>
  <c r="C34" i="11"/>
  <c r="D106" i="11" l="1"/>
  <c r="D254" i="11"/>
  <c r="D283" i="11"/>
  <c r="D284" i="11" s="1"/>
  <c r="D61" i="11"/>
  <c r="D62" i="11" s="1"/>
  <c r="E106" i="11"/>
  <c r="C209" i="11"/>
  <c r="C210" i="11" s="1"/>
  <c r="B246" i="11"/>
  <c r="B247" i="11" s="1"/>
  <c r="E61" i="11"/>
  <c r="E32" i="11" s="1"/>
  <c r="E62" i="11" s="1"/>
  <c r="D69" i="11"/>
  <c r="D70" i="11" s="1"/>
  <c r="D98" i="11"/>
  <c r="B136" i="11"/>
  <c r="C135" i="11"/>
  <c r="E172" i="11"/>
  <c r="E173" i="11" s="1"/>
  <c r="D209" i="11"/>
  <c r="C246" i="11"/>
  <c r="C247" i="11" s="1"/>
  <c r="E283" i="11"/>
  <c r="E284" i="11" s="1"/>
  <c r="C339" i="11"/>
  <c r="C321" i="11" s="1"/>
  <c r="C322" i="11" s="1"/>
  <c r="C98" i="11"/>
  <c r="C99" i="11" s="1"/>
  <c r="D172" i="11"/>
  <c r="D173" i="11" s="1"/>
  <c r="B61" i="11"/>
  <c r="B32" i="11" s="1"/>
  <c r="B33" i="11" s="1"/>
  <c r="E69" i="11"/>
  <c r="E70" i="11" s="1"/>
  <c r="E98" i="11"/>
  <c r="C106" i="11"/>
  <c r="D109" i="11" s="1"/>
  <c r="B172" i="11"/>
  <c r="E209" i="11"/>
  <c r="E210" i="11" s="1"/>
  <c r="D217" i="11"/>
  <c r="D246" i="11"/>
  <c r="D247" i="11" s="1"/>
  <c r="B283" i="11"/>
  <c r="B284" i="11" s="1"/>
  <c r="D312" i="11"/>
  <c r="D294" i="11" s="1"/>
  <c r="D599" i="11"/>
  <c r="C61" i="11"/>
  <c r="B69" i="11"/>
  <c r="B70" i="11" s="1"/>
  <c r="B98" i="11"/>
  <c r="D135" i="11"/>
  <c r="C143" i="11"/>
  <c r="C172" i="11"/>
  <c r="B209" i="11"/>
  <c r="E246" i="11"/>
  <c r="C283" i="11"/>
  <c r="C284" i="11" s="1"/>
  <c r="E339" i="11"/>
  <c r="E321" i="11" s="1"/>
  <c r="E107" i="11"/>
  <c r="E109" i="11"/>
  <c r="D107" i="11"/>
  <c r="D181" i="11"/>
  <c r="D184" i="11" s="1"/>
  <c r="D183" i="11"/>
  <c r="D210" i="11"/>
  <c r="C218" i="11"/>
  <c r="C221" i="11" s="1"/>
  <c r="C220" i="11"/>
  <c r="C109" i="11"/>
  <c r="E594" i="11"/>
  <c r="C557" i="11"/>
  <c r="C555" i="11"/>
  <c r="C594" i="11"/>
  <c r="C593" i="11"/>
  <c r="B594" i="11"/>
  <c r="B593" i="11"/>
  <c r="C351" i="11"/>
  <c r="C349" i="11"/>
  <c r="C352" i="11" s="1"/>
  <c r="D99" i="11"/>
  <c r="C295" i="11"/>
  <c r="C466" i="11"/>
  <c r="C464" i="11"/>
  <c r="C467" i="11" s="1"/>
  <c r="C578" i="11"/>
  <c r="C581" i="11" s="1"/>
  <c r="C580" i="11"/>
  <c r="D594" i="11"/>
  <c r="D593" i="11"/>
  <c r="C442" i="11"/>
  <c r="C440" i="11"/>
  <c r="C443" i="11" s="1"/>
  <c r="D136" i="11"/>
  <c r="E220" i="11"/>
  <c r="E218" i="11"/>
  <c r="D32" i="11"/>
  <c r="D349" i="11"/>
  <c r="D352" i="11" s="1"/>
  <c r="D351" i="11"/>
  <c r="B173" i="11"/>
  <c r="D220" i="11"/>
  <c r="D218" i="11"/>
  <c r="D221" i="11" s="1"/>
  <c r="E247" i="11"/>
  <c r="C535" i="11"/>
  <c r="C533" i="11"/>
  <c r="C536" i="11" s="1"/>
  <c r="E99" i="11"/>
  <c r="C183" i="11"/>
  <c r="B181" i="11"/>
  <c r="C184" i="11" s="1"/>
  <c r="B210" i="11"/>
  <c r="E578" i="11"/>
  <c r="E581" i="11" s="1"/>
  <c r="E580" i="11"/>
  <c r="E183" i="11"/>
  <c r="E351" i="11"/>
  <c r="E135" i="11"/>
  <c r="E136" i="11" s="1"/>
  <c r="D580" i="11"/>
  <c r="E593" i="11"/>
  <c r="B312" i="11"/>
  <c r="B294" i="11" s="1"/>
  <c r="B295" i="11" s="1"/>
  <c r="B99" i="11" l="1"/>
  <c r="C173" i="11"/>
  <c r="E627" i="11"/>
  <c r="C62" i="11"/>
  <c r="C32" i="11"/>
  <c r="C107" i="11"/>
  <c r="C110" i="11" s="1"/>
  <c r="E352" i="11"/>
  <c r="D627" i="11"/>
  <c r="B62" i="11"/>
  <c r="C136" i="11"/>
  <c r="B627" i="11"/>
  <c r="D595" i="11"/>
  <c r="C35" i="11"/>
  <c r="C33" i="11"/>
  <c r="C36" i="11" s="1"/>
  <c r="D35" i="11"/>
  <c r="D33" i="11"/>
  <c r="D36" i="11" s="1"/>
  <c r="E33" i="11"/>
  <c r="E35" i="11"/>
  <c r="C627" i="11"/>
  <c r="C595" i="11"/>
  <c r="D581" i="11"/>
  <c r="E221" i="11"/>
  <c r="C298" i="11"/>
  <c r="E184" i="11"/>
  <c r="E595" i="11"/>
  <c r="C297" i="11"/>
  <c r="E110" i="11"/>
  <c r="D110" i="11" l="1"/>
  <c r="E36" i="11"/>
  <c r="E338" i="18"/>
  <c r="D338" i="18"/>
  <c r="C338" i="18"/>
  <c r="B338" i="18"/>
  <c r="E337" i="18"/>
  <c r="D337" i="18"/>
  <c r="C337" i="18"/>
  <c r="B337" i="18"/>
  <c r="E336" i="18"/>
  <c r="D336" i="18"/>
  <c r="C336" i="18"/>
  <c r="B336" i="18"/>
  <c r="E335" i="18"/>
  <c r="D335" i="18"/>
  <c r="D334" i="18" s="1"/>
  <c r="C335" i="18"/>
  <c r="C334" i="18" s="1"/>
  <c r="B335" i="18"/>
  <c r="E334" i="18"/>
  <c r="E330" i="18"/>
  <c r="D330" i="18"/>
  <c r="D329" i="18" s="1"/>
  <c r="C330" i="18"/>
  <c r="B330" i="18"/>
  <c r="B329" i="18" s="1"/>
  <c r="E329" i="18"/>
  <c r="C329" i="18"/>
  <c r="E328" i="18"/>
  <c r="D328" i="18"/>
  <c r="C328" i="18"/>
  <c r="B328" i="18"/>
  <c r="E327" i="18"/>
  <c r="E326" i="18" s="1"/>
  <c r="D327" i="18"/>
  <c r="C327" i="18"/>
  <c r="C326" i="18" s="1"/>
  <c r="B327" i="18"/>
  <c r="B326" i="18" s="1"/>
  <c r="D326" i="18"/>
  <c r="E325" i="18"/>
  <c r="D325" i="18"/>
  <c r="C325" i="18"/>
  <c r="B325" i="18"/>
  <c r="E324" i="18"/>
  <c r="D324" i="18"/>
  <c r="D323" i="18" s="1"/>
  <c r="C324" i="18"/>
  <c r="C323" i="18" s="1"/>
  <c r="B324" i="18"/>
  <c r="E323" i="18"/>
  <c r="B323" i="18"/>
  <c r="E322" i="18"/>
  <c r="D322" i="18"/>
  <c r="C322" i="18"/>
  <c r="B322" i="18"/>
  <c r="E321" i="18"/>
  <c r="E320" i="18" s="1"/>
  <c r="D321" i="18"/>
  <c r="C321" i="18"/>
  <c r="C320" i="18" s="1"/>
  <c r="B321" i="18"/>
  <c r="B320" i="18" s="1"/>
  <c r="D320" i="18"/>
  <c r="E319" i="18"/>
  <c r="D319" i="18"/>
  <c r="C319" i="18"/>
  <c r="B319" i="18"/>
  <c r="E318" i="18"/>
  <c r="D318" i="18"/>
  <c r="D317" i="18" s="1"/>
  <c r="C318" i="18"/>
  <c r="C317" i="18" s="1"/>
  <c r="B318" i="18"/>
  <c r="E317" i="18"/>
  <c r="B317" i="18"/>
  <c r="E316" i="18"/>
  <c r="D316" i="18"/>
  <c r="C316" i="18"/>
  <c r="B316" i="18"/>
  <c r="E315" i="18"/>
  <c r="E314" i="18" s="1"/>
  <c r="D315" i="18"/>
  <c r="D314" i="18" s="1"/>
  <c r="C315" i="18"/>
  <c r="C314" i="18" s="1"/>
  <c r="B315" i="18"/>
  <c r="B314" i="18" s="1"/>
  <c r="E313" i="18"/>
  <c r="D313" i="18"/>
  <c r="C313" i="18"/>
  <c r="B313" i="18"/>
  <c r="E312" i="18"/>
  <c r="D312" i="18"/>
  <c r="D311" i="18" s="1"/>
  <c r="C312" i="18"/>
  <c r="C311" i="18" s="1"/>
  <c r="B312" i="18"/>
  <c r="B311" i="18" s="1"/>
  <c r="E311" i="18"/>
  <c r="E310" i="18"/>
  <c r="D310" i="18"/>
  <c r="C310" i="18"/>
  <c r="B310" i="18"/>
  <c r="E309" i="18"/>
  <c r="E308" i="18" s="1"/>
  <c r="D309" i="18"/>
  <c r="C309" i="18"/>
  <c r="C308" i="18" s="1"/>
  <c r="B309" i="18"/>
  <c r="B308" i="18" s="1"/>
  <c r="D308" i="18"/>
  <c r="E299" i="18"/>
  <c r="D299" i="18"/>
  <c r="C299" i="18"/>
  <c r="B299" i="18"/>
  <c r="E294" i="18"/>
  <c r="E304" i="18" s="1"/>
  <c r="D294" i="18"/>
  <c r="D304" i="18" s="1"/>
  <c r="C294" i="18"/>
  <c r="C304" i="18" s="1"/>
  <c r="B294" i="18"/>
  <c r="B304" i="18" s="1"/>
  <c r="E290" i="18"/>
  <c r="D290" i="18"/>
  <c r="E289" i="18"/>
  <c r="D289" i="18"/>
  <c r="C289" i="18"/>
  <c r="B287" i="18"/>
  <c r="C290" i="18" s="1"/>
  <c r="E285" i="18"/>
  <c r="D285" i="18"/>
  <c r="D288" i="18" s="1"/>
  <c r="C285" i="18"/>
  <c r="C288" i="18" s="1"/>
  <c r="E274" i="18"/>
  <c r="D274" i="18"/>
  <c r="C274" i="18"/>
  <c r="B274" i="18"/>
  <c r="E269" i="18"/>
  <c r="E279" i="18" s="1"/>
  <c r="D269" i="18"/>
  <c r="D279" i="18" s="1"/>
  <c r="C269" i="18"/>
  <c r="C279" i="18" s="1"/>
  <c r="B269" i="18"/>
  <c r="B279" i="18" s="1"/>
  <c r="E264" i="18"/>
  <c r="D264" i="18"/>
  <c r="C264" i="18"/>
  <c r="E263" i="18"/>
  <c r="D263" i="18"/>
  <c r="C263" i="18"/>
  <c r="E262" i="18"/>
  <c r="D262" i="18"/>
  <c r="C262" i="18"/>
  <c r="B262" i="18"/>
  <c r="E249" i="18"/>
  <c r="D249" i="18"/>
  <c r="C249" i="18"/>
  <c r="B249" i="18"/>
  <c r="E244" i="18"/>
  <c r="E254" i="18" s="1"/>
  <c r="D244" i="18"/>
  <c r="D254" i="18" s="1"/>
  <c r="C244" i="18"/>
  <c r="C254" i="18" s="1"/>
  <c r="B244" i="18"/>
  <c r="B254" i="18" s="1"/>
  <c r="E239" i="18"/>
  <c r="D239" i="18"/>
  <c r="C239" i="18"/>
  <c r="E238" i="18"/>
  <c r="D238" i="18"/>
  <c r="C238" i="18"/>
  <c r="E237" i="18"/>
  <c r="D237" i="18"/>
  <c r="C237" i="18"/>
  <c r="C240" i="18" s="1"/>
  <c r="B237" i="18"/>
  <c r="D222" i="18"/>
  <c r="E222" i="18" s="1"/>
  <c r="E210" i="18"/>
  <c r="D210" i="18"/>
  <c r="D225" i="18" s="1"/>
  <c r="C210" i="18"/>
  <c r="C225" i="18" s="1"/>
  <c r="B210" i="18"/>
  <c r="B225" i="18" s="1"/>
  <c r="E198" i="18"/>
  <c r="D198" i="18"/>
  <c r="C198" i="18"/>
  <c r="E174" i="18"/>
  <c r="E180" i="18" s="1"/>
  <c r="D174" i="18"/>
  <c r="D180" i="18" s="1"/>
  <c r="C174" i="18"/>
  <c r="C180" i="18" s="1"/>
  <c r="B174" i="18"/>
  <c r="B180" i="18" s="1"/>
  <c r="E153" i="18"/>
  <c r="D153" i="18"/>
  <c r="C153" i="18"/>
  <c r="E128" i="18"/>
  <c r="E143" i="18" s="1"/>
  <c r="D128" i="18"/>
  <c r="D143" i="18" s="1"/>
  <c r="C128" i="18"/>
  <c r="C143" i="18" s="1"/>
  <c r="B128" i="18"/>
  <c r="B143" i="18" s="1"/>
  <c r="E116" i="18"/>
  <c r="D116" i="18"/>
  <c r="C116" i="18"/>
  <c r="E106" i="18"/>
  <c r="E91" i="18"/>
  <c r="D91" i="18"/>
  <c r="C91" i="18"/>
  <c r="C106" i="18" s="1"/>
  <c r="B91" i="18"/>
  <c r="B106" i="18" s="1"/>
  <c r="E79" i="18"/>
  <c r="D79" i="18"/>
  <c r="C79" i="18"/>
  <c r="E66" i="18"/>
  <c r="D66" i="18"/>
  <c r="C66" i="18"/>
  <c r="B66" i="18"/>
  <c r="E54" i="18"/>
  <c r="D54" i="18"/>
  <c r="C54" i="18"/>
  <c r="B54" i="18"/>
  <c r="B69" i="18" s="1"/>
  <c r="E51" i="18"/>
  <c r="D51" i="18"/>
  <c r="C51" i="18"/>
  <c r="B51" i="18"/>
  <c r="E48" i="18"/>
  <c r="D48" i="18"/>
  <c r="C48" i="18"/>
  <c r="B48" i="18"/>
  <c r="E42" i="18"/>
  <c r="D42" i="18"/>
  <c r="C42" i="18"/>
  <c r="E225" i="18" l="1"/>
  <c r="E240" i="18"/>
  <c r="C265" i="18"/>
  <c r="E69" i="18"/>
  <c r="E40" i="18" s="1"/>
  <c r="E265" i="18"/>
  <c r="D69" i="18"/>
  <c r="D40" i="18" s="1"/>
  <c r="D70" i="18" s="1"/>
  <c r="D240" i="18"/>
  <c r="B307" i="18"/>
  <c r="B334" i="18"/>
  <c r="E288" i="18"/>
  <c r="C69" i="18"/>
  <c r="C77" i="18"/>
  <c r="C78" i="18" s="1"/>
  <c r="D106" i="18"/>
  <c r="D307" i="18"/>
  <c r="B114" i="18"/>
  <c r="B115" i="18" s="1"/>
  <c r="B226" i="18"/>
  <c r="B196" i="18"/>
  <c r="C196" i="18"/>
  <c r="C226" i="18" s="1"/>
  <c r="D151" i="18"/>
  <c r="D181" i="18"/>
  <c r="E151" i="18"/>
  <c r="B40" i="18"/>
  <c r="B41" i="18" s="1"/>
  <c r="B151" i="18"/>
  <c r="B152" i="18" s="1"/>
  <c r="D114" i="18"/>
  <c r="D144" i="18" s="1"/>
  <c r="C307" i="18"/>
  <c r="E307" i="18"/>
  <c r="C40" i="18"/>
  <c r="E196" i="18"/>
  <c r="E226" i="18" s="1"/>
  <c r="C114" i="18"/>
  <c r="C144" i="18" s="1"/>
  <c r="B77" i="18"/>
  <c r="E114" i="18"/>
  <c r="D196" i="18"/>
  <c r="D226" i="18" s="1"/>
  <c r="D265" i="18"/>
  <c r="E77" i="18"/>
  <c r="C151" i="18"/>
  <c r="C181" i="18" s="1"/>
  <c r="B70" i="18" l="1"/>
  <c r="D77" i="18"/>
  <c r="D107" i="18" s="1"/>
  <c r="C107" i="18"/>
  <c r="E115" i="18"/>
  <c r="E117" i="18"/>
  <c r="E43" i="18"/>
  <c r="E41" i="18"/>
  <c r="B78" i="18"/>
  <c r="C81" i="18" s="1"/>
  <c r="C80" i="18"/>
  <c r="D152" i="18"/>
  <c r="D154" i="18"/>
  <c r="E152" i="18"/>
  <c r="E155" i="18" s="1"/>
  <c r="E154" i="18"/>
  <c r="E306" i="18"/>
  <c r="E339" i="18" s="1"/>
  <c r="E199" i="18"/>
  <c r="E197" i="18"/>
  <c r="B107" i="18"/>
  <c r="E144" i="18"/>
  <c r="C115" i="18"/>
  <c r="C118" i="18" s="1"/>
  <c r="C117" i="18"/>
  <c r="D43" i="18"/>
  <c r="D41" i="18"/>
  <c r="B144" i="18"/>
  <c r="D115" i="18"/>
  <c r="D117" i="18"/>
  <c r="C152" i="18"/>
  <c r="C155" i="18" s="1"/>
  <c r="C154" i="18"/>
  <c r="E181" i="18"/>
  <c r="C197" i="18"/>
  <c r="C306" i="18"/>
  <c r="C339" i="18" s="1"/>
  <c r="C199" i="18"/>
  <c r="E78" i="18"/>
  <c r="E80" i="18"/>
  <c r="C41" i="18"/>
  <c r="C44" i="18" s="1"/>
  <c r="C43" i="18"/>
  <c r="C70" i="18"/>
  <c r="B181" i="18"/>
  <c r="E107" i="18"/>
  <c r="D80" i="18"/>
  <c r="D78" i="18"/>
  <c r="D81" i="18" s="1"/>
  <c r="D306" i="18"/>
  <c r="D339" i="18" s="1"/>
  <c r="D199" i="18"/>
  <c r="D197" i="18"/>
  <c r="D200" i="18" s="1"/>
  <c r="E70" i="18"/>
  <c r="B197" i="18"/>
  <c r="B306" i="18"/>
  <c r="B339" i="18" s="1"/>
  <c r="D155" i="18" l="1"/>
  <c r="E81" i="18"/>
  <c r="D118" i="18"/>
  <c r="E200" i="18"/>
  <c r="D44" i="18"/>
  <c r="C200" i="18"/>
  <c r="E44" i="18"/>
  <c r="E118" i="18"/>
  <c r="C91" i="16" l="1"/>
  <c r="B91" i="16"/>
  <c r="E91" i="16"/>
  <c r="E86" i="16"/>
  <c r="D86" i="16"/>
  <c r="C86" i="16"/>
  <c r="B86" i="16"/>
  <c r="E85" i="16"/>
  <c r="D85" i="16"/>
  <c r="C85" i="16"/>
  <c r="B85" i="16"/>
  <c r="E84" i="16"/>
  <c r="D84" i="16"/>
  <c r="C84" i="16"/>
  <c r="B84" i="16"/>
  <c r="C83" i="16"/>
  <c r="B83" i="16"/>
  <c r="E82" i="16"/>
  <c r="D82" i="16"/>
  <c r="C82" i="16"/>
  <c r="B82" i="16"/>
  <c r="E81" i="16"/>
  <c r="E80" i="16" s="1"/>
  <c r="D81" i="16"/>
  <c r="D80" i="16" s="1"/>
  <c r="C81" i="16"/>
  <c r="C80" i="16" s="1"/>
  <c r="B81" i="16"/>
  <c r="B80" i="16"/>
  <c r="E79" i="16"/>
  <c r="D79" i="16"/>
  <c r="C79" i="16"/>
  <c r="B79" i="16"/>
  <c r="E78" i="16"/>
  <c r="D78" i="16"/>
  <c r="C78" i="16"/>
  <c r="C77" i="16" s="1"/>
  <c r="B78" i="16"/>
  <c r="B77" i="16" s="1"/>
  <c r="E77" i="16"/>
  <c r="E76" i="16"/>
  <c r="D76" i="16"/>
  <c r="C76" i="16"/>
  <c r="B76" i="16"/>
  <c r="E75" i="16"/>
  <c r="E74" i="16" s="1"/>
  <c r="D75" i="16"/>
  <c r="D74" i="16" s="1"/>
  <c r="C75" i="16"/>
  <c r="C74" i="16" s="1"/>
  <c r="B75" i="16"/>
  <c r="E73" i="16"/>
  <c r="D73" i="16"/>
  <c r="C73" i="16"/>
  <c r="B73" i="16"/>
  <c r="E72" i="16"/>
  <c r="E71" i="16" s="1"/>
  <c r="D72" i="16"/>
  <c r="C72" i="16"/>
  <c r="C71" i="16" s="1"/>
  <c r="B72" i="16"/>
  <c r="D71" i="16"/>
  <c r="B71" i="16"/>
  <c r="E70" i="16"/>
  <c r="D70" i="16"/>
  <c r="C70" i="16"/>
  <c r="B70" i="16"/>
  <c r="E69" i="16"/>
  <c r="E68" i="16" s="1"/>
  <c r="D69" i="16"/>
  <c r="D68" i="16" s="1"/>
  <c r="C69" i="16"/>
  <c r="C68" i="16" s="1"/>
  <c r="B69" i="16"/>
  <c r="B68" i="16" s="1"/>
  <c r="E67" i="16"/>
  <c r="D67" i="16"/>
  <c r="C67" i="16"/>
  <c r="B67" i="16"/>
  <c r="E66" i="16"/>
  <c r="D66" i="16"/>
  <c r="D65" i="16" s="1"/>
  <c r="C66" i="16"/>
  <c r="C65" i="16" s="1"/>
  <c r="B66" i="16"/>
  <c r="B65" i="16" s="1"/>
  <c r="E65" i="16"/>
  <c r="C61" i="16"/>
  <c r="C64" i="16" s="1"/>
  <c r="B61" i="16"/>
  <c r="B64" i="16" s="1"/>
  <c r="D58" i="16"/>
  <c r="E58" i="16" s="1"/>
  <c r="E35" i="16"/>
  <c r="D35" i="16"/>
  <c r="C35" i="16"/>
  <c r="E34" i="16"/>
  <c r="D34" i="16"/>
  <c r="C34" i="16"/>
  <c r="E33" i="16"/>
  <c r="D33" i="16"/>
  <c r="C33" i="16"/>
  <c r="B33" i="16"/>
  <c r="D36" i="16" l="1"/>
  <c r="C36" i="16"/>
  <c r="B74" i="16"/>
  <c r="E36" i="16"/>
  <c r="B96" i="16"/>
  <c r="D91" i="16"/>
  <c r="C96" i="16"/>
  <c r="D77" i="16"/>
  <c r="E61" i="16"/>
  <c r="E64" i="16" s="1"/>
  <c r="E83" i="16"/>
  <c r="B62" i="16"/>
  <c r="C62" i="16"/>
  <c r="D61" i="16"/>
  <c r="D64" i="16" s="1"/>
  <c r="D83" i="16"/>
  <c r="D96" i="16" l="1"/>
  <c r="D62" i="16"/>
  <c r="E96" i="16"/>
  <c r="E62" i="16"/>
  <c r="B580" i="15" l="1"/>
  <c r="B577" i="15" s="1"/>
  <c r="B579" i="15"/>
  <c r="E578" i="15"/>
  <c r="D578" i="15"/>
  <c r="C578" i="15"/>
  <c r="C577" i="15" s="1"/>
  <c r="B578" i="15"/>
  <c r="E573" i="15"/>
  <c r="D573" i="15"/>
  <c r="C573" i="15"/>
  <c r="C572" i="15" s="1"/>
  <c r="B573" i="15"/>
  <c r="E572" i="15"/>
  <c r="D572" i="15"/>
  <c r="B572" i="15"/>
  <c r="E571" i="15"/>
  <c r="D571" i="15"/>
  <c r="C571" i="15"/>
  <c r="B571" i="15"/>
  <c r="E570" i="15"/>
  <c r="D570" i="15"/>
  <c r="C570" i="15"/>
  <c r="B570" i="15"/>
  <c r="E569" i="15"/>
  <c r="D569" i="15"/>
  <c r="C569" i="15"/>
  <c r="B569" i="15"/>
  <c r="E568" i="15"/>
  <c r="D568" i="15"/>
  <c r="C568" i="15"/>
  <c r="B568" i="15"/>
  <c r="E567" i="15"/>
  <c r="D567" i="15"/>
  <c r="C567" i="15"/>
  <c r="B567" i="15"/>
  <c r="B566" i="15" s="1"/>
  <c r="E566" i="15"/>
  <c r="D566" i="15"/>
  <c r="E565" i="15"/>
  <c r="D565" i="15"/>
  <c r="C565" i="15"/>
  <c r="B565" i="15"/>
  <c r="B563" i="15" s="1"/>
  <c r="E564" i="15"/>
  <c r="D564" i="15"/>
  <c r="D563" i="15" s="1"/>
  <c r="C564" i="15"/>
  <c r="C563" i="15" s="1"/>
  <c r="E563" i="15"/>
  <c r="E559" i="15"/>
  <c r="D559" i="15"/>
  <c r="C559" i="15"/>
  <c r="E558" i="15"/>
  <c r="E557" i="15" s="1"/>
  <c r="D558" i="15"/>
  <c r="D557" i="15" s="1"/>
  <c r="C558" i="15"/>
  <c r="B558" i="15"/>
  <c r="B557" i="15"/>
  <c r="E556" i="15"/>
  <c r="D556" i="15"/>
  <c r="C556" i="15"/>
  <c r="B556" i="15"/>
  <c r="E555" i="15"/>
  <c r="D555" i="15"/>
  <c r="C555" i="15"/>
  <c r="C554" i="15" s="1"/>
  <c r="B555" i="15"/>
  <c r="B554" i="15" s="1"/>
  <c r="E554" i="15"/>
  <c r="D554" i="15"/>
  <c r="E553" i="15"/>
  <c r="D553" i="15"/>
  <c r="C553" i="15"/>
  <c r="B553" i="15"/>
  <c r="E552" i="15"/>
  <c r="E551" i="15" s="1"/>
  <c r="D552" i="15"/>
  <c r="D551" i="15" s="1"/>
  <c r="C552" i="15"/>
  <c r="B552" i="15"/>
  <c r="C551" i="15"/>
  <c r="B551" i="15"/>
  <c r="E542" i="15"/>
  <c r="D542" i="15"/>
  <c r="C542" i="15"/>
  <c r="B542" i="15"/>
  <c r="E537" i="15"/>
  <c r="E547" i="15" s="1"/>
  <c r="D537" i="15"/>
  <c r="D547" i="15" s="1"/>
  <c r="C537" i="15"/>
  <c r="C547" i="15" s="1"/>
  <c r="B537" i="15"/>
  <c r="B547" i="15" s="1"/>
  <c r="E532" i="15"/>
  <c r="D532" i="15"/>
  <c r="C532" i="15"/>
  <c r="E531" i="15"/>
  <c r="D531" i="15"/>
  <c r="C531" i="15"/>
  <c r="E530" i="15"/>
  <c r="D530" i="15"/>
  <c r="C530" i="15"/>
  <c r="B530" i="15"/>
  <c r="E517" i="15"/>
  <c r="D517" i="15"/>
  <c r="C517" i="15"/>
  <c r="B517" i="15"/>
  <c r="E512" i="15"/>
  <c r="E522" i="15" s="1"/>
  <c r="E504" i="15" s="1"/>
  <c r="D512" i="15"/>
  <c r="D522" i="15" s="1"/>
  <c r="D504" i="15" s="1"/>
  <c r="C512" i="15"/>
  <c r="C522" i="15" s="1"/>
  <c r="B512" i="15"/>
  <c r="B522" i="15" s="1"/>
  <c r="C507" i="15"/>
  <c r="E506" i="15"/>
  <c r="D506" i="15"/>
  <c r="C506" i="15"/>
  <c r="B505" i="15"/>
  <c r="C508" i="15" s="1"/>
  <c r="E492" i="15"/>
  <c r="D492" i="15"/>
  <c r="C492" i="15"/>
  <c r="B492" i="15"/>
  <c r="E487" i="15"/>
  <c r="E497" i="15" s="1"/>
  <c r="E479" i="15" s="1"/>
  <c r="D487" i="15"/>
  <c r="D497" i="15" s="1"/>
  <c r="D479" i="15" s="1"/>
  <c r="C487" i="15"/>
  <c r="C497" i="15" s="1"/>
  <c r="B487" i="15"/>
  <c r="B497" i="15" s="1"/>
  <c r="C482" i="15"/>
  <c r="E481" i="15"/>
  <c r="D481" i="15"/>
  <c r="C481" i="15"/>
  <c r="B480" i="15"/>
  <c r="C483" i="15" s="1"/>
  <c r="E467" i="15"/>
  <c r="D467" i="15"/>
  <c r="C467" i="15"/>
  <c r="B467" i="15"/>
  <c r="E462" i="15"/>
  <c r="E472" i="15" s="1"/>
  <c r="E454" i="15" s="1"/>
  <c r="D462" i="15"/>
  <c r="D472" i="15" s="1"/>
  <c r="C462" i="15"/>
  <c r="C472" i="15" s="1"/>
  <c r="B462" i="15"/>
  <c r="B472" i="15" s="1"/>
  <c r="D457" i="15"/>
  <c r="C457" i="15"/>
  <c r="E456" i="15"/>
  <c r="D456" i="15"/>
  <c r="C456" i="15"/>
  <c r="D455" i="15"/>
  <c r="C455" i="15"/>
  <c r="C458" i="15" s="1"/>
  <c r="E442" i="15"/>
  <c r="D442" i="15"/>
  <c r="C442" i="15"/>
  <c r="B442" i="15"/>
  <c r="E437" i="15"/>
  <c r="E447" i="15" s="1"/>
  <c r="E429" i="15" s="1"/>
  <c r="D437" i="15"/>
  <c r="D447" i="15" s="1"/>
  <c r="D429" i="15" s="1"/>
  <c r="C437" i="15"/>
  <c r="C447" i="15" s="1"/>
  <c r="B437" i="15"/>
  <c r="B447" i="15" s="1"/>
  <c r="C432" i="15"/>
  <c r="E431" i="15"/>
  <c r="D431" i="15"/>
  <c r="C431" i="15"/>
  <c r="C430" i="15"/>
  <c r="C433" i="15" s="1"/>
  <c r="E416" i="15"/>
  <c r="D416" i="15"/>
  <c r="C416" i="15"/>
  <c r="B416" i="15"/>
  <c r="E411" i="15"/>
  <c r="E421" i="15" s="1"/>
  <c r="D411" i="15"/>
  <c r="D421" i="15" s="1"/>
  <c r="C411" i="15"/>
  <c r="C421" i="15" s="1"/>
  <c r="B411" i="15"/>
  <c r="B421" i="15" s="1"/>
  <c r="B403" i="15" s="1"/>
  <c r="E406" i="15"/>
  <c r="D406" i="15"/>
  <c r="E405" i="15"/>
  <c r="D405" i="15"/>
  <c r="C405" i="15"/>
  <c r="E404" i="15"/>
  <c r="D404" i="15"/>
  <c r="C404" i="15"/>
  <c r="E391" i="15"/>
  <c r="D391" i="15"/>
  <c r="C391" i="15"/>
  <c r="B391" i="15"/>
  <c r="E386" i="15"/>
  <c r="E396" i="15" s="1"/>
  <c r="E378" i="15" s="1"/>
  <c r="D386" i="15"/>
  <c r="D396" i="15" s="1"/>
  <c r="C386" i="15"/>
  <c r="C396" i="15" s="1"/>
  <c r="B386" i="15"/>
  <c r="B396" i="15" s="1"/>
  <c r="B378" i="15" s="1"/>
  <c r="D381" i="15"/>
  <c r="E380" i="15"/>
  <c r="D380" i="15"/>
  <c r="C380" i="15"/>
  <c r="D379" i="15"/>
  <c r="D382" i="15" s="1"/>
  <c r="C379" i="15"/>
  <c r="E366" i="15"/>
  <c r="D366" i="15"/>
  <c r="C366" i="15"/>
  <c r="B366" i="15"/>
  <c r="E361" i="15"/>
  <c r="E371" i="15" s="1"/>
  <c r="E353" i="15" s="1"/>
  <c r="D361" i="15"/>
  <c r="D371" i="15" s="1"/>
  <c r="C361" i="15"/>
  <c r="C371" i="15" s="1"/>
  <c r="B361" i="15"/>
  <c r="B371" i="15" s="1"/>
  <c r="B353" i="15" s="1"/>
  <c r="D356" i="15"/>
  <c r="E355" i="15"/>
  <c r="D355" i="15"/>
  <c r="C355" i="15"/>
  <c r="D354" i="15"/>
  <c r="D357" i="15" s="1"/>
  <c r="C354" i="15"/>
  <c r="E341" i="15"/>
  <c r="D341" i="15"/>
  <c r="D252" i="15" s="1"/>
  <c r="D253" i="15" s="1"/>
  <c r="D256" i="15" s="1"/>
  <c r="C341" i="15"/>
  <c r="B341" i="15"/>
  <c r="E336" i="15"/>
  <c r="E346" i="15" s="1"/>
  <c r="E328" i="15" s="1"/>
  <c r="D336" i="15"/>
  <c r="D346" i="15" s="1"/>
  <c r="D328" i="15" s="1"/>
  <c r="C336" i="15"/>
  <c r="C346" i="15" s="1"/>
  <c r="B336" i="15"/>
  <c r="B346" i="15" s="1"/>
  <c r="C331" i="15"/>
  <c r="E330" i="15"/>
  <c r="D330" i="15"/>
  <c r="C330" i="15"/>
  <c r="C329" i="15"/>
  <c r="B329" i="15"/>
  <c r="E316" i="15"/>
  <c r="D316" i="15"/>
  <c r="C316" i="15"/>
  <c r="B316" i="15"/>
  <c r="E311" i="15"/>
  <c r="E321" i="15" s="1"/>
  <c r="D311" i="15"/>
  <c r="D321" i="15" s="1"/>
  <c r="C311" i="15"/>
  <c r="C321" i="15" s="1"/>
  <c r="B311" i="15"/>
  <c r="B321" i="15" s="1"/>
  <c r="E306" i="15"/>
  <c r="D306" i="15"/>
  <c r="C306" i="15"/>
  <c r="E305" i="15"/>
  <c r="D305" i="15"/>
  <c r="C305" i="15"/>
  <c r="E304" i="15"/>
  <c r="D304" i="15"/>
  <c r="D307" i="15" s="1"/>
  <c r="C304" i="15"/>
  <c r="B304" i="15"/>
  <c r="E291" i="15"/>
  <c r="D291" i="15"/>
  <c r="C291" i="15"/>
  <c r="B291" i="15"/>
  <c r="E286" i="15"/>
  <c r="E296" i="15" s="1"/>
  <c r="D286" i="15"/>
  <c r="D296" i="15" s="1"/>
  <c r="C286" i="15"/>
  <c r="C296" i="15" s="1"/>
  <c r="B286" i="15"/>
  <c r="B296" i="15" s="1"/>
  <c r="D281" i="15"/>
  <c r="C281" i="15"/>
  <c r="E280" i="15"/>
  <c r="D280" i="15"/>
  <c r="C280" i="15"/>
  <c r="D279" i="15"/>
  <c r="D282" i="15" s="1"/>
  <c r="C279" i="15"/>
  <c r="B279" i="15"/>
  <c r="E265" i="15"/>
  <c r="D265" i="15"/>
  <c r="C265" i="15"/>
  <c r="B265" i="15"/>
  <c r="E260" i="15"/>
  <c r="E270" i="15" s="1"/>
  <c r="D260" i="15"/>
  <c r="D270" i="15" s="1"/>
  <c r="C260" i="15"/>
  <c r="C270" i="15" s="1"/>
  <c r="B260" i="15"/>
  <c r="B270" i="15" s="1"/>
  <c r="C255" i="15"/>
  <c r="E254" i="15"/>
  <c r="D254" i="15"/>
  <c r="C254" i="15"/>
  <c r="B253" i="15"/>
  <c r="C256" i="15" s="1"/>
  <c r="E252" i="15"/>
  <c r="E253" i="15" s="1"/>
  <c r="E236" i="15"/>
  <c r="D236" i="15"/>
  <c r="C236" i="15"/>
  <c r="B236" i="15"/>
  <c r="E231" i="15"/>
  <c r="E241" i="15" s="1"/>
  <c r="E223" i="15" s="1"/>
  <c r="D231" i="15"/>
  <c r="D241" i="15" s="1"/>
  <c r="D223" i="15" s="1"/>
  <c r="C231" i="15"/>
  <c r="C241" i="15" s="1"/>
  <c r="B231" i="15"/>
  <c r="B241" i="15" s="1"/>
  <c r="C226" i="15"/>
  <c r="E225" i="15"/>
  <c r="D225" i="15"/>
  <c r="C225" i="15"/>
  <c r="C224" i="15"/>
  <c r="B224" i="15"/>
  <c r="E212" i="15"/>
  <c r="E213" i="15" s="1"/>
  <c r="D212" i="15"/>
  <c r="D213" i="15" s="1"/>
  <c r="C212" i="15"/>
  <c r="C213" i="15" s="1"/>
  <c r="B212" i="15"/>
  <c r="E186" i="15"/>
  <c r="D186" i="15"/>
  <c r="E185" i="15"/>
  <c r="E579" i="15" s="1"/>
  <c r="D185" i="15"/>
  <c r="D579" i="15" s="1"/>
  <c r="D577" i="15" s="1"/>
  <c r="C185" i="15"/>
  <c r="E184" i="15"/>
  <c r="D184" i="15"/>
  <c r="D187" i="15" s="1"/>
  <c r="C184" i="15"/>
  <c r="C187" i="15" s="1"/>
  <c r="E175" i="15"/>
  <c r="D175" i="15"/>
  <c r="C175" i="15"/>
  <c r="C146" i="15" s="1"/>
  <c r="C147" i="15" s="1"/>
  <c r="B175" i="15"/>
  <c r="B176" i="15" s="1"/>
  <c r="E148" i="15"/>
  <c r="D148" i="15"/>
  <c r="C148" i="15"/>
  <c r="B147" i="15"/>
  <c r="E146" i="15"/>
  <c r="E147" i="15" s="1"/>
  <c r="E123" i="15"/>
  <c r="E138" i="15" s="1"/>
  <c r="E139" i="15" s="1"/>
  <c r="D123" i="15"/>
  <c r="D138" i="15" s="1"/>
  <c r="D139" i="15" s="1"/>
  <c r="C123" i="15"/>
  <c r="C138" i="15" s="1"/>
  <c r="C139" i="15" s="1"/>
  <c r="B123" i="15"/>
  <c r="B138" i="15" s="1"/>
  <c r="B139" i="15" s="1"/>
  <c r="E112" i="15"/>
  <c r="D112" i="15"/>
  <c r="C112" i="15"/>
  <c r="E111" i="15"/>
  <c r="D111" i="15"/>
  <c r="C111" i="15"/>
  <c r="E110" i="15"/>
  <c r="D110" i="15"/>
  <c r="C110" i="15"/>
  <c r="B110" i="15"/>
  <c r="B101" i="15"/>
  <c r="B102" i="15" s="1"/>
  <c r="E86" i="15"/>
  <c r="E101" i="15" s="1"/>
  <c r="E102" i="15" s="1"/>
  <c r="D86" i="15"/>
  <c r="D101" i="15" s="1"/>
  <c r="D102" i="15" s="1"/>
  <c r="C86" i="15"/>
  <c r="C101" i="15" s="1"/>
  <c r="C102" i="15" s="1"/>
  <c r="E75" i="15"/>
  <c r="D75" i="15"/>
  <c r="C75" i="15"/>
  <c r="E74" i="15"/>
  <c r="D74" i="15"/>
  <c r="C74" i="15"/>
  <c r="E73" i="15"/>
  <c r="D73" i="15"/>
  <c r="C73" i="15"/>
  <c r="C76" i="15" s="1"/>
  <c r="B73" i="15"/>
  <c r="D61" i="15"/>
  <c r="E46" i="15"/>
  <c r="D46" i="15"/>
  <c r="C46" i="15"/>
  <c r="B46" i="15"/>
  <c r="E43" i="15"/>
  <c r="D43" i="15"/>
  <c r="C43" i="15"/>
  <c r="C64" i="15" s="1"/>
  <c r="B43" i="15"/>
  <c r="E37" i="15"/>
  <c r="D37" i="15"/>
  <c r="C37" i="15"/>
  <c r="B36" i="15"/>
  <c r="D113" i="15" l="1"/>
  <c r="D458" i="15"/>
  <c r="E176" i="15"/>
  <c r="D64" i="15"/>
  <c r="C176" i="15"/>
  <c r="C227" i="15"/>
  <c r="C282" i="15"/>
  <c r="C307" i="15"/>
  <c r="B64" i="15"/>
  <c r="B550" i="15" s="1"/>
  <c r="E76" i="15"/>
  <c r="C566" i="15"/>
  <c r="E256" i="15"/>
  <c r="E61" i="15"/>
  <c r="E64" i="15" s="1"/>
  <c r="E550" i="15" s="1"/>
  <c r="D76" i="15"/>
  <c r="E113" i="15"/>
  <c r="C332" i="15"/>
  <c r="D407" i="15"/>
  <c r="E533" i="15"/>
  <c r="C557" i="15"/>
  <c r="D146" i="15"/>
  <c r="E149" i="15" s="1"/>
  <c r="E577" i="15"/>
  <c r="C113" i="15"/>
  <c r="E187" i="15"/>
  <c r="E307" i="15"/>
  <c r="E407" i="15"/>
  <c r="D533" i="15"/>
  <c r="E482" i="15"/>
  <c r="E480" i="15"/>
  <c r="D224" i="15"/>
  <c r="D227" i="15" s="1"/>
  <c r="D226" i="15"/>
  <c r="B379" i="15"/>
  <c r="C382" i="15" s="1"/>
  <c r="C381" i="15"/>
  <c r="B404" i="15"/>
  <c r="C407" i="15" s="1"/>
  <c r="C406" i="15"/>
  <c r="D430" i="15"/>
  <c r="D433" i="15" s="1"/>
  <c r="D432" i="15"/>
  <c r="B354" i="15"/>
  <c r="C357" i="15" s="1"/>
  <c r="C356" i="15"/>
  <c r="E430" i="15"/>
  <c r="E433" i="15" s="1"/>
  <c r="E432" i="15"/>
  <c r="E455" i="15"/>
  <c r="E458" i="15" s="1"/>
  <c r="E457" i="15"/>
  <c r="D505" i="15"/>
  <c r="D508" i="15" s="1"/>
  <c r="D507" i="15"/>
  <c r="E224" i="15"/>
  <c r="E226" i="15"/>
  <c r="E329" i="15"/>
  <c r="E331" i="15"/>
  <c r="D35" i="15"/>
  <c r="D65" i="15" s="1"/>
  <c r="D550" i="15"/>
  <c r="D331" i="15"/>
  <c r="D329" i="15"/>
  <c r="D332" i="15" s="1"/>
  <c r="E379" i="15"/>
  <c r="E382" i="15" s="1"/>
  <c r="E381" i="15"/>
  <c r="C550" i="15"/>
  <c r="C35" i="15"/>
  <c r="E35" i="15"/>
  <c r="E65" i="15" s="1"/>
  <c r="C150" i="15"/>
  <c r="E354" i="15"/>
  <c r="E357" i="15" s="1"/>
  <c r="E356" i="15"/>
  <c r="E507" i="15"/>
  <c r="E505" i="15"/>
  <c r="D482" i="15"/>
  <c r="D480" i="15"/>
  <c r="D483" i="15" s="1"/>
  <c r="B183" i="15"/>
  <c r="C533" i="15"/>
  <c r="D255" i="15"/>
  <c r="B65" i="15"/>
  <c r="C149" i="15"/>
  <c r="E255" i="15"/>
  <c r="E227" i="15" l="1"/>
  <c r="E508" i="15"/>
  <c r="D149" i="15"/>
  <c r="D147" i="15"/>
  <c r="D176" i="15"/>
  <c r="C38" i="15"/>
  <c r="C36" i="15"/>
  <c r="C39" i="15" s="1"/>
  <c r="C549" i="15"/>
  <c r="C582" i="15" s="1"/>
  <c r="C186" i="15"/>
  <c r="B549" i="15"/>
  <c r="B582" i="15" s="1"/>
  <c r="E332" i="15"/>
  <c r="E278" i="15"/>
  <c r="B213" i="15"/>
  <c r="E38" i="15"/>
  <c r="E549" i="15"/>
  <c r="E582" i="15" s="1"/>
  <c r="E36" i="15"/>
  <c r="E483" i="15"/>
  <c r="C65" i="15"/>
  <c r="D36" i="15"/>
  <c r="D39" i="15" s="1"/>
  <c r="D38" i="15"/>
  <c r="D549" i="15"/>
  <c r="D582" i="15" s="1"/>
  <c r="E150" i="15" l="1"/>
  <c r="D150" i="15"/>
  <c r="E281" i="15"/>
  <c r="E279" i="15"/>
  <c r="E282" i="15" s="1"/>
  <c r="E39" i="15"/>
  <c r="E827" i="10" l="1"/>
  <c r="D827" i="10"/>
  <c r="C827" i="10"/>
  <c r="B827" i="10"/>
  <c r="E826" i="10"/>
  <c r="D826" i="10"/>
  <c r="C826" i="10"/>
  <c r="B826" i="10"/>
  <c r="E825" i="10"/>
  <c r="D825" i="10"/>
  <c r="C825" i="10"/>
  <c r="B825" i="10"/>
  <c r="E824" i="10"/>
  <c r="E823" i="10" s="1"/>
  <c r="D824" i="10"/>
  <c r="D823" i="10" s="1"/>
  <c r="C824" i="10"/>
  <c r="C823" i="10" s="1"/>
  <c r="B824" i="10"/>
  <c r="B823" i="10" s="1"/>
  <c r="E822" i="10"/>
  <c r="D822" i="10"/>
  <c r="C822" i="10"/>
  <c r="B822" i="10"/>
  <c r="E821" i="10"/>
  <c r="D821" i="10"/>
  <c r="C821" i="10"/>
  <c r="B821" i="10"/>
  <c r="E820" i="10"/>
  <c r="D820" i="10"/>
  <c r="C820" i="10"/>
  <c r="B820" i="10"/>
  <c r="E819" i="10"/>
  <c r="D819" i="10"/>
  <c r="D818" i="10" s="1"/>
  <c r="C819" i="10"/>
  <c r="B819" i="10"/>
  <c r="E804" i="10"/>
  <c r="D804" i="10"/>
  <c r="D803" i="10" s="1"/>
  <c r="C804" i="10"/>
  <c r="C803" i="10" s="1"/>
  <c r="B804" i="10"/>
  <c r="B803" i="10" s="1"/>
  <c r="E803" i="10"/>
  <c r="E801" i="10"/>
  <c r="D801" i="10"/>
  <c r="C801" i="10"/>
  <c r="C800" i="10" s="1"/>
  <c r="B801" i="10"/>
  <c r="B800" i="10" s="1"/>
  <c r="E800" i="10"/>
  <c r="D800" i="10"/>
  <c r="E798" i="10"/>
  <c r="E797" i="10" s="1"/>
  <c r="D798" i="10"/>
  <c r="C798" i="10"/>
  <c r="C797" i="10" s="1"/>
  <c r="B798" i="10"/>
  <c r="B797" i="10" s="1"/>
  <c r="D797" i="10"/>
  <c r="E788" i="10"/>
  <c r="D788" i="10"/>
  <c r="C788" i="10"/>
  <c r="B788" i="10"/>
  <c r="E783" i="10"/>
  <c r="D783" i="10"/>
  <c r="C783" i="10"/>
  <c r="B783" i="10"/>
  <c r="B793" i="10" s="1"/>
  <c r="E778" i="10"/>
  <c r="D778" i="10"/>
  <c r="C778" i="10"/>
  <c r="B778" i="10"/>
  <c r="E777" i="10"/>
  <c r="D777" i="10"/>
  <c r="C777" i="10"/>
  <c r="B777" i="10"/>
  <c r="E776" i="10"/>
  <c r="D776" i="10"/>
  <c r="C776" i="10"/>
  <c r="B776" i="10"/>
  <c r="B779" i="10" s="1"/>
  <c r="E760" i="10"/>
  <c r="D760" i="10"/>
  <c r="C760" i="10"/>
  <c r="B760" i="10"/>
  <c r="E755" i="10"/>
  <c r="E765" i="10" s="1"/>
  <c r="D755" i="10"/>
  <c r="C755" i="10"/>
  <c r="B755" i="10"/>
  <c r="E750" i="10"/>
  <c r="D750" i="10"/>
  <c r="C750" i="10"/>
  <c r="B750" i="10"/>
  <c r="E749" i="10"/>
  <c r="D749" i="10"/>
  <c r="C749" i="10"/>
  <c r="B749" i="10"/>
  <c r="E748" i="10"/>
  <c r="D748" i="10"/>
  <c r="C748" i="10"/>
  <c r="B748" i="10"/>
  <c r="B751" i="10" s="1"/>
  <c r="E735" i="10"/>
  <c r="D735" i="10"/>
  <c r="C735" i="10"/>
  <c r="B735" i="10"/>
  <c r="E730" i="10"/>
  <c r="E740" i="10" s="1"/>
  <c r="E722" i="10" s="1"/>
  <c r="D730" i="10"/>
  <c r="D740" i="10" s="1"/>
  <c r="D722" i="10" s="1"/>
  <c r="C730" i="10"/>
  <c r="C740" i="10" s="1"/>
  <c r="C722" i="10" s="1"/>
  <c r="B730" i="10"/>
  <c r="B725" i="10"/>
  <c r="E724" i="10"/>
  <c r="D724" i="10"/>
  <c r="C724" i="10"/>
  <c r="B724" i="10"/>
  <c r="B723" i="10"/>
  <c r="B726" i="10" s="1"/>
  <c r="E710" i="10"/>
  <c r="D710" i="10"/>
  <c r="C710" i="10"/>
  <c r="B710" i="10"/>
  <c r="E705" i="10"/>
  <c r="D705" i="10"/>
  <c r="D715" i="10" s="1"/>
  <c r="D697" i="10" s="1"/>
  <c r="C705" i="10"/>
  <c r="C715" i="10" s="1"/>
  <c r="B705" i="10"/>
  <c r="B715" i="10" s="1"/>
  <c r="C700" i="10"/>
  <c r="B700" i="10"/>
  <c r="E699" i="10"/>
  <c r="D699" i="10"/>
  <c r="C699" i="10"/>
  <c r="B699" i="10"/>
  <c r="C698" i="10"/>
  <c r="B698" i="10"/>
  <c r="B701" i="10" s="1"/>
  <c r="E685" i="10"/>
  <c r="D685" i="10"/>
  <c r="C685" i="10"/>
  <c r="B685" i="10"/>
  <c r="E680" i="10"/>
  <c r="E690" i="10" s="1"/>
  <c r="E672" i="10" s="1"/>
  <c r="D680" i="10"/>
  <c r="D690" i="10" s="1"/>
  <c r="D672" i="10" s="1"/>
  <c r="C680" i="10"/>
  <c r="C690" i="10" s="1"/>
  <c r="B680" i="10"/>
  <c r="B690" i="10" s="1"/>
  <c r="C675" i="10"/>
  <c r="B675" i="10"/>
  <c r="E674" i="10"/>
  <c r="D674" i="10"/>
  <c r="C674" i="10"/>
  <c r="B674" i="10"/>
  <c r="C673" i="10"/>
  <c r="B673" i="10"/>
  <c r="B676" i="10" s="1"/>
  <c r="E660" i="10"/>
  <c r="D660" i="10"/>
  <c r="C660" i="10"/>
  <c r="B660" i="10"/>
  <c r="E655" i="10"/>
  <c r="E665" i="10" s="1"/>
  <c r="E647" i="10" s="1"/>
  <c r="D655" i="10"/>
  <c r="D665" i="10" s="1"/>
  <c r="D647" i="10" s="1"/>
  <c r="C655" i="10"/>
  <c r="B655" i="10"/>
  <c r="C650" i="10"/>
  <c r="B650" i="10"/>
  <c r="E649" i="10"/>
  <c r="D649" i="10"/>
  <c r="C649" i="10"/>
  <c r="B649" i="10"/>
  <c r="C648" i="10"/>
  <c r="B648" i="10"/>
  <c r="B651" i="10" s="1"/>
  <c r="E635" i="10"/>
  <c r="D635" i="10"/>
  <c r="C635" i="10"/>
  <c r="B635" i="10"/>
  <c r="E630" i="10"/>
  <c r="E640" i="10" s="1"/>
  <c r="E622" i="10" s="1"/>
  <c r="D630" i="10"/>
  <c r="C630" i="10"/>
  <c r="B630" i="10"/>
  <c r="B625" i="10"/>
  <c r="E624" i="10"/>
  <c r="D624" i="10"/>
  <c r="C624" i="10"/>
  <c r="B624" i="10"/>
  <c r="B623" i="10"/>
  <c r="B626" i="10" s="1"/>
  <c r="E610" i="10"/>
  <c r="D610" i="10"/>
  <c r="C610" i="10"/>
  <c r="B610" i="10"/>
  <c r="E605" i="10"/>
  <c r="E615" i="10" s="1"/>
  <c r="E597" i="10" s="1"/>
  <c r="D605" i="10"/>
  <c r="D615" i="10" s="1"/>
  <c r="D597" i="10" s="1"/>
  <c r="C605" i="10"/>
  <c r="C615" i="10" s="1"/>
  <c r="C597" i="10" s="1"/>
  <c r="B605" i="10"/>
  <c r="B600" i="10"/>
  <c r="E599" i="10"/>
  <c r="D599" i="10"/>
  <c r="C599" i="10"/>
  <c r="B599" i="10"/>
  <c r="B598" i="10"/>
  <c r="B601" i="10" s="1"/>
  <c r="E585" i="10"/>
  <c r="D585" i="10"/>
  <c r="C585" i="10"/>
  <c r="B585" i="10"/>
  <c r="E580" i="10"/>
  <c r="D580" i="10"/>
  <c r="D590" i="10" s="1"/>
  <c r="D572" i="10" s="1"/>
  <c r="C580" i="10"/>
  <c r="C590" i="10" s="1"/>
  <c r="B580" i="10"/>
  <c r="B590" i="10" s="1"/>
  <c r="C575" i="10"/>
  <c r="B575" i="10"/>
  <c r="E574" i="10"/>
  <c r="D574" i="10"/>
  <c r="C574" i="10"/>
  <c r="B574" i="10"/>
  <c r="C573" i="10"/>
  <c r="B573" i="10"/>
  <c r="B576" i="10" s="1"/>
  <c r="E560" i="10"/>
  <c r="D560" i="10"/>
  <c r="C560" i="10"/>
  <c r="B560" i="10"/>
  <c r="E555" i="10"/>
  <c r="E565" i="10" s="1"/>
  <c r="E547" i="10" s="1"/>
  <c r="D555" i="10"/>
  <c r="D565" i="10" s="1"/>
  <c r="D547" i="10" s="1"/>
  <c r="C555" i="10"/>
  <c r="C565" i="10" s="1"/>
  <c r="C547" i="10" s="1"/>
  <c r="B555" i="10"/>
  <c r="B565" i="10" s="1"/>
  <c r="B550" i="10"/>
  <c r="E549" i="10"/>
  <c r="D549" i="10"/>
  <c r="C549" i="10"/>
  <c r="B549" i="10"/>
  <c r="B548" i="10"/>
  <c r="B551" i="10" s="1"/>
  <c r="E535" i="10"/>
  <c r="D535" i="10"/>
  <c r="C535" i="10"/>
  <c r="B535" i="10"/>
  <c r="E530" i="10"/>
  <c r="D530" i="10"/>
  <c r="D540" i="10" s="1"/>
  <c r="C530" i="10"/>
  <c r="C540" i="10" s="1"/>
  <c r="B530" i="10"/>
  <c r="B540" i="10" s="1"/>
  <c r="E525" i="10"/>
  <c r="D525" i="10"/>
  <c r="C525" i="10"/>
  <c r="B525" i="10"/>
  <c r="E524" i="10"/>
  <c r="D524" i="10"/>
  <c r="C524" i="10"/>
  <c r="B524" i="10"/>
  <c r="E523" i="10"/>
  <c r="D523" i="10"/>
  <c r="C523" i="10"/>
  <c r="B523" i="10"/>
  <c r="B526" i="10" s="1"/>
  <c r="E510" i="10"/>
  <c r="D510" i="10"/>
  <c r="C510" i="10"/>
  <c r="B510" i="10"/>
  <c r="E505" i="10"/>
  <c r="D505" i="10"/>
  <c r="C505" i="10"/>
  <c r="B505" i="10"/>
  <c r="B515" i="10" s="1"/>
  <c r="C500" i="10"/>
  <c r="B500" i="10"/>
  <c r="E499" i="10"/>
  <c r="D499" i="10"/>
  <c r="C499" i="10"/>
  <c r="B499" i="10"/>
  <c r="C498" i="10"/>
  <c r="B498" i="10"/>
  <c r="B501" i="10" s="1"/>
  <c r="E497" i="10"/>
  <c r="D497" i="10"/>
  <c r="D500" i="10" s="1"/>
  <c r="E479" i="10"/>
  <c r="D479" i="10"/>
  <c r="C479" i="10"/>
  <c r="B479" i="10"/>
  <c r="E474" i="10"/>
  <c r="D474" i="10"/>
  <c r="D484" i="10" s="1"/>
  <c r="C474" i="10"/>
  <c r="C484" i="10" s="1"/>
  <c r="C466" i="10" s="1"/>
  <c r="B474" i="10"/>
  <c r="B484" i="10" s="1"/>
  <c r="B466" i="10" s="1"/>
  <c r="E469" i="10"/>
  <c r="E468" i="10"/>
  <c r="D468" i="10"/>
  <c r="C468" i="10"/>
  <c r="B468" i="10"/>
  <c r="E467" i="10"/>
  <c r="E470" i="10" s="1"/>
  <c r="D467" i="10"/>
  <c r="E454" i="10"/>
  <c r="E75" i="10" s="1"/>
  <c r="E78" i="10" s="1"/>
  <c r="D454" i="10"/>
  <c r="C454" i="10"/>
  <c r="B454" i="10"/>
  <c r="E449" i="10"/>
  <c r="D449" i="10"/>
  <c r="D459" i="10" s="1"/>
  <c r="C449" i="10"/>
  <c r="C459" i="10" s="1"/>
  <c r="B449" i="10"/>
  <c r="B459" i="10" s="1"/>
  <c r="B445" i="10"/>
  <c r="E444" i="10"/>
  <c r="D444" i="10"/>
  <c r="C444" i="10"/>
  <c r="B444" i="10"/>
  <c r="E443" i="10"/>
  <c r="D443" i="10"/>
  <c r="C443" i="10"/>
  <c r="B443" i="10"/>
  <c r="E442" i="10"/>
  <c r="D442" i="10"/>
  <c r="D445" i="10" s="1"/>
  <c r="C442" i="10"/>
  <c r="C445" i="10" s="1"/>
  <c r="B430" i="10"/>
  <c r="B431" i="10" s="1"/>
  <c r="E415" i="10"/>
  <c r="E430" i="10" s="1"/>
  <c r="E431" i="10" s="1"/>
  <c r="D415" i="10"/>
  <c r="D430" i="10" s="1"/>
  <c r="D431" i="10" s="1"/>
  <c r="C415" i="10"/>
  <c r="C430" i="10" s="1"/>
  <c r="C431" i="10" s="1"/>
  <c r="E404" i="10"/>
  <c r="D404" i="10"/>
  <c r="C404" i="10"/>
  <c r="B404" i="10"/>
  <c r="E403" i="10"/>
  <c r="D403" i="10"/>
  <c r="C403" i="10"/>
  <c r="B403" i="10"/>
  <c r="E402" i="10"/>
  <c r="E405" i="10" s="1"/>
  <c r="D402" i="10"/>
  <c r="C402" i="10"/>
  <c r="C405" i="10" s="1"/>
  <c r="B402" i="10"/>
  <c r="B405" i="10" s="1"/>
  <c r="E393" i="10"/>
  <c r="E394" i="10" s="1"/>
  <c r="D393" i="10"/>
  <c r="D394" i="10" s="1"/>
  <c r="C393" i="10"/>
  <c r="C394" i="10" s="1"/>
  <c r="B393" i="10"/>
  <c r="B394" i="10" s="1"/>
  <c r="E367" i="10"/>
  <c r="D367" i="10"/>
  <c r="C367" i="10"/>
  <c r="B367" i="10"/>
  <c r="E366" i="10"/>
  <c r="D366" i="10"/>
  <c r="C366" i="10"/>
  <c r="B366" i="10"/>
  <c r="E365" i="10"/>
  <c r="E368" i="10" s="1"/>
  <c r="D365" i="10"/>
  <c r="C365" i="10"/>
  <c r="C368" i="10" s="1"/>
  <c r="B365" i="10"/>
  <c r="B368" i="10" s="1"/>
  <c r="E356" i="10"/>
  <c r="E357" i="10" s="1"/>
  <c r="D356" i="10"/>
  <c r="D357" i="10" s="1"/>
  <c r="C356" i="10"/>
  <c r="C357" i="10" s="1"/>
  <c r="B356" i="10"/>
  <c r="B357" i="10" s="1"/>
  <c r="E330" i="10"/>
  <c r="D330" i="10"/>
  <c r="C330" i="10"/>
  <c r="B330" i="10"/>
  <c r="E329" i="10"/>
  <c r="D329" i="10"/>
  <c r="C329" i="10"/>
  <c r="B329" i="10"/>
  <c r="E328" i="10"/>
  <c r="E331" i="10" s="1"/>
  <c r="D328" i="10"/>
  <c r="C328" i="10"/>
  <c r="B328" i="10"/>
  <c r="B331" i="10" s="1"/>
  <c r="E319" i="10"/>
  <c r="E320" i="10" s="1"/>
  <c r="D319" i="10"/>
  <c r="D320" i="10" s="1"/>
  <c r="C319" i="10"/>
  <c r="C320" i="10" s="1"/>
  <c r="B319" i="10"/>
  <c r="B320" i="10" s="1"/>
  <c r="E291" i="10"/>
  <c r="D291" i="10"/>
  <c r="C291" i="10"/>
  <c r="B291" i="10"/>
  <c r="E290" i="10"/>
  <c r="D290" i="10"/>
  <c r="C290" i="10"/>
  <c r="B290" i="10"/>
  <c r="E289" i="10"/>
  <c r="D289" i="10"/>
  <c r="C289" i="10"/>
  <c r="B289" i="10"/>
  <c r="B292" i="10" s="1"/>
  <c r="E270" i="10"/>
  <c r="D270" i="10"/>
  <c r="C270" i="10"/>
  <c r="B270" i="10"/>
  <c r="E265" i="10"/>
  <c r="D265" i="10"/>
  <c r="C265" i="10"/>
  <c r="B265" i="10"/>
  <c r="E260" i="10"/>
  <c r="D260" i="10"/>
  <c r="C260" i="10"/>
  <c r="B260" i="10"/>
  <c r="E259" i="10"/>
  <c r="D259" i="10"/>
  <c r="C259" i="10"/>
  <c r="B259" i="10"/>
  <c r="E258" i="10"/>
  <c r="D258" i="10"/>
  <c r="C258" i="10"/>
  <c r="B258" i="10"/>
  <c r="B261" i="10" s="1"/>
  <c r="E245" i="10"/>
  <c r="D245" i="10"/>
  <c r="B245" i="10"/>
  <c r="E240" i="10"/>
  <c r="D240" i="10"/>
  <c r="D250" i="10" s="1"/>
  <c r="C240" i="10"/>
  <c r="C250" i="10" s="1"/>
  <c r="B240" i="10"/>
  <c r="E235" i="10"/>
  <c r="D235" i="10"/>
  <c r="C235" i="10"/>
  <c r="B235" i="10"/>
  <c r="E234" i="10"/>
  <c r="D234" i="10"/>
  <c r="C234" i="10"/>
  <c r="B234" i="10"/>
  <c r="E233" i="10"/>
  <c r="E236" i="10" s="1"/>
  <c r="D233" i="10"/>
  <c r="D236" i="10" s="1"/>
  <c r="C233" i="10"/>
  <c r="B233" i="10"/>
  <c r="B236" i="10" s="1"/>
  <c r="E219" i="10"/>
  <c r="D219" i="10"/>
  <c r="C219" i="10"/>
  <c r="B219" i="10"/>
  <c r="E214" i="10"/>
  <c r="D214" i="10"/>
  <c r="C214" i="10"/>
  <c r="C224" i="10" s="1"/>
  <c r="C206" i="10" s="1"/>
  <c r="B214" i="10"/>
  <c r="B224" i="10" s="1"/>
  <c r="B206" i="10" s="1"/>
  <c r="C209" i="10" s="1"/>
  <c r="B209" i="10"/>
  <c r="E208" i="10"/>
  <c r="D208" i="10"/>
  <c r="C208" i="10"/>
  <c r="B208" i="10"/>
  <c r="C207" i="10"/>
  <c r="E194" i="10"/>
  <c r="D194" i="10"/>
  <c r="C194" i="10"/>
  <c r="B194" i="10"/>
  <c r="E189" i="10"/>
  <c r="E199" i="10" s="1"/>
  <c r="D189" i="10"/>
  <c r="D199" i="10" s="1"/>
  <c r="C189" i="10"/>
  <c r="B189" i="10"/>
  <c r="E184" i="10"/>
  <c r="D184" i="10"/>
  <c r="C184" i="10"/>
  <c r="B184" i="10"/>
  <c r="E183" i="10"/>
  <c r="D183" i="10"/>
  <c r="C183" i="10"/>
  <c r="B183" i="10"/>
  <c r="E182" i="10"/>
  <c r="D182" i="10"/>
  <c r="C182" i="10"/>
  <c r="B182" i="10"/>
  <c r="B185" i="10" s="1"/>
  <c r="E166" i="10"/>
  <c r="D166" i="10"/>
  <c r="C166" i="10"/>
  <c r="B166" i="10"/>
  <c r="E161" i="10"/>
  <c r="E171" i="10" s="1"/>
  <c r="D161" i="10"/>
  <c r="D171" i="10" s="1"/>
  <c r="C161" i="10"/>
  <c r="C171" i="10" s="1"/>
  <c r="B161" i="10"/>
  <c r="E156" i="10"/>
  <c r="D156" i="10"/>
  <c r="C156" i="10"/>
  <c r="B156" i="10"/>
  <c r="E155" i="10"/>
  <c r="D155" i="10"/>
  <c r="C155" i="10"/>
  <c r="B155" i="10"/>
  <c r="E154" i="10"/>
  <c r="D154" i="10"/>
  <c r="C154" i="10"/>
  <c r="B154" i="10"/>
  <c r="B157" i="10" s="1"/>
  <c r="E138" i="10"/>
  <c r="D138" i="10"/>
  <c r="C138" i="10"/>
  <c r="B138" i="10"/>
  <c r="E133" i="10"/>
  <c r="D133" i="10"/>
  <c r="D143" i="10" s="1"/>
  <c r="C133" i="10"/>
  <c r="C143" i="10" s="1"/>
  <c r="B133" i="10"/>
  <c r="B143" i="10" s="1"/>
  <c r="E128" i="10"/>
  <c r="D128" i="10"/>
  <c r="C128" i="10"/>
  <c r="B128" i="10"/>
  <c r="E127" i="10"/>
  <c r="D127" i="10"/>
  <c r="C127" i="10"/>
  <c r="B127" i="10"/>
  <c r="E126" i="10"/>
  <c r="D126" i="10"/>
  <c r="C126" i="10"/>
  <c r="B126" i="10"/>
  <c r="B129" i="10" s="1"/>
  <c r="E113" i="10"/>
  <c r="D113" i="10"/>
  <c r="C113" i="10"/>
  <c r="B113" i="10"/>
  <c r="E108" i="10"/>
  <c r="D108" i="10"/>
  <c r="C108" i="10"/>
  <c r="B108" i="10"/>
  <c r="B118" i="10" s="1"/>
  <c r="E103" i="10"/>
  <c r="D103" i="10"/>
  <c r="C103" i="10"/>
  <c r="B103" i="10"/>
  <c r="E102" i="10"/>
  <c r="D102" i="10"/>
  <c r="C102" i="10"/>
  <c r="B102" i="10"/>
  <c r="E101" i="10"/>
  <c r="D101" i="10"/>
  <c r="C101" i="10"/>
  <c r="B101" i="10"/>
  <c r="B104" i="10" s="1"/>
  <c r="E88" i="10"/>
  <c r="D88" i="10"/>
  <c r="C88" i="10"/>
  <c r="B88" i="10"/>
  <c r="E83" i="10"/>
  <c r="E93" i="10" s="1"/>
  <c r="D83" i="10"/>
  <c r="C83" i="10"/>
  <c r="B83" i="10"/>
  <c r="D78" i="10"/>
  <c r="C78" i="10"/>
  <c r="B78" i="10"/>
  <c r="E77" i="10"/>
  <c r="D77" i="10"/>
  <c r="C77" i="10"/>
  <c r="B77" i="10"/>
  <c r="D76" i="10"/>
  <c r="C76" i="10"/>
  <c r="B76" i="10"/>
  <c r="B79" i="10" s="1"/>
  <c r="B61" i="10"/>
  <c r="B62" i="10" s="1"/>
  <c r="C58" i="10"/>
  <c r="C61" i="10" s="1"/>
  <c r="C62" i="10" s="1"/>
  <c r="E35" i="10"/>
  <c r="D35" i="10"/>
  <c r="C35" i="10"/>
  <c r="B35" i="10"/>
  <c r="E34" i="10"/>
  <c r="D34" i="10"/>
  <c r="C34" i="10"/>
  <c r="B34" i="10"/>
  <c r="E33" i="10"/>
  <c r="D33" i="10"/>
  <c r="C33" i="10"/>
  <c r="B33" i="10"/>
  <c r="B36" i="10" s="1"/>
  <c r="E496" i="9"/>
  <c r="D496" i="9"/>
  <c r="C496" i="9"/>
  <c r="B496" i="9"/>
  <c r="E495" i="9"/>
  <c r="D495" i="9"/>
  <c r="C495" i="9"/>
  <c r="B495" i="9"/>
  <c r="E494" i="9"/>
  <c r="D494" i="9"/>
  <c r="C494" i="9"/>
  <c r="B494" i="9"/>
  <c r="E493" i="9"/>
  <c r="E492" i="9" s="1"/>
  <c r="D493" i="9"/>
  <c r="C493" i="9"/>
  <c r="B493" i="9"/>
  <c r="B492" i="9" s="1"/>
  <c r="D492" i="9"/>
  <c r="E491" i="9"/>
  <c r="D491" i="9"/>
  <c r="C491" i="9"/>
  <c r="B491" i="9"/>
  <c r="E490" i="9"/>
  <c r="D490" i="9"/>
  <c r="C490" i="9"/>
  <c r="B490" i="9"/>
  <c r="E489" i="9"/>
  <c r="D489" i="9"/>
  <c r="C489" i="9"/>
  <c r="B489" i="9"/>
  <c r="E488" i="9"/>
  <c r="E487" i="9" s="1"/>
  <c r="D488" i="9"/>
  <c r="D487" i="9" s="1"/>
  <c r="C488" i="9"/>
  <c r="C487" i="9" s="1"/>
  <c r="B488" i="9"/>
  <c r="E486" i="9"/>
  <c r="D486" i="9"/>
  <c r="C486" i="9"/>
  <c r="B486" i="9"/>
  <c r="E485" i="9"/>
  <c r="D485" i="9"/>
  <c r="C485" i="9"/>
  <c r="B485" i="9"/>
  <c r="C484" i="9"/>
  <c r="B484" i="9"/>
  <c r="E483" i="9"/>
  <c r="D483" i="9"/>
  <c r="C483" i="9"/>
  <c r="B483" i="9"/>
  <c r="E482" i="9"/>
  <c r="E481" i="9" s="1"/>
  <c r="D482" i="9"/>
  <c r="C482" i="9"/>
  <c r="B482" i="9"/>
  <c r="B481" i="9" s="1"/>
  <c r="E480" i="9"/>
  <c r="D480" i="9"/>
  <c r="C480" i="9"/>
  <c r="B480" i="9"/>
  <c r="E479" i="9"/>
  <c r="E478" i="9" s="1"/>
  <c r="D479" i="9"/>
  <c r="D478" i="9" s="1"/>
  <c r="C479" i="9"/>
  <c r="B479" i="9"/>
  <c r="B478" i="9"/>
  <c r="E477" i="9"/>
  <c r="D477" i="9"/>
  <c r="C477" i="9"/>
  <c r="B477" i="9"/>
  <c r="E476" i="9"/>
  <c r="D476" i="9"/>
  <c r="D475" i="9" s="1"/>
  <c r="C476" i="9"/>
  <c r="C475" i="9" s="1"/>
  <c r="B476" i="9"/>
  <c r="B475" i="9" s="1"/>
  <c r="E474" i="9"/>
  <c r="D474" i="9"/>
  <c r="C474" i="9"/>
  <c r="B474" i="9"/>
  <c r="B472" i="9" s="1"/>
  <c r="E472" i="9"/>
  <c r="E471" i="9"/>
  <c r="D471" i="9"/>
  <c r="C471" i="9"/>
  <c r="B471" i="9"/>
  <c r="E470" i="9"/>
  <c r="E469" i="9" s="1"/>
  <c r="D470" i="9"/>
  <c r="D469" i="9" s="1"/>
  <c r="C470" i="9"/>
  <c r="C469" i="9" s="1"/>
  <c r="B470" i="9"/>
  <c r="E468" i="9"/>
  <c r="D468" i="9"/>
  <c r="C468" i="9"/>
  <c r="B468" i="9"/>
  <c r="E467" i="9"/>
  <c r="E466" i="9" s="1"/>
  <c r="D467" i="9"/>
  <c r="D466" i="9" s="1"/>
  <c r="C467" i="9"/>
  <c r="C466" i="9" s="1"/>
  <c r="B467" i="9"/>
  <c r="B466" i="9" s="1"/>
  <c r="E456" i="9"/>
  <c r="D456" i="9"/>
  <c r="C456" i="9"/>
  <c r="B456" i="9"/>
  <c r="E451" i="9"/>
  <c r="D451" i="9"/>
  <c r="C451" i="9"/>
  <c r="B451" i="9"/>
  <c r="B461" i="9" s="1"/>
  <c r="E426" i="9"/>
  <c r="D426" i="9"/>
  <c r="B426" i="9"/>
  <c r="E421" i="9"/>
  <c r="D421" i="9"/>
  <c r="C421" i="9"/>
  <c r="C431" i="9" s="1"/>
  <c r="B421" i="9"/>
  <c r="E415" i="9"/>
  <c r="D415" i="9"/>
  <c r="C415" i="9"/>
  <c r="E387" i="9"/>
  <c r="E402" i="9" s="1"/>
  <c r="D387" i="9"/>
  <c r="D402" i="9" s="1"/>
  <c r="C387" i="9"/>
  <c r="C402" i="9" s="1"/>
  <c r="B387" i="9"/>
  <c r="B402" i="9" s="1"/>
  <c r="E375" i="9"/>
  <c r="D375" i="9"/>
  <c r="C375" i="9"/>
  <c r="C365" i="9"/>
  <c r="B365" i="9"/>
  <c r="D362" i="9"/>
  <c r="D365" i="9" s="1"/>
  <c r="E338" i="9"/>
  <c r="D338" i="9"/>
  <c r="C338" i="9"/>
  <c r="E315" i="9"/>
  <c r="D315" i="9"/>
  <c r="B315" i="9"/>
  <c r="E310" i="9"/>
  <c r="D310" i="9"/>
  <c r="C310" i="9"/>
  <c r="C320" i="9" s="1"/>
  <c r="C321" i="9" s="1"/>
  <c r="B310" i="9"/>
  <c r="B320" i="9" s="1"/>
  <c r="B321" i="9" s="1"/>
  <c r="E305" i="9"/>
  <c r="D305" i="9"/>
  <c r="C305" i="9"/>
  <c r="E304" i="9"/>
  <c r="D304" i="9"/>
  <c r="C304" i="9"/>
  <c r="E303" i="9"/>
  <c r="D303" i="9"/>
  <c r="C303" i="9"/>
  <c r="B303" i="9"/>
  <c r="E289" i="9"/>
  <c r="D289" i="9"/>
  <c r="C289" i="9"/>
  <c r="B289" i="9"/>
  <c r="E284" i="9"/>
  <c r="E294" i="9" s="1"/>
  <c r="D284" i="9"/>
  <c r="D294" i="9" s="1"/>
  <c r="C284" i="9"/>
  <c r="B284" i="9"/>
  <c r="B277" i="9"/>
  <c r="E260" i="9"/>
  <c r="D260" i="9"/>
  <c r="B260" i="9"/>
  <c r="E255" i="9"/>
  <c r="D255" i="9"/>
  <c r="D265" i="9" s="1"/>
  <c r="C255" i="9"/>
  <c r="C265" i="9" s="1"/>
  <c r="B255" i="9"/>
  <c r="E249" i="9"/>
  <c r="D249" i="9"/>
  <c r="C249" i="9"/>
  <c r="E234" i="9"/>
  <c r="D234" i="9"/>
  <c r="B234" i="9"/>
  <c r="E229" i="9"/>
  <c r="E239" i="9" s="1"/>
  <c r="D229" i="9"/>
  <c r="C229" i="9"/>
  <c r="C239" i="9" s="1"/>
  <c r="B229" i="9"/>
  <c r="E223" i="9"/>
  <c r="D223" i="9"/>
  <c r="C223" i="9"/>
  <c r="E210" i="9"/>
  <c r="D210" i="9"/>
  <c r="D181" i="9" s="1"/>
  <c r="C210" i="9"/>
  <c r="C181" i="9" s="1"/>
  <c r="C182" i="9" s="1"/>
  <c r="B210" i="9"/>
  <c r="B181" i="9" s="1"/>
  <c r="E183" i="9"/>
  <c r="D183" i="9"/>
  <c r="C183" i="9"/>
  <c r="E173" i="9"/>
  <c r="E144" i="9" s="1"/>
  <c r="D173" i="9"/>
  <c r="D144" i="9" s="1"/>
  <c r="D145" i="9" s="1"/>
  <c r="C173" i="9"/>
  <c r="C144" i="9" s="1"/>
  <c r="B173" i="9"/>
  <c r="B144" i="9" s="1"/>
  <c r="E146" i="9"/>
  <c r="D146" i="9"/>
  <c r="C146" i="9"/>
  <c r="E136" i="9"/>
  <c r="D136" i="9"/>
  <c r="D107" i="9" s="1"/>
  <c r="C136" i="9"/>
  <c r="C107" i="9" s="1"/>
  <c r="C108" i="9" s="1"/>
  <c r="B136" i="9"/>
  <c r="B107" i="9" s="1"/>
  <c r="E109" i="9"/>
  <c r="D109" i="9"/>
  <c r="C109" i="9"/>
  <c r="E107" i="9"/>
  <c r="E99" i="9"/>
  <c r="E70" i="9" s="1"/>
  <c r="D99" i="9"/>
  <c r="D70" i="9" s="1"/>
  <c r="C99" i="9"/>
  <c r="C70" i="9" s="1"/>
  <c r="B99" i="9"/>
  <c r="E72" i="9"/>
  <c r="D72" i="9"/>
  <c r="C72" i="9"/>
  <c r="B70" i="9"/>
  <c r="B100" i="9" s="1"/>
  <c r="D59" i="9"/>
  <c r="E47" i="9"/>
  <c r="D47" i="9"/>
  <c r="C47" i="9"/>
  <c r="C62" i="9" s="1"/>
  <c r="B47" i="9"/>
  <c r="B62" i="9" s="1"/>
  <c r="B33" i="9" s="1"/>
  <c r="B34" i="9" s="1"/>
  <c r="E35" i="9"/>
  <c r="D35" i="9"/>
  <c r="C35" i="9"/>
  <c r="C331" i="10" l="1"/>
  <c r="E292" i="10"/>
  <c r="D526" i="10"/>
  <c r="D779" i="10"/>
  <c r="E129" i="10"/>
  <c r="C576" i="10"/>
  <c r="E185" i="10"/>
  <c r="C292" i="10"/>
  <c r="C36" i="10"/>
  <c r="C104" i="10"/>
  <c r="B207" i="10"/>
  <c r="B210" i="10" s="1"/>
  <c r="D292" i="10"/>
  <c r="D331" i="10"/>
  <c r="D368" i="10"/>
  <c r="D405" i="10"/>
  <c r="C751" i="10"/>
  <c r="D104" i="10"/>
  <c r="E779" i="10"/>
  <c r="E104" i="10"/>
  <c r="E250" i="10"/>
  <c r="C676" i="10"/>
  <c r="C526" i="10"/>
  <c r="D79" i="10"/>
  <c r="D129" i="10"/>
  <c r="C157" i="10"/>
  <c r="C185" i="10"/>
  <c r="C236" i="10"/>
  <c r="E36" i="10"/>
  <c r="D62" i="9"/>
  <c r="D239" i="9"/>
  <c r="D320" i="9"/>
  <c r="D321" i="9" s="1"/>
  <c r="E110" i="9"/>
  <c r="B336" i="9"/>
  <c r="B337" i="9" s="1"/>
  <c r="C306" i="9"/>
  <c r="C366" i="9"/>
  <c r="C336" i="9"/>
  <c r="D336" i="9"/>
  <c r="E265" i="9"/>
  <c r="D306" i="9"/>
  <c r="E362" i="9"/>
  <c r="E365" i="9" s="1"/>
  <c r="C137" i="9"/>
  <c r="B431" i="9"/>
  <c r="B413" i="9" s="1"/>
  <c r="B414" i="9" s="1"/>
  <c r="C478" i="9"/>
  <c r="D185" i="10"/>
  <c r="C79" i="10"/>
  <c r="D157" i="10"/>
  <c r="E261" i="10"/>
  <c r="D796" i="10"/>
  <c r="E500" i="10"/>
  <c r="D58" i="10"/>
  <c r="C118" i="10"/>
  <c r="C129" i="10"/>
  <c r="E143" i="10"/>
  <c r="E157" i="10"/>
  <c r="D224" i="10"/>
  <c r="D206" i="10" s="1"/>
  <c r="B275" i="10"/>
  <c r="E459" i="10"/>
  <c r="E484" i="10"/>
  <c r="C501" i="10"/>
  <c r="C515" i="10"/>
  <c r="E540" i="10"/>
  <c r="E590" i="10"/>
  <c r="E572" i="10" s="1"/>
  <c r="E715" i="10"/>
  <c r="E697" i="10" s="1"/>
  <c r="C793" i="10"/>
  <c r="B93" i="10"/>
  <c r="D118" i="10"/>
  <c r="E224" i="10"/>
  <c r="E206" i="10" s="1"/>
  <c r="B250" i="10"/>
  <c r="C275" i="10"/>
  <c r="D515" i="10"/>
  <c r="B640" i="10"/>
  <c r="B765" i="10"/>
  <c r="D793" i="10"/>
  <c r="E818" i="10"/>
  <c r="E796" i="10" s="1"/>
  <c r="C261" i="10"/>
  <c r="D261" i="10"/>
  <c r="C93" i="10"/>
  <c r="E118" i="10"/>
  <c r="B199" i="10"/>
  <c r="D275" i="10"/>
  <c r="E445" i="10"/>
  <c r="E515" i="10"/>
  <c r="E526" i="10"/>
  <c r="C640" i="10"/>
  <c r="C622" i="10" s="1"/>
  <c r="C651" i="10"/>
  <c r="B665" i="10"/>
  <c r="C765" i="10"/>
  <c r="C779" i="10"/>
  <c r="E793" i="10"/>
  <c r="B818" i="10"/>
  <c r="B796" i="10" s="1"/>
  <c r="C701" i="10"/>
  <c r="D751" i="10"/>
  <c r="E751" i="10"/>
  <c r="D36" i="10"/>
  <c r="D93" i="10"/>
  <c r="B171" i="10"/>
  <c r="C199" i="10"/>
  <c r="C210" i="10"/>
  <c r="E275" i="10"/>
  <c r="B615" i="10"/>
  <c r="D640" i="10"/>
  <c r="D622" i="10" s="1"/>
  <c r="E625" i="10" s="1"/>
  <c r="C665" i="10"/>
  <c r="B740" i="10"/>
  <c r="D765" i="10"/>
  <c r="C818" i="10"/>
  <c r="C796" i="10" s="1"/>
  <c r="C600" i="10"/>
  <c r="C598" i="10"/>
  <c r="C601" i="10" s="1"/>
  <c r="E623" i="10"/>
  <c r="D650" i="10"/>
  <c r="D648" i="10"/>
  <c r="D651" i="10" s="1"/>
  <c r="C795" i="10"/>
  <c r="C725" i="10"/>
  <c r="C723" i="10"/>
  <c r="C726" i="10" s="1"/>
  <c r="D469" i="10"/>
  <c r="C469" i="10"/>
  <c r="C467" i="10"/>
  <c r="D550" i="10"/>
  <c r="D548" i="10"/>
  <c r="E600" i="10"/>
  <c r="E598" i="10"/>
  <c r="D675" i="10"/>
  <c r="D673" i="10"/>
  <c r="D676" i="10" s="1"/>
  <c r="E795" i="10"/>
  <c r="E725" i="10"/>
  <c r="E723" i="10"/>
  <c r="E550" i="10"/>
  <c r="E548" i="10"/>
  <c r="E551" i="10" s="1"/>
  <c r="D575" i="10"/>
  <c r="D573" i="10"/>
  <c r="D576" i="10" s="1"/>
  <c r="E675" i="10"/>
  <c r="E673" i="10"/>
  <c r="D700" i="10"/>
  <c r="D698" i="10"/>
  <c r="D701" i="10" s="1"/>
  <c r="C550" i="10"/>
  <c r="C548" i="10"/>
  <c r="C551" i="10" s="1"/>
  <c r="E650" i="10"/>
  <c r="E648" i="10"/>
  <c r="E651" i="10" s="1"/>
  <c r="D725" i="10"/>
  <c r="D723" i="10"/>
  <c r="E575" i="10"/>
  <c r="E573" i="10"/>
  <c r="E700" i="10"/>
  <c r="E698" i="10"/>
  <c r="B795" i="10"/>
  <c r="B469" i="10"/>
  <c r="B467" i="10"/>
  <c r="B470" i="10" s="1"/>
  <c r="D600" i="10"/>
  <c r="D598" i="10"/>
  <c r="C625" i="10"/>
  <c r="C623" i="10"/>
  <c r="C626" i="10" s="1"/>
  <c r="D625" i="10"/>
  <c r="D498" i="10"/>
  <c r="D501" i="10" s="1"/>
  <c r="E76" i="10"/>
  <c r="E79" i="10" s="1"/>
  <c r="E498" i="10"/>
  <c r="E247" i="9"/>
  <c r="E248" i="9" s="1"/>
  <c r="D100" i="9"/>
  <c r="D71" i="9"/>
  <c r="D221" i="9"/>
  <c r="D222" i="9" s="1"/>
  <c r="E225" i="9" s="1"/>
  <c r="E221" i="9"/>
  <c r="E222" i="9" s="1"/>
  <c r="E59" i="9"/>
  <c r="E62" i="9" s="1"/>
  <c r="E33" i="9" s="1"/>
  <c r="E108" i="9"/>
  <c r="D174" i="9"/>
  <c r="C211" i="9"/>
  <c r="B265" i="9"/>
  <c r="B247" i="9" s="1"/>
  <c r="B248" i="9" s="1"/>
  <c r="E320" i="9"/>
  <c r="E321" i="9" s="1"/>
  <c r="C461" i="9"/>
  <c r="C443" i="9" s="1"/>
  <c r="C444" i="9" s="1"/>
  <c r="E475" i="9"/>
  <c r="D461" i="9"/>
  <c r="D443" i="9" s="1"/>
  <c r="D444" i="9" s="1"/>
  <c r="E137" i="9"/>
  <c r="E461" i="9"/>
  <c r="E443" i="9" s="1"/>
  <c r="E444" i="9" s="1"/>
  <c r="C472" i="9"/>
  <c r="C481" i="9"/>
  <c r="B239" i="9"/>
  <c r="B221" i="9" s="1"/>
  <c r="B222" i="9" s="1"/>
  <c r="B294" i="9"/>
  <c r="B295" i="9" s="1"/>
  <c r="D247" i="9"/>
  <c r="D248" i="9" s="1"/>
  <c r="C294" i="9"/>
  <c r="E431" i="9"/>
  <c r="E413" i="9" s="1"/>
  <c r="E432" i="9" s="1"/>
  <c r="B469" i="9"/>
  <c r="B465" i="9" s="1"/>
  <c r="D472" i="9"/>
  <c r="D481" i="9"/>
  <c r="B487" i="9"/>
  <c r="C492" i="9"/>
  <c r="D431" i="9"/>
  <c r="D413" i="9" s="1"/>
  <c r="D33" i="9"/>
  <c r="D63" i="9" s="1"/>
  <c r="C147" i="9"/>
  <c r="C145" i="9"/>
  <c r="C174" i="9"/>
  <c r="B443" i="9"/>
  <c r="C33" i="9"/>
  <c r="C63" i="9" s="1"/>
  <c r="B108" i="9"/>
  <c r="C111" i="9" s="1"/>
  <c r="B137" i="9"/>
  <c r="C110" i="9"/>
  <c r="D110" i="9"/>
  <c r="D137" i="9"/>
  <c r="D108" i="9"/>
  <c r="D111" i="9" s="1"/>
  <c r="B145" i="9"/>
  <c r="B174" i="9"/>
  <c r="C71" i="9"/>
  <c r="C73" i="9"/>
  <c r="C100" i="9"/>
  <c r="D73" i="9"/>
  <c r="D147" i="9"/>
  <c r="E145" i="9"/>
  <c r="E148" i="9" s="1"/>
  <c r="E147" i="9"/>
  <c r="D184" i="9"/>
  <c r="D182" i="9"/>
  <c r="D185" i="9" s="1"/>
  <c r="C247" i="9"/>
  <c r="B373" i="9"/>
  <c r="B374" i="9" s="1"/>
  <c r="C413" i="9"/>
  <c r="B211" i="9"/>
  <c r="B182" i="9"/>
  <c r="C185" i="9" s="1"/>
  <c r="D148" i="9"/>
  <c r="C184" i="9"/>
  <c r="C373" i="9"/>
  <c r="C403" i="9" s="1"/>
  <c r="E73" i="9"/>
  <c r="E100" i="9"/>
  <c r="E71" i="9"/>
  <c r="C221" i="9"/>
  <c r="D373" i="9"/>
  <c r="D403" i="9" s="1"/>
  <c r="E373" i="9"/>
  <c r="E403" i="9" s="1"/>
  <c r="B63" i="9"/>
  <c r="B71" i="9"/>
  <c r="E181" i="9"/>
  <c r="E211" i="9" s="1"/>
  <c r="E306" i="9"/>
  <c r="D484" i="9"/>
  <c r="E174" i="9"/>
  <c r="D211" i="9"/>
  <c r="E701" i="10" l="1"/>
  <c r="E209" i="10"/>
  <c r="E207" i="10"/>
  <c r="D209" i="10"/>
  <c r="D207" i="10"/>
  <c r="D210" i="10" s="1"/>
  <c r="D795" i="10"/>
  <c r="D828" i="10" s="1"/>
  <c r="C465" i="9"/>
  <c r="B366" i="9"/>
  <c r="B464" i="9"/>
  <c r="C337" i="9"/>
  <c r="C340" i="9" s="1"/>
  <c r="C339" i="9"/>
  <c r="E336" i="9"/>
  <c r="E366" i="9" s="1"/>
  <c r="D464" i="9"/>
  <c r="D337" i="9"/>
  <c r="E339" i="9"/>
  <c r="D339" i="9"/>
  <c r="D465" i="9"/>
  <c r="D366" i="9"/>
  <c r="C432" i="9"/>
  <c r="C464" i="9"/>
  <c r="D240" i="9"/>
  <c r="E266" i="9"/>
  <c r="E63" i="9"/>
  <c r="E484" i="9"/>
  <c r="E465" i="9" s="1"/>
  <c r="E111" i="9"/>
  <c r="E828" i="10"/>
  <c r="D601" i="10"/>
  <c r="D551" i="10"/>
  <c r="E58" i="10"/>
  <c r="E61" i="10" s="1"/>
  <c r="E62" i="10" s="1"/>
  <c r="D61" i="10"/>
  <c r="D62" i="10" s="1"/>
  <c r="E576" i="10"/>
  <c r="D623" i="10"/>
  <c r="D626" i="10" s="1"/>
  <c r="D726" i="10"/>
  <c r="E726" i="10"/>
  <c r="E501" i="10"/>
  <c r="B828" i="10"/>
  <c r="E601" i="10"/>
  <c r="C470" i="10"/>
  <c r="D470" i="10"/>
  <c r="E626" i="10"/>
  <c r="C828" i="10"/>
  <c r="E676" i="10"/>
  <c r="E251" i="9"/>
  <c r="E240" i="9"/>
  <c r="B403" i="9"/>
  <c r="D250" i="9"/>
  <c r="D266" i="9"/>
  <c r="E74" i="9"/>
  <c r="B240" i="9"/>
  <c r="E250" i="9"/>
  <c r="E224" i="9"/>
  <c r="C222" i="9"/>
  <c r="C224" i="9"/>
  <c r="E374" i="9"/>
  <c r="E376" i="9"/>
  <c r="C240" i="9"/>
  <c r="D74" i="9"/>
  <c r="C74" i="9"/>
  <c r="E184" i="9"/>
  <c r="E182" i="9"/>
  <c r="E185" i="9" s="1"/>
  <c r="E414" i="9"/>
  <c r="E416" i="9"/>
  <c r="C416" i="9"/>
  <c r="C414" i="9"/>
  <c r="C417" i="9" s="1"/>
  <c r="E34" i="9"/>
  <c r="E36" i="9"/>
  <c r="D414" i="9"/>
  <c r="D416" i="9"/>
  <c r="B444" i="9"/>
  <c r="B497" i="9"/>
  <c r="D224" i="9"/>
  <c r="C374" i="9"/>
  <c r="C377" i="9" s="1"/>
  <c r="C376" i="9"/>
  <c r="C148" i="9"/>
  <c r="B462" i="9"/>
  <c r="D432" i="9"/>
  <c r="D374" i="9"/>
  <c r="D376" i="9"/>
  <c r="C248" i="9"/>
  <c r="C250" i="9"/>
  <c r="C266" i="9"/>
  <c r="C34" i="9"/>
  <c r="C37" i="9" s="1"/>
  <c r="C36" i="9"/>
  <c r="D36" i="9"/>
  <c r="D34" i="9"/>
  <c r="E210" i="10" l="1"/>
  <c r="E464" i="9"/>
  <c r="E337" i="9"/>
  <c r="E340" i="9" s="1"/>
  <c r="D497" i="9"/>
  <c r="D340" i="9"/>
  <c r="C497" i="9"/>
  <c r="E37" i="9"/>
  <c r="D37" i="9"/>
  <c r="E417" i="9"/>
  <c r="D377" i="9"/>
  <c r="E377" i="9"/>
  <c r="D417" i="9"/>
  <c r="C251" i="9"/>
  <c r="D251" i="9"/>
  <c r="C225" i="9"/>
  <c r="D225" i="9"/>
  <c r="E497" i="9" l="1"/>
</calcChain>
</file>

<file path=xl/comments1.xml><?xml version="1.0" encoding="utf-8"?>
<comments xmlns="http://schemas.openxmlformats.org/spreadsheetml/2006/main">
  <authors>
    <author>ardita.gjerasi</author>
  </authors>
  <commentList>
    <comment ref="E69" authorId="0" shapeId="0">
      <text>
        <r>
          <rPr>
            <b/>
            <sz val="9"/>
            <color indexed="81"/>
            <rFont val="Tahoma"/>
            <family val="2"/>
            <charset val="238"/>
          </rPr>
          <t>ardita.gjerasi:</t>
        </r>
        <r>
          <rPr>
            <sz val="9"/>
            <color indexed="81"/>
            <rFont val="Tahoma"/>
            <family val="2"/>
            <charset val="238"/>
          </rPr>
          <t xml:space="preserve">
</t>
        </r>
      </text>
    </comment>
  </commentList>
</comments>
</file>

<file path=xl/comments2.xml><?xml version="1.0" encoding="utf-8"?>
<comments xmlns="http://schemas.openxmlformats.org/spreadsheetml/2006/main">
  <authors>
    <author>Ina Dhaskali</author>
  </authors>
  <commentList>
    <comment ref="E370" authorId="0" shapeId="0">
      <text>
        <r>
          <rPr>
            <b/>
            <sz val="9"/>
            <color indexed="81"/>
            <rFont val="Tahoma"/>
            <family val="2"/>
          </rPr>
          <t>Ina Dhaskali:</t>
        </r>
        <r>
          <rPr>
            <sz val="9"/>
            <color indexed="81"/>
            <rFont val="Tahoma"/>
            <family val="2"/>
          </rPr>
          <t xml:space="preserve">
te vendoset sasia</t>
        </r>
      </text>
    </comment>
    <comment ref="E393" authorId="0" shapeId="0">
      <text>
        <r>
          <rPr>
            <b/>
            <sz val="9"/>
            <color indexed="81"/>
            <rFont val="Tahoma"/>
            <family val="2"/>
          </rPr>
          <t>Ina Dhaskali:</t>
        </r>
        <r>
          <rPr>
            <sz val="9"/>
            <color indexed="81"/>
            <rFont val="Tahoma"/>
            <family val="2"/>
          </rPr>
          <t xml:space="preserve">
te vendoset sasia</t>
        </r>
      </text>
    </comment>
    <comment ref="E416" authorId="0" shapeId="0">
      <text>
        <r>
          <rPr>
            <b/>
            <sz val="9"/>
            <color indexed="81"/>
            <rFont val="Tahoma"/>
            <family val="2"/>
          </rPr>
          <t>Ina Dhaskali:</t>
        </r>
        <r>
          <rPr>
            <sz val="9"/>
            <color indexed="81"/>
            <rFont val="Tahoma"/>
            <family val="2"/>
          </rPr>
          <t xml:space="preserve">
te vendoset sasia</t>
        </r>
      </text>
    </comment>
  </commentList>
</comments>
</file>

<file path=xl/comments3.xml><?xml version="1.0" encoding="utf-8"?>
<comments xmlns="http://schemas.openxmlformats.org/spreadsheetml/2006/main">
  <authors>
    <author>Ina Dhaskali</author>
  </authors>
  <commentList>
    <comment ref="E20" authorId="0" shapeId="0">
      <text>
        <r>
          <rPr>
            <b/>
            <sz val="9"/>
            <color indexed="81"/>
            <rFont val="Tahoma"/>
            <family val="2"/>
          </rPr>
          <t>Ina Dhaskali:</t>
        </r>
        <r>
          <rPr>
            <sz val="9"/>
            <color indexed="81"/>
            <rFont val="Tahoma"/>
            <family val="2"/>
          </rPr>
          <t xml:space="preserve">
te hiqet nese ska tregues</t>
        </r>
      </text>
    </comment>
  </commentList>
</comments>
</file>

<file path=xl/sharedStrings.xml><?xml version="1.0" encoding="utf-8"?>
<sst xmlns="http://schemas.openxmlformats.org/spreadsheetml/2006/main" count="4438" uniqueCount="614">
  <si>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</si>
  <si>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</si>
  <si>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</si>
  <si>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</si>
  <si>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</si>
  <si>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</si>
  <si>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</si>
  <si>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</si>
  <si>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</si>
  <si>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</si>
  <si>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</si>
  <si>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</si>
  <si>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</si>
  <si>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</si>
  <si>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</si>
  <si>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</si>
  <si>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</si>
  <si>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</si>
  <si>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</si>
  <si>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</si>
  <si>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</si>
  <si>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</si>
  <si>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</si>
  <si>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</si>
  <si>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</si>
  <si>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</si>
  <si>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</si>
  <si>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Vlera e Synuar</t>
  </si>
  <si>
    <t>Produkti 1</t>
  </si>
  <si>
    <t>Produkti 1***</t>
  </si>
  <si>
    <t>Kodi i Projektit të Investimeve</t>
  </si>
  <si>
    <t>Vlera Bazë</t>
  </si>
  <si>
    <t>Emërtimi i Treguesit x (shto tregues sipas rastit)</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</si>
  <si>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</si>
  <si>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</si>
  <si>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</si>
  <si>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</si>
  <si>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</si>
  <si>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r>
      <t xml:space="preserve">Detajimi i Kostos Totale të </t>
    </r>
    <r>
      <rPr>
        <b/>
        <sz val="8"/>
        <color rgb="FFFF0000"/>
        <rFont val="Garamond"/>
        <family val="1"/>
      </rPr>
      <t xml:space="preserve">Produktit 1 </t>
    </r>
    <r>
      <rPr>
        <b/>
        <sz val="8"/>
        <color theme="1"/>
        <rFont val="Garamond"/>
        <family val="1"/>
      </rPr>
      <t>sipas Artikujve Ekonomikë</t>
    </r>
  </si>
  <si>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</si>
  <si>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</si>
  <si>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</si>
  <si>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</si>
  <si>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</si>
  <si>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</si>
  <si>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</si>
  <si>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</si>
  <si>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</si>
  <si>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</si>
  <si>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FORMAT 2: FORMATI STANDARD I PËRGATITJES SË KËRKESAVE BUXHETORE PBA 2020-2022</t>
  </si>
  <si>
    <t>Buxheti 2020-2022</t>
  </si>
  <si>
    <t>2020-2022</t>
  </si>
  <si>
    <t>Kapitulli 01</t>
  </si>
  <si>
    <t>Kapitulli 05</t>
  </si>
  <si>
    <t xml:space="preserve">Produkti 1 </t>
  </si>
  <si>
    <t>Kodi i Projektit sipas listes se investimeve</t>
  </si>
  <si>
    <t>Kapitull 02</t>
  </si>
  <si>
    <t>Kapitulli 03</t>
  </si>
  <si>
    <t>Kapitulli 04</t>
  </si>
  <si>
    <t>Produkti 2</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</si>
  <si>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</si>
  <si>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</si>
  <si>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 xml:space="preserve">Kosto totale e projektit </t>
  </si>
  <si>
    <t xml:space="preserve">Kosto totale e produktit </t>
  </si>
  <si>
    <t>Kapitull 05</t>
  </si>
  <si>
    <t>Kapitulli 02</t>
  </si>
  <si>
    <t>Siguria Ushqimore dhe Mbrojtja e Konsumatorit</t>
  </si>
  <si>
    <t>04220</t>
  </si>
  <si>
    <t>04230</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</si>
  <si>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</si>
  <si>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04240</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</si>
  <si>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</si>
  <si>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04250</t>
  </si>
  <si>
    <t>04860</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</si>
  <si>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</si>
  <si>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05470</t>
  </si>
  <si>
    <t>01110</t>
  </si>
  <si>
    <t>PLANIFIKIM MENAXHIM ADMINISTRIMI</t>
  </si>
  <si>
    <t xml:space="preserve">FORMAT 2: FORMATI STANDARD I PËRGATITJES SË KËRKESAVE BUXHETORE PBA 2020-2022 </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</si>
  <si>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</si>
  <si>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</si>
  <si>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Numri i jokonformiteteve të konstatuara</t>
  </si>
  <si>
    <t>trend zbritës</t>
  </si>
  <si>
    <t>Numri i operatorëve që aplikojnë sistemin HACCAP</t>
  </si>
  <si>
    <t>trend rritës</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</si>
  <si>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</si>
  <si>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</si>
  <si>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</si>
  <si>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</si>
  <si>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</si>
  <si>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</si>
  <si>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</si>
  <si>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dhe të gjurmuara</t>
  </si>
  <si>
    <t>90502AA</t>
  </si>
  <si>
    <t>Vaksinimi  është një proces në zbatim të strategjisë së miratuar dhe kryhet me vaksinë të blerë që mbulohet nga buxheti i MBZHR (Agjencitë Rajonale të Shërbimit Veterinar dhe mbrojtjes së Bimëve).</t>
  </si>
  <si>
    <t>Numër vaksinash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</si>
  <si>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</si>
  <si>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t>Kafshë të shëndetshme dhe të kontrolluara</t>
  </si>
  <si>
    <t>90502AB</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</si>
  <si>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</si>
  <si>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gjurmimesh</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</si>
  <si>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</si>
  <si>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Kosto totale e produktit 2</t>
  </si>
  <si>
    <t>Produkti 3</t>
  </si>
  <si>
    <t>Blerje matrikujsh për kafshët e gjalla</t>
  </si>
  <si>
    <t>90502AC</t>
  </si>
  <si>
    <t>Për vitin 2020 do të realizohet një fushatë masive për matrikullimin e kafshëve të gjalla, gjedhë dhe të imta. Blerja e matrikujve do të mbulohet nga buxheti i shtetit dhe do të bëhet falas</t>
  </si>
  <si>
    <t>Matrikuj të blerë</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</si>
  <si>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</si>
  <si>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Kosto totale e produktit 3</t>
  </si>
  <si>
    <t>Produkti 4</t>
  </si>
  <si>
    <t>Analiza të kryera  në kuadër të monitorimit të mbetjeve në kafshët e gjalla dhe molusqet bivale (realizuar nga ISUV).</t>
  </si>
  <si>
    <t>90502AD</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</si>
  <si>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</si>
  <si>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Instituti i Sigurisë Ushqimore dhe Veterinarisë (ISUV).</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</si>
  <si>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</si>
  <si>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Kosto totale e produktit 4</t>
  </si>
  <si>
    <t>Produkti 5</t>
  </si>
  <si>
    <t>Emergjenca veterinare dhe emergjenca për sigurinë ushqimore</t>
  </si>
  <si>
    <t>90502AE</t>
  </si>
  <si>
    <t>Në aparat mbahet gjithmonë një zë i cili përdoret për emergjencat veterinare dhe emergjencat për sigurinë ushqimore. Ky zë përdoret në rastet e shpërthimit të sëmundjeve ose epidemive të cilat janë të pa parashikueshme.</t>
  </si>
  <si>
    <t>Kafshë të dëmshpërblyera</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</si>
  <si>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</si>
  <si>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Kosto totale e produktit 5</t>
  </si>
  <si>
    <t>Produkti 6</t>
  </si>
  <si>
    <t>Kosto totale e produktit 6</t>
  </si>
  <si>
    <t>Blerja e pajisjeve kompjuterike, mjeteve të transportit dhe permirësimi i kushteve të ambjenteve të punës për Agjencitë Rajonale të Shërbimit Veterinar dhe mbrojtjes së Bimëve.</t>
  </si>
  <si>
    <t>18AJ101</t>
  </si>
  <si>
    <t>Plotesimi i nevojave të shërbimit këshillimor nëpër Agjencitë Rajonale të Shërbimit Veterinar dhe mbrojtjes së Bimëve në funksion të skemave mbështetëse</t>
  </si>
  <si>
    <t>Pajisje kompjuterike dhe automjete të blera</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</si>
  <si>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</si>
  <si>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Blerja e pajisjeve laboratorike, rikonstruksioni i ambjenteve të punës për ISUV.</t>
  </si>
  <si>
    <t>Përmirësimi i kushteve të punës për laburantët që punojnë në ISUV çdo ditë me gazra dhe sëmundje infektive të ndryshme</t>
  </si>
  <si>
    <t>Pajisje laboratorike dhe kushte më të mira pune</t>
  </si>
  <si>
    <t>Përmirësimi i mbrojtjes së konsumatorit, për luftimin e sëmundjeve zoonotike, faza II (Projekti PAZA)</t>
  </si>
  <si>
    <t xml:space="preserve">Projekti i BE, IPA 2012 për sëmundjet zoonotike (projekti PAZA) </t>
  </si>
  <si>
    <t>GM05036</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</si>
  <si>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</si>
  <si>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Kafshë të vaksinuara</t>
  </si>
  <si>
    <t>Projekjt i BE - IPA 2013 për Pajisje  laboratorike (ISUV dhe Drejtoritë Rajonale të AKU)</t>
  </si>
  <si>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</si>
  <si>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</si>
  <si>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Pajisje laboratorike të blera</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</si>
  <si>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</si>
  <si>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Objektivi 2 i Politikës së Programit</t>
  </si>
  <si>
    <t>Forcimi i kontrollit të ushqimit, rritja e garancinë së konsumatorit për cilësinë, sigurinë dhe standartin.</t>
  </si>
  <si>
    <t>Treguesit e Performancës për Objektivin 2</t>
  </si>
  <si>
    <t>Numër gjobash të vendosura nga inspektimet në terren</t>
  </si>
  <si>
    <t>Numër biznesesh të mbyllura për mosplotesimin e kushteve të sigurisë ushqimore</t>
  </si>
  <si>
    <t>Numri i rasteve të produkteve ushqimore të asgjesuara</t>
  </si>
  <si>
    <t>5.346,5 Ton             11.283 Litra             20.620 kokrra vezë</t>
  </si>
  <si>
    <t>Numri i ngarkesave të kthyera në PIK</t>
  </si>
  <si>
    <t>Produktet për Objektivin 2</t>
  </si>
  <si>
    <t>Inspektimi dhe menaxhimi i riskut në fushën e sigurisë ushqimore (AKU)</t>
  </si>
  <si>
    <t>90502AG</t>
  </si>
  <si>
    <t>AKU zgjeron gjithnjë e më shumë aktivitet e saj. Në punën e tij si institucion totalisht buxhetor ka nevojë për shpenzime nga buxheti i shtetit.</t>
  </si>
  <si>
    <t>Numër inspektimesh</t>
  </si>
  <si>
    <t>Kontrolli dhe mbrojtja nga parazitët në fushën e bujqësisë (realizohet nga Agjensitë Rajonale të Shërbimit veterinar dhe të Mbrojtjes të Bimëve).</t>
  </si>
  <si>
    <t>90502AH</t>
  </si>
  <si>
    <t>Mbrojtja e bimëve të kultivuara apo spontane nga parazitët, në ambjentet e mbrojtura dhe në fushë të hapur. Kontrolli i të cilave parashikohet të mbështetet me buxhetin e MBZHR.</t>
  </si>
  <si>
    <t>Sipërfaqe në (ha) e trajtuar</t>
  </si>
  <si>
    <t>Blerje automjetesh, pajisje laboratorike, rikonstruksion i ambjenteve të AKU</t>
  </si>
  <si>
    <t>Blerja e automjeteve frigoriferike dhe rikonstruksioni i ambjenteve</t>
  </si>
  <si>
    <t>Produktet për Objektivin 3</t>
  </si>
  <si>
    <t>Dokumenti Sektorial për Sigurinë Ushqimore dhe Veterinarinë</t>
  </si>
  <si>
    <t>Financim i huaj dhe bashkëfinancim për Dokumenti Sektorial për Sigurinë Ushqimore dhe Veterinarinë</t>
  </si>
  <si>
    <t>GM05054</t>
  </si>
  <si>
    <t>Përafrimi i standardeve aktuale me ato të BE, të sigurisë së produkteve ushqimore, të shëndetit dhe mirëqenies së kafshëve, të mbrojtjes së bimëve, me qëllim zbatimin e legjislacionit.</t>
  </si>
  <si>
    <t>Numër dokumenti</t>
  </si>
  <si>
    <t>Politikat Ekzistuese</t>
  </si>
  <si>
    <t>Menaxhimi i infrastruktures së kullimit dhe ujitjes</t>
  </si>
  <si>
    <t>Rritja e prodhimit bujqësor nëpërmjet plotesimit të vazhdueshëm të nevojave të fermerëve për ujë, për ujitje, sigurimin e kullimit   dhe zvogëlimin e rrezikut nga përmbytjet.</t>
  </si>
  <si>
    <t>Rritja e peshës se prodhimit bujqësor ndaj PBB</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</si>
  <si>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</si>
  <si>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</si>
  <si>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</si>
  <si>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</si>
  <si>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</si>
  <si>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</si>
  <si>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</si>
  <si>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Detajimi i Kostos Totale të Produktit 1 sipas Artikujve Ekonomikë</t>
  </si>
  <si>
    <t>Kategoria 1: Shpenzimet Administrative Kapitale (nuk ka)</t>
  </si>
  <si>
    <t>Përmirësimi i Infrastrukturës Kryesore të Ujitjes</t>
  </si>
  <si>
    <t>Kanali Ujites Rragam, Shkoder</t>
  </si>
  <si>
    <t>M051526</t>
  </si>
  <si>
    <t xml:space="preserve">Permireson ujitjen e tokave bujqesore ne zonen e Shkodres dhe Malesise se Madhe nga rritja e kapacitetit transportues i ujit, nepermjet rikonstruksionit te kanalit me veshje me beton dhe rikonstruksioni i te gjithe veprave te artit.  </t>
  </si>
  <si>
    <t>Kanali Ujites Ndroq-Callik</t>
  </si>
  <si>
    <t>Mundeson ujitjen ne rreth 2000 ha (ne fazen  e pare), nepermjet rikonstruksionit te vepres se marrjes ne lumin Erzen (ne Ndroq), kryesisht portat dhe mekanizmat e komandimit te tyre si dhe rikonstruksioni i nje pjese te kanalit kryesore (veshje me beton dhe vepra arti)</t>
  </si>
  <si>
    <t>Detajimi i Kostos Totale të Produktit 2 sipas Artikujve Ekonomikë</t>
  </si>
  <si>
    <t>Objekte te ujitjes te vitit 2020, 2021, 2022</t>
  </si>
  <si>
    <t>Mundesojne permiresimin e ujitjes  nepermjet rehabilitimit/rikonstruksionit te kanaleve kryesore dhe veprave te artit</t>
  </si>
  <si>
    <t>Detajimi i Kostos Totale të Produktit 3 sipas Artikujve Ekonomikë</t>
  </si>
  <si>
    <t>Kosto totale e produkti 3</t>
  </si>
  <si>
    <t>Përmirësimi i infrastrukturës ujitese, mbrojtjes nga permbytja dhe sigurise se digave te Bashkive dhe MBZHR</t>
  </si>
  <si>
    <t>Objekte te infrastruktures se ujitjes, mbrojtjes nga permbytja dhe diga te MBZHR dhe Bashkive</t>
  </si>
  <si>
    <t>Mundesohet permiresimi i infrastruktures se ujitjes, infrastruktures se mbrojtjes nga permbytja dhe siguria e digave ne administrim te Bashkive dhe MBZHR</t>
  </si>
  <si>
    <t>ha (hektare) / km / diga (ngelet per tu percaktuar kur te miratohet VKM per objektet perkatese)</t>
  </si>
  <si>
    <t>Kosto totale e produkti 1</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</si>
  <si>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</si>
  <si>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</si>
  <si>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KM05016</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</si>
  <si>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</si>
  <si>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</si>
  <si>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M051029</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</si>
  <si>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</si>
  <si>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</si>
  <si>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</si>
  <si>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</si>
  <si>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</si>
  <si>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TVSH per Grant te Burimeve ujore (financuar nga SIDA/grant</t>
  </si>
  <si>
    <t>M051289</t>
  </si>
  <si>
    <t xml:space="preserve">Mbeshtetje me TVSH e grantit per projektin </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</si>
  <si>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</si>
  <si>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</si>
  <si>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</si>
  <si>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</si>
  <si>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</si>
  <si>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</si>
  <si>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</si>
  <si>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</si>
  <si>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</si>
  <si>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</si>
  <si>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</si>
  <si>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</si>
  <si>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</si>
  <si>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</si>
  <si>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</si>
  <si>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</si>
  <si>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</si>
  <si>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Rehabilitimi i hidrovorit te Çukes ne Sarande</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</si>
  <si>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1 000 ha. </t>
  </si>
  <si>
    <t xml:space="preserve">hidrovore </t>
  </si>
  <si>
    <t>Rehabilitimi i hidrovorit te Orikumit ne Vlore</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</si>
  <si>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</si>
  <si>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</si>
  <si>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</si>
  <si>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</si>
  <si>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</si>
  <si>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Thellimi i lumit Devoll 500m poshte regullatorit Maliq </t>
  </si>
  <si>
    <t xml:space="preserve">Nepermjet procesit te germimit realizohet thellimi dhe zgjerimit i shtratit te lumit Devoll, qe mundeson rritjen e aftesise larguese te ujerave dhe permiresimin e treguesve te kullimit te tokes bujqesore (torfike qe ka pesuar ulje) te fushes se maliqit.  </t>
  </si>
  <si>
    <t>km</t>
  </si>
  <si>
    <t xml:space="preserve">Mbrojtje nga lumi Vjose Zona Selenice,Vlore </t>
  </si>
  <si>
    <t xml:space="preserve">Nepermjet ndertimimit te argjinaturave gjatesore dhe peneleve terthore (me gure, gabion dhe veshje betoni) mundesohet mbrojtja nga errozini dhe permbytja nga lumi Vjose i tokave bujqesore dhe zonave te banuara ne Selenice </t>
  </si>
  <si>
    <t xml:space="preserve">Mbrojtja nga Lumi Kalasa,Sarande </t>
  </si>
  <si>
    <t xml:space="preserve">Nepermjet ndertimimit te argjinaturave gjatesore dhe peneleve terthore (me gure, gabion dhe veshje betoni) mundesohet mbrojtja nga errozini dhe permbytja nga lumi Kalases  i tokave bujqesore (zona e staneve Bajkaj, dhe zona e Pularise Shijan) </t>
  </si>
  <si>
    <t xml:space="preserve">Produkti 4 </t>
  </si>
  <si>
    <t>Argjinatura e Lumit Shkumbin (vetem argjinatura)</t>
  </si>
  <si>
    <t xml:space="preserve">Nepermjet procesit te skarifikimit, mbushjes dhe mbilartesimit rritet qendrueshmeria e trupit te argjinatures qe mbron nga permbytja nga lumi Shkumbin tokat bujqesore dhe zonat e banuara, kryesisht ne zonen e Divjakes. </t>
  </si>
  <si>
    <t>Detajimi i Kostos Totale të Produktit 4 sipas Artikujve Ekonomikë</t>
  </si>
  <si>
    <t xml:space="preserve">Produkti 5 </t>
  </si>
  <si>
    <t xml:space="preserve">Mbrojtja ne Lumin Vjosa, krahu i djathte Ferras, Fier </t>
  </si>
  <si>
    <t>Nepermjet rehabilitimit te argjinatures gjatesore dhe ndertimit te peneleve terthore (me gure, gabion dhe veshje betoni) mundesohet mbrojtja nga errozini dhe permbytja nga lumi Vjosa  i tokave bujqesore te fshatrave  Qarr, Martine dhe Bishan</t>
  </si>
  <si>
    <t>Detajimi i Kostos Totale të Produktit 5 sipas Artikujve Ekonomikë</t>
  </si>
  <si>
    <t xml:space="preserve">Mbrojtje nga permbytjetja nga lumi Osum ne Tapi </t>
  </si>
  <si>
    <t>Nepermjet rehabilitimit te argjinatures gjatesore dhe ndertimit te peneleve terthore (me gure, gabion dhe veshje betoni) mundesohet mbrojtja nga errozini dhe permbytja nga lumi Osum  i tokave bujqesore dhe zonave te banuara ne Tapi, si dhe mbrohet stacioni i ujit te pishem.</t>
  </si>
  <si>
    <t>Detajimi i Kostos Totale të Produktit 6 sipas Artikujve Ekonomikë</t>
  </si>
  <si>
    <t>Produkti 7</t>
  </si>
  <si>
    <t>Rehabilitim i argjinatures se lumit Buna, Pentar-Luarez,Shkoder</t>
  </si>
  <si>
    <t>Nepermjet rehabilitimit te argjinatures gjatesore (prerje e bimesise, skarifikim, mbingritje veshje me gure e betoni) mundesohet rritja e qendrueshmerise se argjinatures gjatesore qe mbron nga permbytja e lumit Buna  tokat bujqesore dhe zonat e banuara ne Njesine Administrative Dajç, bashkia Shkoder</t>
  </si>
  <si>
    <t>Detajimi i Kostos Totale të Produktit 7 sipas Artikujve Ekonomikë</t>
  </si>
  <si>
    <t>Produkti 8</t>
  </si>
  <si>
    <t>Mbrojtje nga lumi Devoll, Ura Zemblak+Diga</t>
  </si>
  <si>
    <t>Nepermjet rehabilitimit te argjinatures gjatesore (prerje e bimesise, skarifikim, mbingritje veshje me gure e betoni) mundesohet rritja e qendrueshmerise se argjinatures gjatesore te lumit Devoll si dhe rikonstruktohet diga e Zemblakut duke mundesuar nje komandim te sigurte te nivelit te ujit ne kete dige. Kostoja e 2019 perfshin edhe rehabilitimin e diges</t>
  </si>
  <si>
    <t>Detajimi i Kostos Totale të Produktit 8 sipas Artikujve Ekonomikë</t>
  </si>
  <si>
    <t>Produkti 9</t>
  </si>
  <si>
    <t>Pastrim i Perroit te Draçit (Faza II)</t>
  </si>
  <si>
    <t>M051493</t>
  </si>
  <si>
    <t xml:space="preserve">Nepermjet procesit te germimit realizohet thellimi dhe zgjerimit i shtratit te perroit te Draçit, qe mundeson rritjen e aftesise larguese te ujerave dhe shmangien e permbytjeve te fushes se Kavajes dhe zonave turistike </t>
  </si>
  <si>
    <t>Detajimi i Kostos Totale të Produktit 9 sipas Artikujve Ekonomikë</t>
  </si>
  <si>
    <t>Produkti 10</t>
  </si>
  <si>
    <t>Argjinature mborjtese nga Lumi Drin i Zi, Brezhdan (Loti 2)</t>
  </si>
  <si>
    <t>Nepermjet rehabilitimit te argjinatures gjatesore dhe ndertimit te peneleve terthore (me gure, gabion dhe veshje betoni) mundesohet mbrojtja nga errozini dhe permbytja nga lumi Drin i Zi  i tokave bujqesore dhe zonave te banuara ne fshatin Brezhdan, Diber</t>
  </si>
  <si>
    <t>Detajimi i Kostos Totale të Produktit 10 sipas Artikujve Ekonomikë</t>
  </si>
  <si>
    <t>Produkti 11</t>
  </si>
  <si>
    <t>Objekte te mbrojtjes nga permbytja te projeksioni 2020, 2021, 2022</t>
  </si>
  <si>
    <t>Mundesohet rritja e sigurise se mbrojtjes nga permbytja nepermjet rehabilitimit/ndertimit te argjinaturave mbrojtese</t>
  </si>
  <si>
    <t>Detajimi i Kostos Totale të Produktit 11 sipas Artikujve Ekonomikë</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</si>
  <si>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</si>
  <si>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</si>
  <si>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</si>
  <si>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</si>
  <si>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t xml:space="preserve">FORMAT 2: FORMATI STANDARD I PËRGATITJES SË KËRKESAVE BUXHETORE PBA 2019-2021 </t>
  </si>
  <si>
    <t>Zhvillimi Rural duke mbështur prodhimin bujqësor, blegtoral, agroindustrinë dhe marketingun</t>
  </si>
  <si>
    <t xml:space="preserve">Zhvillimi i një sektori të qëndrueshëm dhe konkurrues bujqësor dhe ushqimor, për të nxitur një zhvillim ekonomik të ekuilibruar në zonat rurale, duke shtruar rrugën drejt integrimit të sektorit bujqësor dhe të agropërpunimit në BE, si një bazë për rritjen e standardeve të jetesës dhe uljes së varfërisë në zonat rurale. Përmbajtja e programit buron nga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</si>
  <si>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</si>
  <si>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Treguesit e Performancës në nivel Qëllimi*</t>
  </si>
  <si>
    <t>Treguesi 1. Numri i të punësuarëve në bujqësi dhe agropërpunim</t>
  </si>
  <si>
    <t>Treguesi 2. Volumi i Eksportit të produkteve bujqësore dhe të agropërpunimit, milionë lekë</t>
  </si>
  <si>
    <t xml:space="preserve">Treguesi 3. Raporti eksport - import bujqësia total </t>
  </si>
  <si>
    <t>1:3</t>
  </si>
  <si>
    <t>1:2.9</t>
  </si>
  <si>
    <t>1:2.8</t>
  </si>
  <si>
    <t>Treguesi 4. Raporti import-eksport  i produkteve bujqësore (bujqësi + blegtori)</t>
  </si>
  <si>
    <t>1:2.4</t>
  </si>
  <si>
    <t>1:2.2</t>
  </si>
  <si>
    <t>1:2.1</t>
  </si>
  <si>
    <t>Treguesi 5. Raporti import-eksport  i produkteve të agropërpunimit</t>
  </si>
  <si>
    <t>1:4.8</t>
  </si>
  <si>
    <t>1:4.6</t>
  </si>
  <si>
    <t>1:4.5</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</si>
  <si>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</si>
  <si>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</si>
  <si>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</si>
  <si>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</si>
  <si>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Shpenzimet Korrente</t>
  </si>
  <si>
    <t xml:space="preserve">Përfitues nga masat mbështetëse  </t>
  </si>
  <si>
    <t>Lidhet me numrin e përfituesve dhe fondet e transferuara në buxhetet e aplikantëve që shpallen fitues për të përfituar nga mbështetja për zhvillimin e bujqësisë</t>
  </si>
  <si>
    <t>Numër përfituesish</t>
  </si>
  <si>
    <r>
      <t xml:space="preserve">Detajimi i Kostos Totale të </t>
    </r>
    <r>
      <rPr>
        <b/>
        <sz val="8"/>
        <color indexed="10"/>
        <rFont val="Garamond"/>
        <family val="1"/>
      </rPr>
      <t>Produktit 1</t>
    </r>
    <r>
      <rPr>
        <b/>
        <sz val="8"/>
        <color indexed="8"/>
        <rFont val="Garamond"/>
        <family val="1"/>
      </rPr>
      <t xml:space="preserve"> sipas Artikujve Ekonomikë</t>
    </r>
  </si>
  <si>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</si>
  <si>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</si>
  <si>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</si>
  <si>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2 </t>
    </r>
    <r>
      <rPr>
        <b/>
        <sz val="8"/>
        <color indexed="8"/>
        <rFont val="Garamond"/>
        <family val="1"/>
      </rPr>
      <t>sipas Artikujve Ekonomikë</t>
    </r>
  </si>
  <si>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</si>
  <si>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</si>
  <si>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</si>
  <si>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r>
      <t>Detajimi i Kostos Totale të</t>
    </r>
    <r>
      <rPr>
        <b/>
        <sz val="8"/>
        <color indexed="10"/>
        <rFont val="Garamond"/>
        <family val="1"/>
      </rPr>
      <t xml:space="preserve"> Produktit 3 </t>
    </r>
    <r>
      <rPr>
        <b/>
        <sz val="8"/>
        <color indexed="8"/>
        <rFont val="Garamond"/>
        <family val="1"/>
      </rPr>
      <t>sipas Artikujve Ekonomikë</t>
    </r>
  </si>
  <si>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</si>
  <si>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</si>
  <si>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</si>
  <si>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4 </t>
    </r>
    <r>
      <rPr>
        <b/>
        <sz val="8"/>
        <color indexed="8"/>
        <rFont val="Garamond"/>
        <family val="1"/>
      </rPr>
      <t>sipas Artikujve Ekonomikë</t>
    </r>
  </si>
  <si>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</si>
  <si>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</si>
  <si>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</si>
  <si>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5 </t>
    </r>
    <r>
      <rPr>
        <b/>
        <sz val="8"/>
        <color indexed="8"/>
        <rFont val="Garamond"/>
        <family val="1"/>
      </rPr>
      <t>sipas Artikujve Ekonomikë</t>
    </r>
  </si>
  <si>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</si>
  <si>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</si>
  <si>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</si>
  <si>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6 </t>
    </r>
    <r>
      <rPr>
        <b/>
        <sz val="8"/>
        <color indexed="8"/>
        <rFont val="Garamond"/>
        <family val="1"/>
      </rPr>
      <t>sipas Artikujve Ekonomikë</t>
    </r>
  </si>
  <si>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</si>
  <si>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</si>
  <si>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</si>
  <si>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7 </t>
    </r>
    <r>
      <rPr>
        <b/>
        <sz val="8"/>
        <color indexed="8"/>
        <rFont val="Garamond"/>
        <family val="1"/>
      </rPr>
      <t>sipas Artikujve Ekonomikë</t>
    </r>
  </si>
  <si>
    <t>Kosto totale e produktit 7</t>
  </si>
  <si>
    <t>Shpenzime administrative kapitale për AZHBR</t>
  </si>
  <si>
    <t xml:space="preserve">Njësi të rikostruktuara </t>
  </si>
  <si>
    <t xml:space="preserve">Do të rikonstruktohen godina e AZHBR. </t>
  </si>
  <si>
    <t xml:space="preserve">Numër </t>
  </si>
  <si>
    <t>Kapitull 01</t>
  </si>
  <si>
    <t>Kapitull 03</t>
  </si>
  <si>
    <t>Kapitull 04</t>
  </si>
  <si>
    <t xml:space="preserve">Shënim: Shpjegoni supozimet dhe llogaritjet për Produktin 1 </t>
  </si>
  <si>
    <t>Shpenzime administrative kapitale për AKDC</t>
  </si>
  <si>
    <t>Do të rikonstruktohen godina e AKDC, si dhe sistemi hidraulik dhe elektrik</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</si>
  <si>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</si>
  <si>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2</t>
  </si>
  <si>
    <t>Blerje paisjesh elektronike</t>
  </si>
  <si>
    <t>Blerje pajisjesh të ndryshme dhe pajisje elektronike AZHBR</t>
  </si>
  <si>
    <t>Do të bëhet blerje e paisjeve elektronike per AZHBR</t>
  </si>
  <si>
    <r>
      <t xml:space="preserve">Detajimi i Kostos Totale të </t>
    </r>
    <r>
      <rPr>
        <b/>
        <sz val="8"/>
        <color indexed="10"/>
        <rFont val="Garamond"/>
        <family val="1"/>
      </rPr>
      <t>Produktit 3</t>
    </r>
    <r>
      <rPr>
        <b/>
        <sz val="8"/>
        <color indexed="8"/>
        <rFont val="Garamond"/>
        <family val="1"/>
      </rPr>
      <t xml:space="preserve"> sipas Artikujve Ekonomikë</t>
    </r>
  </si>
  <si>
    <t>Kosto totale e produktit3</t>
  </si>
  <si>
    <t>Shënim: Shpjegoni supozimet dhe llogaritjet për Produktin 3</t>
  </si>
  <si>
    <t>Blerje pajisjesh të ndryshme dhe pajisje elektronike ESHF</t>
  </si>
  <si>
    <t>Do të bëhet blerje e paisjeve elektronike per ESHF</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</si>
  <si>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</si>
  <si>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</si>
  <si>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Blerje pajisjesh elektronike per QTTB F. Kruje</t>
  </si>
  <si>
    <t>Do të bëhet blerje e paisjeve elektronike per QTTB F.Kruje</t>
  </si>
  <si>
    <r>
      <t xml:space="preserve">Detajimi i Kostos Totale të </t>
    </r>
    <r>
      <rPr>
        <b/>
        <sz val="8"/>
        <color indexed="10"/>
        <rFont val="Garamond"/>
        <family val="1"/>
      </rPr>
      <t>Produktit 5</t>
    </r>
    <r>
      <rPr>
        <b/>
        <sz val="8"/>
        <color indexed="8"/>
        <rFont val="Garamond"/>
        <family val="1"/>
      </rPr>
      <t xml:space="preserve"> sipas Artikujve Ekonomikë</t>
    </r>
  </si>
  <si>
    <t>Shënim: Shpjegoni supozimet dhe llogaritjet për Produktin 5</t>
  </si>
  <si>
    <t>Blerje pajisjesh të ndryshme dhe pajisje elektronike AKDC.</t>
  </si>
  <si>
    <t>Do të bëhet blerje e paisjeve elektronike per AKDC</t>
  </si>
  <si>
    <r>
      <t xml:space="preserve">Detajimi i Kostos Totale të </t>
    </r>
    <r>
      <rPr>
        <b/>
        <sz val="8"/>
        <color indexed="10"/>
        <rFont val="Garamond"/>
        <family val="1"/>
      </rPr>
      <t>Produktit 6</t>
    </r>
    <r>
      <rPr>
        <b/>
        <sz val="8"/>
        <color indexed="8"/>
        <rFont val="Garamond"/>
        <family val="1"/>
      </rPr>
      <t xml:space="preserve"> sipas Artikujve Ekonomikë</t>
    </r>
  </si>
  <si>
    <t>Shënim: Shpjegoni supozimet dhe llogaritjet për Produktin 6</t>
  </si>
  <si>
    <r>
      <t>Produkti</t>
    </r>
    <r>
      <rPr>
        <b/>
        <sz val="8"/>
        <color indexed="8"/>
        <rFont val="Garamond"/>
        <family val="1"/>
      </rPr>
      <t xml:space="preserve"> 7</t>
    </r>
  </si>
  <si>
    <t>Blerje automjetesh Foristrad (8 copë) AZHBR dhe 1 per AKDC</t>
  </si>
  <si>
    <t>Do të blihen 8 fuoristrada si mjete transporti në përdorim të ekipeve të kontrollit në vend nga AZHBR të aplikuesëve për realizimin e investimeve dhe kushteve të rëna dakord për mbështetje dhe përfitim si nga fondet e buxhetit dhe nga Programi IPARD II e donatorve të ndryshëm</t>
  </si>
  <si>
    <r>
      <t xml:space="preserve">Detajimi i Kostos Totale të </t>
    </r>
    <r>
      <rPr>
        <b/>
        <sz val="8"/>
        <color indexed="10"/>
        <rFont val="Garamond"/>
        <family val="1"/>
      </rPr>
      <t>Produktit 7</t>
    </r>
    <r>
      <rPr>
        <b/>
        <sz val="8"/>
        <color indexed="8"/>
        <rFont val="Garamond"/>
        <family val="1"/>
      </rPr>
      <t xml:space="preserve"> sipas Artikujve Ekonomikë</t>
    </r>
  </si>
  <si>
    <t>Shënim: Shpjegoni supozimet dhe llogaritjet për Produktin 7</t>
  </si>
  <si>
    <t>Blerje paisje te ndryshme per laboratorin</t>
  </si>
  <si>
    <t>Blerje paisje</t>
  </si>
  <si>
    <t>Do te blihen paisje per laboratoret e AKDC dhe ESHF, si dhe kamera sigurie per AZHBR</t>
  </si>
  <si>
    <t>Numer</t>
  </si>
  <si>
    <r>
      <t xml:space="preserve">Detajimi i Kostos Totale të </t>
    </r>
    <r>
      <rPr>
        <b/>
        <sz val="8"/>
        <color indexed="10"/>
        <rFont val="Garamond"/>
        <family val="1"/>
      </rPr>
      <t>Produktit 8</t>
    </r>
    <r>
      <rPr>
        <b/>
        <sz val="8"/>
        <color indexed="8"/>
        <rFont val="Garamond"/>
        <family val="1"/>
      </rPr>
      <t xml:space="preserve"> sipas Artikujve Ekonomikë</t>
    </r>
  </si>
  <si>
    <t>Kosto totale e produktit 8</t>
  </si>
  <si>
    <t>Shënim: Shpjegoni supozimet dhe llogaritjet për Produktin 8</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</si>
  <si>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</si>
  <si>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</si>
  <si>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</si>
  <si>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t>
  </si>
  <si>
    <t>Programi- Për zhvillimin e qëndrueshëm të sektorit të ullinjve</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</si>
  <si>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</si>
  <si>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</si>
  <si>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</si>
  <si>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</si>
  <si>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</si>
  <si>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</si>
  <si>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</si>
  <si>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Numer dokumentash te prodhuar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</si>
  <si>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</si>
  <si>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</si>
  <si>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</si>
  <si>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IPARD II</t>
  </si>
  <si>
    <t>Përfitues nga Programi IPARD II n</t>
  </si>
  <si>
    <t>Ka të bëjë me numrin e përfituesëve dhe fondet e transferuara në buxhetet e aplikantëve që kryejnë  investime fizike në nivel ferme, ne perpunim dhe ne diversifikim dhe zhvillim biznesi dhe që shpallen fitues të fondeve të programit IPARD II</t>
  </si>
  <si>
    <r>
      <t xml:space="preserve">Detajimi i Kostos Totale të </t>
    </r>
    <r>
      <rPr>
        <b/>
        <sz val="8"/>
        <color indexed="10"/>
        <rFont val="Garamond"/>
        <family val="1"/>
      </rPr>
      <t xml:space="preserve">Produktit 1 </t>
    </r>
    <r>
      <rPr>
        <b/>
        <sz val="8"/>
        <color indexed="8"/>
        <rFont val="Garamond"/>
        <family val="1"/>
      </rPr>
      <t>sipas Artikujve Ekonomikë</t>
    </r>
  </si>
  <si>
    <t>Ndryshimi në % i totalit të shpenzimeve të Programit</t>
  </si>
  <si>
    <t xml:space="preserve">Këshillimi dhe Informacioni Bujqësor </t>
  </si>
  <si>
    <t>Përmirësimi i njohurive të fermerëve dhe agrobizneseve duke ofruar asistencë teknike falas me qëllim rritjen e prodhimit</t>
  </si>
  <si>
    <t>Pesha specifike e prodhimit bujqësor në PBB</t>
  </si>
  <si>
    <t>Fermerë që aplikojnë paketa dhe karta teknologjike të ofruara nga ekstensioni, kundrejt numrit total të fermerëve të asistuar</t>
  </si>
  <si>
    <t>Numri i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</si>
  <si>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</si>
  <si>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</si>
  <si>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</si>
  <si>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</si>
  <si>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</si>
  <si>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Paketat dhe kartat teknologjike të prodhuara nga 5 QTTB që ju vihen në dispozicion fermerëve dhe agrobizneseve dhe aplikohen prej tyre</t>
  </si>
  <si>
    <t>90506AA</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</si>
  <si>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</si>
  <si>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</si>
  <si>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indexed="10"/>
        <rFont val="Garamond"/>
        <family val="1"/>
      </rPr>
      <t>Produktit 1</t>
    </r>
    <r>
      <rPr>
        <b/>
        <sz val="11"/>
        <color indexed="8"/>
        <rFont val="Garamond"/>
        <family val="1"/>
      </rPr>
      <t xml:space="preserve"> sipas Artikujve Ekonomikë</t>
    </r>
  </si>
  <si>
    <t>Qendra të Transferimit të Teknologjive Bujqësore funksionale</t>
  </si>
  <si>
    <t>90506AB</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</si>
  <si>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</si>
  <si>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</si>
  <si>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indexed="10"/>
        <rFont val="Garamond"/>
        <family val="1"/>
      </rPr>
      <t xml:space="preserve"> Produktit 2 </t>
    </r>
    <r>
      <rPr>
        <b/>
        <sz val="11"/>
        <color indexed="8"/>
        <rFont val="Garamond"/>
        <family val="1"/>
      </rPr>
      <t>sipas Artikujve Ekonomikë</t>
    </r>
  </si>
  <si>
    <t>Gra të informuara dhe trajnuara nga shërbimi këshillimor publik</t>
  </si>
  <si>
    <t>90506AC</t>
  </si>
  <si>
    <t>QTTB-të në bashkëpunim me AREB ofrojnë trajnime specifike për gratë fermerë në kuadrin e zbutjes së pabarazisë gjinore</t>
  </si>
  <si>
    <r>
      <t>Detajimi i Kostos Totale të</t>
    </r>
    <r>
      <rPr>
        <b/>
        <sz val="11"/>
        <color indexed="10"/>
        <rFont val="Garamond"/>
        <family val="1"/>
      </rPr>
      <t xml:space="preserve"> Produktit 3 </t>
    </r>
    <r>
      <rPr>
        <b/>
        <sz val="11"/>
        <color indexed="8"/>
        <rFont val="Garamond"/>
        <family val="1"/>
      </rPr>
      <t>sipas Artikujve Ekonomikë</t>
    </r>
  </si>
  <si>
    <t>Fermerë të asistuar nga Agjensitë Rajonale të Ekstensionit Bujqësor për aplikimet në skemat kombëtare dhe IPARD</t>
  </si>
  <si>
    <t>90506AD</t>
  </si>
  <si>
    <t>Strukturat e Agjensive Rajonale të Ekstensionit Bujqësor informojnë fermerët dhe agrobizneset dhe i asistojnë ata për plotësimin e aplikimeve në skemat mbështetëse dhe ato të IPARD</t>
  </si>
  <si>
    <r>
      <t>Detajimi i Kostos Totale të</t>
    </r>
    <r>
      <rPr>
        <b/>
        <sz val="11"/>
        <color indexed="10"/>
        <rFont val="Garamond"/>
        <family val="1"/>
      </rPr>
      <t xml:space="preserve"> Produktit 4 </t>
    </r>
    <r>
      <rPr>
        <b/>
        <sz val="11"/>
        <color indexed="8"/>
        <rFont val="Garamond"/>
        <family val="1"/>
      </rPr>
      <t>sipas Artikujve Ekonomikë</t>
    </r>
  </si>
  <si>
    <t>Fermerë të informuar dhe asistuar nga strukturat e ekstensionit</t>
  </si>
  <si>
    <t>90506AE</t>
  </si>
  <si>
    <t xml:space="preserve">Agjensitë Rajonale të Ekstensionit Bujqësor nëpërmjet aktiviteteve të planifikuara vjetore asistojnë dhe informojnë fermerët </t>
  </si>
  <si>
    <r>
      <t>Detajimi i Kostos Totale të</t>
    </r>
    <r>
      <rPr>
        <b/>
        <sz val="11"/>
        <color indexed="10"/>
        <rFont val="Garamond"/>
        <family val="1"/>
      </rPr>
      <t xml:space="preserve"> Produktit 5</t>
    </r>
  </si>
  <si>
    <t>Blerje pajisjesh kompjuterike</t>
  </si>
  <si>
    <t xml:space="preserve">Pajisje kompjuterike të blera nga QTTB </t>
  </si>
  <si>
    <t>Për realizimin e detyrave funksionale është e nevojshme pajisja e stafit me pajisje kompjuterike</t>
  </si>
  <si>
    <t>cope</t>
  </si>
  <si>
    <t>Ndërtime dhe rikonstruksione në QTTB-te</t>
  </si>
  <si>
    <t xml:space="preserve">Studime dhe projektime të realizuara </t>
  </si>
  <si>
    <t xml:space="preserve">Për ndërtimin e magazinës për ruajtjen e produkteve në bazën eksperimentale të QTTB Lushnjë nevojitet një studim dhe realizmin i një detyre projektimi  </t>
  </si>
  <si>
    <t>copë</t>
  </si>
  <si>
    <r>
      <t xml:space="preserve">Detajimi i Kostos Totale të </t>
    </r>
    <r>
      <rPr>
        <b/>
        <sz val="11"/>
        <color indexed="10"/>
        <rFont val="Garamond"/>
        <family val="1"/>
      </rPr>
      <t xml:space="preserve">Produktit 1 </t>
    </r>
    <r>
      <rPr>
        <b/>
        <sz val="11"/>
        <color indexed="8"/>
        <rFont val="Garamond"/>
        <family val="1"/>
      </rPr>
      <t>sipas Artikujve Ekonomikë</t>
    </r>
  </si>
  <si>
    <t>18AL505</t>
  </si>
  <si>
    <t xml:space="preserve">Për rikonstruksionin e Hangarit te Mekanikes Bujqesore ne QTTB Korce i nevojitet një studim dhe realizimin i një detyre projektimi  </t>
  </si>
  <si>
    <r>
      <t xml:space="preserve">Detajimi i Kostos Totale të </t>
    </r>
    <r>
      <rPr>
        <b/>
        <sz val="11"/>
        <color indexed="10"/>
        <rFont val="Garamond"/>
        <family val="1"/>
      </rPr>
      <t xml:space="preserve">Produktit 2 </t>
    </r>
    <r>
      <rPr>
        <b/>
        <sz val="11"/>
        <color indexed="8"/>
        <rFont val="Garamond"/>
        <family val="1"/>
      </rPr>
      <t>sipas Artikujve Ekonomikë</t>
    </r>
  </si>
  <si>
    <t xml:space="preserve">Produkti 3 </t>
  </si>
  <si>
    <t>Magazinë me sandwich për ruajtjen e prodhimit në QTTB Lushnje e ndërtuar</t>
  </si>
  <si>
    <t>Ky objekt ndihmon në manipulimin e prodhimit dhe siguron prodhimin e farës së gjeneracioneve të larta</t>
  </si>
  <si>
    <t>m2</t>
  </si>
  <si>
    <r>
      <t xml:space="preserve">Detajimi i Kostos Totale të </t>
    </r>
    <r>
      <rPr>
        <b/>
        <sz val="11"/>
        <color indexed="10"/>
        <rFont val="Garamond"/>
        <family val="1"/>
      </rPr>
      <t xml:space="preserve">Produktit 3 </t>
    </r>
    <r>
      <rPr>
        <b/>
        <sz val="11"/>
        <color indexed="8"/>
        <rFont val="Garamond"/>
        <family val="1"/>
      </rPr>
      <t>sipas Artikujve Ekonomikë</t>
    </r>
  </si>
  <si>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</si>
  <si>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t>
  </si>
  <si>
    <t>ml</t>
  </si>
  <si>
    <r>
      <t xml:space="preserve">Detajimi i Kostos Totale të </t>
    </r>
    <r>
      <rPr>
        <b/>
        <sz val="11"/>
        <color indexed="10"/>
        <rFont val="Garamond"/>
        <family val="1"/>
      </rPr>
      <t xml:space="preserve">Produktit 4 </t>
    </r>
    <r>
      <rPr>
        <b/>
        <sz val="11"/>
        <color indexed="8"/>
        <rFont val="Garamond"/>
        <family val="1"/>
      </rPr>
      <t>sipas Artikujve Ekonomikë</t>
    </r>
  </si>
  <si>
    <t>Sisitemi ujitës në QTTB Vlorë i instaluar ( faza 2)</t>
  </si>
  <si>
    <t>18AL504</t>
  </si>
  <si>
    <t>Ky sistem realizon furnizimin me ujë të bazës prodhuese në QTTB Vlorë duke ndikuar në realizimin e prodhimeve të saj.</t>
  </si>
  <si>
    <r>
      <t xml:space="preserve">Detajimi i Kostos Totale të </t>
    </r>
    <r>
      <rPr>
        <b/>
        <sz val="11"/>
        <color indexed="10"/>
        <rFont val="Garamond"/>
        <family val="1"/>
      </rPr>
      <t xml:space="preserve">Produktit 5 </t>
    </r>
    <r>
      <rPr>
        <b/>
        <sz val="11"/>
        <color indexed="8"/>
        <rFont val="Garamond"/>
        <family val="1"/>
      </rPr>
      <t>sipas Artikujve Ekonomikë</t>
    </r>
  </si>
  <si>
    <t>Hangari i mekanikës bujqësore në QTTB Korçë i rikonstruktuar dhe rikostruksion ambjentesh</t>
  </si>
  <si>
    <t>Me qëllim sigurimin dhe ruajtjen e makinerive e agregateve bujqësore nga agjentet atmosferike dhe dëmtimin e tyre të QTTB Korçë nevojitet ndërtimi i një hangari</t>
  </si>
  <si>
    <r>
      <t xml:space="preserve">Detajimi i Kostos Totale të </t>
    </r>
    <r>
      <rPr>
        <b/>
        <sz val="11"/>
        <color indexed="10"/>
        <rFont val="Garamond"/>
        <family val="1"/>
      </rPr>
      <t xml:space="preserve">Produktit 6 </t>
    </r>
    <r>
      <rPr>
        <b/>
        <sz val="11"/>
        <color indexed="8"/>
        <rFont val="Garamond"/>
        <family val="1"/>
      </rPr>
      <t>sipas Artikujve Ekonomikë</t>
    </r>
  </si>
  <si>
    <t>Pajisje laboratorike në QTTB Lushnjë e blerë</t>
  </si>
  <si>
    <t>Për realizimin e analizave në laboratorin e QTTB Lushnjë është e nevojshme blerja e një pajisjeje laboratorike</t>
  </si>
  <si>
    <r>
      <t xml:space="preserve">Detajimi i Kostos Totale të </t>
    </r>
    <r>
      <rPr>
        <b/>
        <sz val="11"/>
        <color indexed="10"/>
        <rFont val="Garamond"/>
        <family val="1"/>
      </rPr>
      <t xml:space="preserve">Produktit 7 </t>
    </r>
    <r>
      <rPr>
        <b/>
        <sz val="11"/>
        <color indexed="8"/>
        <rFont val="Garamond"/>
        <family val="1"/>
      </rPr>
      <t>sipas Artikujve Ekonomikë</t>
    </r>
  </si>
  <si>
    <t>Blerje mjetesh dhe pajisjesh</t>
  </si>
  <si>
    <t xml:space="preserve">Mjelëse mekanike në QTTB Korcë e blerë </t>
  </si>
  <si>
    <t>18AL605</t>
  </si>
  <si>
    <t xml:space="preserve">Blerja e mjelëses mekanike nga QTTB Korcë është e nevojshme për mjeljen në mënyrë mekanike të qumështit </t>
  </si>
  <si>
    <t xml:space="preserve">Pajisje kompjuterike te AREB-ve te blera </t>
  </si>
  <si>
    <t>Për realizimin e detyrave funksionale, Agjensive Rajonale të Ekstensionit Bujqësor ju nevojitet pajisja me kompjutera (tableta)</t>
  </si>
  <si>
    <r>
      <t xml:space="preserve">Detajimi i Kostos Totale të </t>
    </r>
    <r>
      <rPr>
        <b/>
        <sz val="11"/>
        <color indexed="10"/>
        <rFont val="Garamond"/>
        <family val="1"/>
      </rPr>
      <t xml:space="preserve">Produktit 9 </t>
    </r>
    <r>
      <rPr>
        <b/>
        <sz val="11"/>
        <color indexed="8"/>
        <rFont val="Garamond"/>
        <family val="1"/>
      </rPr>
      <t>sipas Artikujve Ekonomikë</t>
    </r>
  </si>
  <si>
    <t>Kosto totale e produktit 9</t>
  </si>
  <si>
    <t xml:space="preserve">Pajisje laboratorike për QTTB Fushë Krujë  </t>
  </si>
  <si>
    <t xml:space="preserve">Pajisja e laboratorit me aparatura të kohës është domosdoshmëri për zbatimin dhe ndjekjen e  projekteve dhe kryerjen e shërbimeve me cilësi ndaj klienteve. </t>
  </si>
  <si>
    <r>
      <t xml:space="preserve">Detajimi i Kostos Totale të </t>
    </r>
    <r>
      <rPr>
        <b/>
        <sz val="11"/>
        <color indexed="10"/>
        <rFont val="Garamond"/>
        <family val="1"/>
      </rPr>
      <t>Produktit 10</t>
    </r>
    <r>
      <rPr>
        <b/>
        <sz val="11"/>
        <color indexed="8"/>
        <rFont val="Garamond"/>
        <family val="1"/>
      </rPr>
      <t xml:space="preserve"> sipas Artikujve Ekonomikë</t>
    </r>
  </si>
  <si>
    <t>Kosto totale e produktit 10</t>
  </si>
  <si>
    <t>Agregatë bujqësore në QTTB Vlorë të blera</t>
  </si>
  <si>
    <t>Për funksionimin dhe përmirësimin e punës në bazën prodhuese në QTTB Vlorë del e nevojshme pajisja me agregatë bujqësor</t>
  </si>
  <si>
    <r>
      <t xml:space="preserve">Detajimi i Kostos Totale të </t>
    </r>
    <r>
      <rPr>
        <b/>
        <sz val="11"/>
        <color indexed="10"/>
        <rFont val="Garamond"/>
        <family val="1"/>
      </rPr>
      <t>Produktit 11</t>
    </r>
    <r>
      <rPr>
        <b/>
        <sz val="11"/>
        <color indexed="8"/>
        <rFont val="Garamond"/>
        <family val="1"/>
      </rPr>
      <t xml:space="preserve"> sipas Artikujve Ekonomikë</t>
    </r>
  </si>
  <si>
    <t>Kosto totale e produktit 11</t>
  </si>
  <si>
    <t>Produkti 12</t>
  </si>
  <si>
    <t>Pajisje laboratorike për QTTB Shkodër të blera</t>
  </si>
  <si>
    <t>Këto pajisje janë të nevojshme për kryerjen e analizave të misrit dhe bimëve medicinale si 2 prioritetet e kësaj QTTB</t>
  </si>
  <si>
    <r>
      <t xml:space="preserve">Detajimi i Kostos Totale të </t>
    </r>
    <r>
      <rPr>
        <b/>
        <sz val="11"/>
        <color indexed="10"/>
        <rFont val="Garamond"/>
        <family val="1"/>
      </rPr>
      <t>Produktit 12</t>
    </r>
    <r>
      <rPr>
        <b/>
        <sz val="11"/>
        <color indexed="8"/>
        <rFont val="Garamond"/>
        <family val="1"/>
      </rPr>
      <t xml:space="preserve"> sipas Artikujve Ekonomikë</t>
    </r>
  </si>
  <si>
    <t>Kosto totale e produktit 12</t>
  </si>
  <si>
    <t>Buxheti 2019-2022</t>
  </si>
  <si>
    <t>Menaxhim i Qëndrueshëm i Tokës Bujqësore</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</si>
  <si>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</si>
  <si>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</si>
  <si>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</si>
  <si>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Rregjistra të dixhitalizuara të njësive administrative në %</t>
  </si>
  <si>
    <t>Njësi Administrative të integruara në aplikacionin Web GIS në %</t>
  </si>
  <si>
    <t xml:space="preserve">Krijimi i sistemit të informacionit për tokën (LIS) dhe integrimi në GIS  </t>
  </si>
  <si>
    <t>Trend rrites</t>
  </si>
  <si>
    <t>Sipërfaqe toke bujqësore në (ha), e integruar në Sistemin e Informacionit Gjeografik (GIS)</t>
  </si>
  <si>
    <t xml:space="preserve">Rregjistra të dixhitalizuara te njesive administrative </t>
  </si>
  <si>
    <t xml:space="preserve">Numri i Njësive Administrative të integruara në aplikacionin Web GIS </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</si>
  <si>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</si>
  <si>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</si>
  <si>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r>
      <t xml:space="preserve">Detajimi i Kostos Totale të </t>
    </r>
    <r>
      <rPr>
        <b/>
        <sz val="11"/>
        <color rgb="FFFF0000"/>
        <rFont val="Garamond"/>
        <family val="1"/>
      </rPr>
      <t>Produktit 1</t>
    </r>
    <r>
      <rPr>
        <b/>
        <sz val="11"/>
        <color theme="1"/>
        <rFont val="Garamond"/>
        <family val="1"/>
      </rPr>
      <t xml:space="preserve"> sipas Artikujve Ekonomikë</t>
    </r>
  </si>
  <si>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</si>
  <si>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Realizimi i politikave në sektorin e bujqësisë dhe zhvillimit rural në përputhje me standartet evropiane</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</si>
  <si>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</si>
  <si>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</si>
  <si>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</si>
  <si>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</si>
  <si>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</si>
  <si>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Standarde te politikave te fushes se MBZHR te miratuara kundrejt totalit te programuar në strategjitë kombëtare, sektoriale dhe ndërsektoriale</t>
  </si>
  <si>
    <t>% e Rekomandimeve të zbatuara të auditimeve të kryera kundrejt totalit të rekomandimeve</t>
  </si>
  <si>
    <t>Rritja dhe zhvillimi i kapaciteteve planifikuese dhe menaxhuese, nëpërmjet programeve trajnuese dhe zhvilluese në respekt të parimit të barazisë gjinore</t>
  </si>
  <si>
    <t>Personel burra të rekrutuar rishtazi (%)</t>
  </si>
  <si>
    <t>Personel gra të rekrutuara rishtazi (%)</t>
  </si>
  <si>
    <t>Personel burra të trajnuar (%)</t>
  </si>
  <si>
    <t>Personel gra të trajnuara (%)</t>
  </si>
  <si>
    <t>Raste Diskriminimi të konstatuara dhe raportuara</t>
  </si>
  <si>
    <t>Numri i tualeteve në institucion për gra dhe burra te ndara</t>
  </si>
  <si>
    <t>Numri i tualeteve në institucion për persona me aftësi ndryshe</t>
  </si>
  <si>
    <t xml:space="preserve">Akte ligjore dhe nënligjore të miratuara </t>
  </si>
  <si>
    <t>90501AA</t>
  </si>
  <si>
    <t xml:space="preserve">Puna e stafit të ministrisë për hartimin e akteve ligjore dhe nënligjore </t>
  </si>
  <si>
    <t>numër punonjësish</t>
  </si>
  <si>
    <t xml:space="preserve">Institucion  në mirëfunksion </t>
  </si>
  <si>
    <t>90501AB</t>
  </si>
  <si>
    <t>Kapacitetete menaxhuese dhe implementuese në Institucion  dhe mirëfunksionale për hartimin dhe monitorimin e politikave</t>
  </si>
  <si>
    <t>numër</t>
  </si>
  <si>
    <r>
      <t>Detajimi i Kostos Totale të</t>
    </r>
    <r>
      <rPr>
        <b/>
        <sz val="8"/>
        <color rgb="FFFF0000"/>
        <rFont val="Garamond"/>
        <family val="1"/>
      </rPr>
      <t xml:space="preserve"> Produktit 2 </t>
    </r>
    <r>
      <rPr>
        <b/>
        <sz val="8"/>
        <color theme="1"/>
        <rFont val="Garamond"/>
        <family val="1"/>
      </rPr>
      <t>sipas Artikujve Ekonomikë</t>
    </r>
  </si>
  <si>
    <t>Personel i trajnuar</t>
  </si>
  <si>
    <t>90501AC</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</si>
  <si>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</si>
  <si>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</si>
  <si>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</si>
  <si>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Pagesë për kuotat ndërkombëtare të realizuara</t>
  </si>
  <si>
    <t>90501AD</t>
  </si>
  <si>
    <t>Detyrim i Ministrise se Bujqesise dhe Zhvillimit Rural per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</si>
  <si>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</si>
  <si>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</si>
  <si>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Auditimi i institucioneve në varësi të MBZHR-së mbështetur në praktikat më të mira ndërkombëtare</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</si>
  <si>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</si>
  <si>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</si>
  <si>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</si>
  <si>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</si>
  <si>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Institucione të audituara</t>
  </si>
  <si>
    <t>90501AE</t>
  </si>
  <si>
    <t>Auditimi i institucioneve në varësi të MBZHR-së</t>
  </si>
  <si>
    <t>numër institucionesh</t>
  </si>
  <si>
    <t>Blerje pajisje Kompjuterike per Aparatin e MBZHR</t>
  </si>
  <si>
    <t>Kodi i Projektit sipas listës së investimeve</t>
  </si>
  <si>
    <t>18AI901</t>
  </si>
  <si>
    <t>Blerje pajisje elektronike për aparatin e MBZHR për realizimin e detyrave funksionale të punonjësve të institucionit</t>
  </si>
  <si>
    <t>Rikonstruksion Ambjente te MBZHR-se</t>
  </si>
  <si>
    <t>Rikonstruksion e mirëmbajtje kapitale për ambientet e aparatit e MBZHR-së për realizimin e detyrave funksionale të punonjësve të institucionit</t>
  </si>
  <si>
    <t>Pajisje zyrash  për Aparatin e MBZHR</t>
  </si>
  <si>
    <t>Blerje pajisje zyrash  për aparatin e MBZHR për realizimin e detyrave funksionale të punonjësve të institucionit</t>
  </si>
  <si>
    <t>copë/ sete</t>
  </si>
  <si>
    <r>
      <t xml:space="preserve">Detajimi i Kostos Totale të </t>
    </r>
    <r>
      <rPr>
        <b/>
        <sz val="8"/>
        <color rgb="FFFF0000"/>
        <rFont val="Garamond"/>
        <family val="1"/>
      </rPr>
      <t xml:space="preserve">Produktit 3 </t>
    </r>
    <r>
      <rPr>
        <b/>
        <sz val="8"/>
        <color theme="1"/>
        <rFont val="Garamond"/>
        <family val="1"/>
      </rPr>
      <t>sipas Artikujve Ekonomikë</t>
    </r>
  </si>
  <si>
    <t xml:space="preserve">FORMAT 2.1 : FORMATI STANDARD I PËRGATITJES SË KËRKESAVE BUXHETORE PBA 2019-2021 </t>
  </si>
  <si>
    <t>Mbeshtetja per peshkim</t>
  </si>
  <si>
    <t>Numer politikash strukturore te miratuara per peshkimin dhe akuakulturen</t>
  </si>
  <si>
    <t>trend rrites</t>
  </si>
  <si>
    <t>Bregdet i menaxhuar dhe grupe peshkimi te ngritura per peshkimin artizanal. Shoqata dhe organizata peshkimi te krijuara (Nr. Sanalle te mirembajtura).</t>
  </si>
  <si>
    <t xml:space="preserve">vlera baze </t>
  </si>
  <si>
    <t>vlera e synuar</t>
  </si>
  <si>
    <t xml:space="preserve">Inspektime dhe kontrolle nr. Shkeljesh te verejtura, gjoba. </t>
  </si>
  <si>
    <t xml:space="preserve">Sasia e prodhimit te molusqeve (ne ton) </t>
  </si>
  <si>
    <t>Nr i grave qe punojne ne perpunimin e produkteve peshkore</t>
  </si>
  <si>
    <t>Menaxhim i Infrastruktures portuale  sipas politikav e standarteve te miratuar</t>
  </si>
  <si>
    <t>Infrastrukture portuale e miremenaxhuar</t>
  </si>
  <si>
    <t xml:space="preserve">Ky produkt ka per qellim menaxhimin e porteve Shengjin, Vlore, Sarande e Durres dhe te tre ekonomive Zvezde, Lin e Butrint duke bere te mundur rritjen e produktivitetit te resurseve nepermjet menaxhimit te programeve te ripopullimit me rasate. </t>
  </si>
  <si>
    <t>numër porte dhe ekonomi peshkimi</t>
  </si>
  <si>
    <t xml:space="preserve">Kontrollet e inspektoriatit te peshkimit ne subjektet e peshkimit. </t>
  </si>
  <si>
    <t xml:space="preserve">Kontrollet kane per qellim garantimin e zbatimit te poltikave nepermjet inspektimit e kontrollit te subjekteve te peshkimit te licensuara dhe te palicensuara nga inspektoriati i peshkimit ne rrethe. </t>
  </si>
  <si>
    <t>Sistemi i vrojtim monitorimit e survejimit ne anijet e peshkimit te instaluara.</t>
  </si>
  <si>
    <t>Mirembajtja e sistemit te anijet dhe e sistemit te vrojtim  monitorimit e survejimit VMS, nepermjet QNOD</t>
  </si>
  <si>
    <t>sistem</t>
  </si>
  <si>
    <t xml:space="preserve">Raporte te kryera per nje monitorim sa me te sakte te aktiviteteve te lidhur me peshkimin, akuakulturen dhe molusqet. </t>
  </si>
  <si>
    <t xml:space="preserve">Produkti synon nje monitorim sa me te sakte te aktiviteteve lidhur me peshkimin, akuakultern dhe molusqet. </t>
  </si>
  <si>
    <t>numer raportesh</t>
  </si>
  <si>
    <t>Ngritje e infrastruktures se  markatave te peshkimit neper porte</t>
  </si>
  <si>
    <t xml:space="preserve"> Ndertimi i tregut te peshkut Vlore</t>
  </si>
  <si>
    <t xml:space="preserve">Infrastrukture e permiresuar ne porte do te beje te mundur permiresuar e tregtimit te produkteve peshkore, si nepermjet ngritjes se markateve te peshkimit, kontrollit me te mire te produkteve. </t>
  </si>
  <si>
    <t>numër projektesh</t>
  </si>
  <si>
    <t>Ndertimi i Tregut  Shengjin</t>
  </si>
  <si>
    <t>M051510</t>
  </si>
  <si>
    <t>numer tregu</t>
  </si>
  <si>
    <t>Standarte ndërkombëtare te perafruar (EU, ICCAT, GFCM)</t>
  </si>
  <si>
    <t>Nr standartesh të përafruar</t>
  </si>
  <si>
    <t>Numër Logbookeve të dorëzuar krahasuar me numrin e daljeve në peshkim</t>
  </si>
  <si>
    <t>Standartet nderkombetare te perafruar (EU, ICCAT, GFCM</t>
  </si>
  <si>
    <t>numër dokumemntash</t>
  </si>
  <si>
    <t>Produktet për Objektivin  2</t>
  </si>
  <si>
    <t>Dokumenti sektorial per Peshkimii</t>
  </si>
  <si>
    <t>Dokumenti sektorial per Peshkimi fonancimi i huaj IPA II</t>
  </si>
  <si>
    <t>Pergatitja e dokumjentit sektorial per peshkimin IPA II</t>
  </si>
  <si>
    <t>numer dokumenti</t>
  </si>
  <si>
    <t xml:space="preserve"> Bashkefinancim per Dokumenti sektorial per Peshkimij IPA II</t>
  </si>
  <si>
    <r>
      <t xml:space="preserve">Detajimi i Kostos Totale të </t>
    </r>
    <r>
      <rPr>
        <b/>
        <sz val="8"/>
        <color rgb="FFFF0000"/>
        <rFont val="Garamond"/>
        <family val="1"/>
      </rPr>
      <t>Produktit 2</t>
    </r>
    <r>
      <rPr>
        <b/>
        <sz val="8"/>
        <color theme="1"/>
        <rFont val="Garamond"/>
        <family val="1"/>
      </rPr>
      <t xml:space="preserve"> sipas Artikujve Ekonomikë</t>
    </r>
  </si>
  <si>
    <t>FORMATI 1: MISIONI I NJËSISË SË QEVERISJES QENDRORE</t>
  </si>
  <si>
    <t>Emërtimi i Njësisë së Qeverisjes Qendrore</t>
  </si>
  <si>
    <t>MINISTRIA E BUJQËSISË DHE ZHVILLIMIT RURAL</t>
  </si>
  <si>
    <t>Kodi i Njësisë së Qeverisjes Qendrore</t>
  </si>
  <si>
    <t>05</t>
  </si>
  <si>
    <t>Misioni I Njësisë së Qeverisjes Qendrore</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</si>
  <si>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</si>
  <si>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Programet Buxhetore</t>
  </si>
  <si>
    <t>Kodi I Programit</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</si>
  <si>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</si>
  <si>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Mbështetje për Peshkimin</t>
  </si>
  <si>
    <t>Infrastruktura e Kullimit dhe Ujitjes</t>
  </si>
  <si>
    <t>Zhvillimi Rural</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</si>
  <si>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</si>
  <si>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Këshillimi dhe Invformacioni Bujqësor</t>
  </si>
  <si>
    <t>Menaxhimi i Qëndrueshëm i Tokës Bujqësore</t>
  </si>
  <si>
    <t>Krijimi i një sistemi modern  informacioni mbi token  bujqësore si një instrument efektiv në realizimin e politikës për një administrim të qëndrueshëm të tokës bujqësore, përdorimit, mbrojtjes, konsolidimit dhe zhvillimit e tregut të saj.</t>
  </si>
  <si>
    <t>Administrimi i Ujërave</t>
  </si>
  <si>
    <t>05640</t>
  </si>
  <si>
    <t>Programi i Administrimit te Ujerave mbeshtet administrimin e burimeve ujore si nje nga burimet natyrore me te rendesishem dhe te domosdoshem per jeten dhe zhvillimin social-ekonomik te vendit, per nje zhvillim te qendrueshem te rezervave ujore, per te kufizuar ndotjen e ujerave nentokesore dhe siperfaqsore nga aktivitet e veprimtarive industriale, bujqesore dhe aktiviteteve te popullsise ne zonat rurale dhe urbane, qe shkaktojne demtim te ekosistemeve ujore, si dhe te lumenjve nga shfrytezimi pa kriter i tyre. Duke ditur qe ndryshimet klimatike perbejne nje kercenim urgjent dhe potecialisht urgjent ndaj planetit, nevojitet nje adaptim i sistemeve ekonomike e politike qe konsistojne ne ruajtjen e sasise dhe cilesise se burimeve ujore, gjithashtu nje sistem qe mbeshtet  bashkepunimin ne nivel nderkombetar per administrimin e rezervave ujore, qe shtrihet ne kufijte midis vendeve.</t>
  </si>
  <si>
    <t>Planifikim Menaxhim Administrimi</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</si>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</sst>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
    <numFmt numFmtId="166" formatCode="#,##0.000"/>
    <numFmt numFmtId="167" formatCode="_(* #,##0.00_);_(* \(#,##0.00\);_(* &quot;-&quot;??_);_(@_)"/>
    <numFmt numFmtId="168" formatCode="#,##0_ ;\-#,##0\ "/>
    <numFmt numFmtId="169" formatCode="0.0"/>
    <numFmt numFmtId="170" formatCode="_(* #,##0_);_(* \(#,##0\);_(* &quot;-&quot;??_);_(@_)"/>
    <numFmt numFmtId="171" formatCode="_(* #,##0.0_);_(* \(#,##0.0\);_(* &quot;-&quot;??_);_(@_)"/>
  </numFmts>
  <fonts count="9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i/>
      <sz val="9"/>
      <color theme="1"/>
      <name val="Calibri"/>
      <family val="2"/>
      <scheme val="minor"/>
    </font>
    <font>
      <b/>
      <sz val="8"/>
      <color rgb="FFFF0000"/>
      <name val="Garamond"/>
      <family val="1"/>
    </font>
    <font>
      <b/>
      <i/>
      <sz val="9"/>
      <color rgb="FFFF0000"/>
      <name val="Garamond"/>
      <family val="1"/>
    </font>
    <font>
      <b/>
      <sz val="9"/>
      <color rgb="FFFF0000"/>
      <name val="Garamond"/>
      <family val="1"/>
    </font>
    <font>
      <b/>
      <sz val="11"/>
      <color theme="1"/>
      <name val="Garamond"/>
      <family val="1"/>
    </font>
    <font>
      <b/>
      <sz val="11"/>
      <color rgb="FFFF0000"/>
      <name val="Calibri"/>
      <family val="2"/>
      <scheme val="minor"/>
    </font>
    <font>
      <b/>
      <sz val="9"/>
      <name val="Garamond"/>
      <family val="1"/>
    </font>
    <font>
      <sz val="12"/>
      <color theme="1"/>
      <name val="Calibri"/>
      <family val="2"/>
      <scheme val="minor"/>
    </font>
    <font>
      <sz val="8"/>
      <color rgb="FFFF0000"/>
      <name val="Garamond"/>
      <family val="1"/>
    </font>
    <font>
      <sz val="8"/>
      <name val="Garamond"/>
      <family val="1"/>
    </font>
    <font>
      <sz val="8"/>
      <color theme="1"/>
      <name val="Calibri"/>
      <family val="2"/>
      <scheme val="minor"/>
    </font>
    <font>
      <sz val="11"/>
      <name val="Garamond"/>
      <family val="1"/>
    </font>
    <font>
      <b/>
      <sz val="11"/>
      <color theme="1"/>
      <name val="Times New Roman"/>
      <family val="1"/>
      <charset val="238"/>
    </font>
    <font>
      <b/>
      <sz val="11"/>
      <color rgb="FFFF0000"/>
      <name val="Times New Roman"/>
      <family val="1"/>
      <charset val="238"/>
    </font>
    <font>
      <b/>
      <sz val="10"/>
      <color theme="1"/>
      <name val="Times New Roman"/>
      <family val="1"/>
      <charset val="238"/>
    </font>
    <font>
      <sz val="10"/>
      <color theme="1"/>
      <name val="Times New Roman"/>
      <family val="1"/>
      <charset val="238"/>
    </font>
    <font>
      <sz val="9"/>
      <color theme="1"/>
      <name val="Times New Roman"/>
      <family val="1"/>
      <charset val="238"/>
    </font>
    <font>
      <sz val="8"/>
      <color theme="1"/>
      <name val="Times New Roman"/>
      <family val="1"/>
      <charset val="238"/>
    </font>
    <font>
      <sz val="8"/>
      <name val="Times New Roman"/>
      <family val="1"/>
      <charset val="238"/>
    </font>
    <font>
      <b/>
      <sz val="9"/>
      <color theme="1"/>
      <name val="Times New Roman"/>
      <family val="1"/>
      <charset val="238"/>
    </font>
    <font>
      <b/>
      <sz val="8"/>
      <color theme="1"/>
      <name val="Times New Roman"/>
      <family val="1"/>
      <charset val="238"/>
    </font>
    <font>
      <b/>
      <sz val="8"/>
      <color rgb="FFFF0000"/>
      <name val="Times New Roman"/>
      <family val="1"/>
      <charset val="238"/>
    </font>
    <font>
      <i/>
      <sz val="9"/>
      <color theme="1"/>
      <name val="Times New Roman"/>
      <family val="1"/>
      <charset val="238"/>
    </font>
    <font>
      <i/>
      <sz val="8"/>
      <color theme="1"/>
      <name val="Times New Roman"/>
      <family val="1"/>
      <charset val="238"/>
    </font>
    <font>
      <b/>
      <i/>
      <sz val="9"/>
      <color rgb="FFFF0000"/>
      <name val="Times New Roman"/>
      <family val="1"/>
      <charset val="238"/>
    </font>
    <font>
      <b/>
      <sz val="9"/>
      <color rgb="FFFF0000"/>
      <name val="Times New Roman"/>
      <family val="1"/>
      <charset val="238"/>
    </font>
    <font>
      <b/>
      <sz val="11"/>
      <name val="Calibri"/>
      <family val="2"/>
      <scheme val="minor"/>
    </font>
    <font>
      <sz val="9"/>
      <name val="Garamond"/>
      <family val="1"/>
    </font>
    <font>
      <b/>
      <sz val="8"/>
      <name val="Garamond"/>
      <family val="1"/>
    </font>
    <font>
      <sz val="8"/>
      <color theme="1"/>
      <name val="Garamond"/>
      <family val="1"/>
      <charset val="238"/>
    </font>
    <font>
      <i/>
      <sz val="9"/>
      <name val="Garamond"/>
      <family val="1"/>
    </font>
    <font>
      <b/>
      <i/>
      <sz val="9"/>
      <name val="Garamond"/>
      <family val="1"/>
    </font>
    <font>
      <i/>
      <sz val="8"/>
      <name val="Garamond"/>
      <family val="1"/>
    </font>
    <font>
      <b/>
      <sz val="10"/>
      <name val="Garamond"/>
      <family val="1"/>
    </font>
    <font>
      <b/>
      <sz val="11"/>
      <name val="Garamond"/>
      <family val="1"/>
    </font>
    <font>
      <b/>
      <i/>
      <sz val="8"/>
      <name val="Garamond"/>
      <family val="1"/>
    </font>
    <font>
      <sz val="12"/>
      <color theme="1"/>
      <name val="Times New Roman"/>
      <family val="1"/>
    </font>
    <font>
      <b/>
      <sz val="8"/>
      <color indexed="10"/>
      <name val="Garamond"/>
      <family val="1"/>
    </font>
    <font>
      <b/>
      <sz val="8"/>
      <color indexed="8"/>
      <name val="Garamond"/>
      <family val="1"/>
    </font>
    <font>
      <b/>
      <i/>
      <sz val="10"/>
      <color rgb="FFFF0000"/>
      <name val="Garamond"/>
      <family val="1"/>
    </font>
    <font>
      <sz val="8"/>
      <color indexed="8"/>
      <name val="Garamond"/>
      <family val="1"/>
    </font>
    <font>
      <sz val="10"/>
      <color theme="1"/>
      <name val="Calibri"/>
      <family val="2"/>
      <scheme val="minor"/>
    </font>
    <font>
      <sz val="10"/>
      <color rgb="FF000000"/>
      <name val="Calibri"/>
      <family val="2"/>
      <scheme val="minor"/>
    </font>
    <font>
      <b/>
      <i/>
      <sz val="8"/>
      <color rgb="FFFF0000"/>
      <name val="Garamond"/>
      <family val="1"/>
    </font>
    <font>
      <b/>
      <i/>
      <sz val="9"/>
      <color theme="1"/>
      <name val="Garamond"/>
      <family val="1"/>
    </font>
    <font>
      <b/>
      <i/>
      <sz val="8"/>
      <color theme="1"/>
      <name val="Garamond"/>
      <family val="1"/>
    </font>
    <font>
      <b/>
      <sz val="9"/>
      <color indexed="81"/>
      <name val="Tahoma"/>
      <family val="2"/>
    </font>
    <font>
      <sz val="9"/>
      <color indexed="81"/>
      <name val="Tahoma"/>
      <family val="2"/>
    </font>
    <font>
      <sz val="9"/>
      <color theme="1"/>
      <name val="Calibri"/>
      <family val="2"/>
      <scheme val="minor"/>
    </font>
    <font>
      <sz val="11"/>
      <color theme="1"/>
      <name val="Garamond"/>
      <family val="1"/>
    </font>
    <font>
      <sz val="11"/>
      <color rgb="FF000000"/>
      <name val="Garamond"/>
      <family val="1"/>
    </font>
    <font>
      <sz val="11"/>
      <color rgb="FFFF0000"/>
      <name val="Garamond"/>
      <family val="1"/>
    </font>
    <font>
      <b/>
      <sz val="11"/>
      <color rgb="FFFF0000"/>
      <name val="Garamond"/>
      <family val="1"/>
    </font>
    <font>
      <b/>
      <sz val="11"/>
      <color indexed="10"/>
      <name val="Garamond"/>
      <family val="1"/>
    </font>
    <font>
      <b/>
      <sz val="11"/>
      <color indexed="8"/>
      <name val="Garamond"/>
      <family val="1"/>
    </font>
    <font>
      <i/>
      <sz val="11"/>
      <color theme="1"/>
      <name val="Garamond"/>
      <family val="1"/>
    </font>
    <font>
      <b/>
      <i/>
      <sz val="11"/>
      <color rgb="FFFF0000"/>
      <name val="Garamond"/>
      <family val="1"/>
    </font>
    <font>
      <sz val="8"/>
      <color rgb="FFC00000"/>
      <name val="Garamond"/>
      <family val="1"/>
    </font>
    <font>
      <i/>
      <sz val="8"/>
      <color rgb="FFC00000"/>
      <name val="Garamond"/>
      <family val="1"/>
    </font>
    <font>
      <b/>
      <sz val="10"/>
      <color theme="1"/>
      <name val="Garamond"/>
      <family val="1"/>
      <charset val="238"/>
    </font>
    <font>
      <sz val="9"/>
      <color theme="1"/>
      <name val="Garamond"/>
      <family val="1"/>
      <charset val="238"/>
    </font>
    <font>
      <b/>
      <sz val="9"/>
      <color indexed="81"/>
      <name val="Tahoma"/>
      <family val="2"/>
      <charset val="238"/>
    </font>
    <font>
      <sz val="9"/>
      <color indexed="81"/>
      <name val="Tahoma"/>
      <family val="2"/>
      <charset val="238"/>
    </font>
    <font>
      <sz val="10"/>
      <name val="Arial"/>
      <family val="2"/>
      <charset val="238"/>
    </font>
    <font>
      <b/>
      <sz val="12"/>
      <color theme="1"/>
      <name val="Garamond"/>
      <family val="1"/>
    </font>
    <font>
      <b/>
      <sz val="14"/>
      <color theme="1"/>
      <name val="Garamond"/>
      <family val="1"/>
    </font>
    <font>
      <sz val="14"/>
      <color theme="1"/>
      <name val="Garamond"/>
      <family val="1"/>
    </font>
    <font>
      <sz val="12"/>
      <color theme="1"/>
      <name val="Garamond"/>
      <family val="1"/>
    </font>
    <font>
      <b/>
      <sz val="12"/>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thin">
        <color indexed="64"/>
      </left>
      <right/>
      <top style="thin">
        <color indexed="64"/>
      </top>
      <bottom style="thin">
        <color indexed="64"/>
      </bottom>
      <diagonal/>
    </border>
    <border>
      <left style="medium">
        <color rgb="FF2E74B5"/>
      </left>
      <right/>
      <top/>
      <bottom style="medium">
        <color rgb="FF2E74B5"/>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rgb="FF2E74B5"/>
      </right>
      <top style="medium">
        <color rgb="FF2E74B5"/>
      </top>
      <bottom/>
      <diagonal/>
    </border>
    <border>
      <left style="medium">
        <color rgb="FF2E74B5"/>
      </left>
      <right/>
      <top style="medium">
        <color rgb="FF2E74B5"/>
      </top>
      <bottom/>
      <diagonal/>
    </border>
    <border>
      <left style="medium">
        <color rgb="FF2E74B5"/>
      </left>
      <right/>
      <top/>
      <bottom/>
      <diagonal/>
    </border>
    <border>
      <left style="medium">
        <color rgb="FF2E74B5"/>
      </left>
      <right style="medium">
        <color rgb="FF2E74B5"/>
      </right>
      <top style="thin">
        <color indexed="64"/>
      </top>
      <bottom style="medium">
        <color rgb="FF2E74B5"/>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rgb="FF2E74B5"/>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right style="thin">
        <color indexed="64"/>
      </right>
      <top style="medium">
        <color rgb="FF2E74B5"/>
      </top>
      <bottom style="medium">
        <color rgb="FF2E74B5"/>
      </bottom>
      <diagonal/>
    </border>
    <border>
      <left style="medium">
        <color rgb="FF2E74B5"/>
      </left>
      <right style="thin">
        <color indexed="64"/>
      </right>
      <top/>
      <bottom style="medium">
        <color rgb="FF2E74B5"/>
      </bottom>
      <diagonal/>
    </border>
    <border>
      <left/>
      <right/>
      <top style="thin">
        <color indexed="64"/>
      </top>
      <bottom style="thin">
        <color indexed="64"/>
      </bottom>
      <diagonal/>
    </border>
    <border>
      <left style="medium">
        <color rgb="FF2E74B5"/>
      </left>
      <right style="thin">
        <color indexed="64"/>
      </right>
      <top style="medium">
        <color rgb="FF2E74B5"/>
      </top>
      <bottom style="medium">
        <color rgb="FF2E74B5"/>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bottom style="medium">
        <color rgb="FF2E74B5"/>
      </bottom>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4" fillId="0" borderId="0"/>
    <xf numFmtId="43" fontId="1" fillId="0" borderId="0" applyFont="0" applyFill="0" applyBorder="0" applyAlignment="0" applyProtection="0"/>
    <xf numFmtId="0" fontId="90" fillId="0" borderId="0"/>
  </cellStyleXfs>
  <cellXfs count="839">
    <xf numFmtId="0" fontId="0" fillId="0" borderId="0" xfId="0"/>
    <xf numFmtId="0" fontId="22" fillId="0" borderId="16" xfId="0" applyFont="1" applyBorder="1" applyAlignment="1">
      <alignment horizontal="left" vertical="center" wrapText="1" inden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left" vertical="center" wrapText="1"/>
    </xf>
    <xf numFmtId="4" fontId="0" fillId="0" borderId="0" xfId="0" applyNumberFormat="1"/>
    <xf numFmtId="3" fontId="19" fillId="33" borderId="16" xfId="0" applyNumberFormat="1" applyFont="1" applyFill="1" applyBorder="1" applyAlignment="1">
      <alignment horizontal="center" vertical="center" wrapText="1"/>
    </xf>
    <xf numFmtId="3" fontId="19" fillId="33" borderId="15" xfId="0" applyNumberFormat="1" applyFont="1" applyFill="1" applyBorder="1" applyAlignment="1">
      <alignment horizontal="center" vertical="center"/>
    </xf>
    <xf numFmtId="164" fontId="19" fillId="33" borderId="15" xfId="0" applyNumberFormat="1" applyFont="1" applyFill="1" applyBorder="1" applyAlignment="1">
      <alignment horizontal="center" vertical="center"/>
    </xf>
    <xf numFmtId="3" fontId="19" fillId="0" borderId="15" xfId="0" applyNumberFormat="1" applyFont="1" applyBorder="1" applyAlignment="1">
      <alignment horizontal="center" vertical="center"/>
    </xf>
    <xf numFmtId="3" fontId="0" fillId="0" borderId="0" xfId="0" applyNumberFormat="1"/>
    <xf numFmtId="0" fontId="25" fillId="0" borderId="16" xfId="0" applyFont="1" applyBorder="1" applyAlignment="1">
      <alignment horizontal="left" vertical="center" wrapText="1" indent="1"/>
    </xf>
    <xf numFmtId="3" fontId="21" fillId="0" borderId="15" xfId="0" applyNumberFormat="1" applyFont="1" applyBorder="1" applyAlignment="1">
      <alignment horizontal="center" vertical="center"/>
    </xf>
    <xf numFmtId="164" fontId="21" fillId="0" borderId="15" xfId="0" applyNumberFormat="1" applyFont="1" applyBorder="1" applyAlignment="1">
      <alignment horizontal="center" vertical="center"/>
    </xf>
    <xf numFmtId="0" fontId="16" fillId="0" borderId="0" xfId="0" applyFont="1" applyAlignment="1"/>
    <xf numFmtId="0" fontId="20" fillId="34" borderId="16" xfId="0" applyFont="1" applyFill="1" applyBorder="1" applyAlignment="1">
      <alignment vertical="center" wrapText="1"/>
    </xf>
    <xf numFmtId="3" fontId="23" fillId="34" borderId="15" xfId="0" applyNumberFormat="1" applyFont="1" applyFill="1" applyBorder="1" applyAlignment="1">
      <alignment horizontal="center" vertical="center"/>
    </xf>
    <xf numFmtId="0" fontId="19" fillId="34" borderId="16" xfId="0" applyFont="1" applyFill="1" applyBorder="1" applyAlignment="1">
      <alignment horizontal="left" vertical="center" wrapText="1"/>
    </xf>
    <xf numFmtId="0" fontId="26" fillId="34" borderId="19" xfId="0" applyFont="1" applyFill="1" applyBorder="1" applyAlignment="1">
      <alignment vertical="center" wrapText="1"/>
    </xf>
    <xf numFmtId="0" fontId="26" fillId="33" borderId="19" xfId="0" applyFont="1" applyFill="1" applyBorder="1" applyAlignment="1">
      <alignment horizontal="left" vertical="center" wrapText="1"/>
    </xf>
    <xf numFmtId="0" fontId="23" fillId="33" borderId="17"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8" fillId="34" borderId="16" xfId="0" applyFont="1" applyFill="1" applyBorder="1" applyAlignment="1">
      <alignment horizontal="left" vertical="center" wrapText="1"/>
    </xf>
    <xf numFmtId="0" fontId="29" fillId="0" borderId="20" xfId="0" applyFont="1" applyBorder="1" applyAlignment="1">
      <alignment horizontal="left" vertical="center" wrapText="1" indent="1"/>
    </xf>
    <xf numFmtId="3" fontId="23" fillId="0" borderId="15" xfId="0" applyNumberFormat="1" applyFont="1" applyBorder="1" applyAlignment="1">
      <alignment horizontal="center" vertical="center"/>
    </xf>
    <xf numFmtId="0" fontId="30" fillId="0" borderId="20" xfId="0" applyFont="1" applyBorder="1" applyAlignment="1">
      <alignment horizontal="left" vertical="center" wrapText="1" indent="1"/>
    </xf>
    <xf numFmtId="0" fontId="30" fillId="35" borderId="16" xfId="0" applyFont="1" applyFill="1" applyBorder="1" applyAlignment="1">
      <alignment vertical="center" wrapText="1"/>
    </xf>
    <xf numFmtId="3" fontId="23" fillId="35" borderId="15" xfId="0" applyNumberFormat="1" applyFont="1" applyFill="1" applyBorder="1" applyAlignment="1">
      <alignment horizontal="center" vertical="center"/>
    </xf>
    <xf numFmtId="0" fontId="30" fillId="36" borderId="16" xfId="0" applyFont="1" applyFill="1" applyBorder="1" applyAlignment="1">
      <alignment vertical="center" wrapText="1"/>
    </xf>
    <xf numFmtId="3" fontId="23" fillId="36" borderId="15" xfId="0" applyNumberFormat="1" applyFont="1" applyFill="1" applyBorder="1" applyAlignment="1">
      <alignment horizontal="center" vertical="center"/>
    </xf>
    <xf numFmtId="3" fontId="19" fillId="0" borderId="0" xfId="0" applyNumberFormat="1" applyFont="1" applyBorder="1" applyAlignment="1">
      <alignment horizontal="center" vertical="center"/>
    </xf>
    <xf numFmtId="0" fontId="20" fillId="0" borderId="0" xfId="0" applyFont="1"/>
    <xf numFmtId="0" fontId="33" fillId="0" borderId="0" xfId="0" applyFont="1" applyBorder="1" applyAlignment="1">
      <alignment horizontal="center" vertical="center" wrapText="1"/>
    </xf>
    <xf numFmtId="0" fontId="33" fillId="0" borderId="0" xfId="0" applyFont="1" applyBorder="1"/>
    <xf numFmtId="0" fontId="0" fillId="33" borderId="0" xfId="0" applyFill="1"/>
    <xf numFmtId="9" fontId="19" fillId="37" borderId="15" xfId="0" applyNumberFormat="1" applyFont="1" applyFill="1" applyBorder="1" applyAlignment="1">
      <alignment horizontal="center" vertical="center"/>
    </xf>
    <xf numFmtId="3" fontId="19" fillId="33" borderId="15" xfId="43" applyNumberFormat="1" applyFont="1" applyFill="1" applyBorder="1" applyAlignment="1">
      <alignment horizontal="center" vertical="center"/>
    </xf>
    <xf numFmtId="0" fontId="32" fillId="0" borderId="0" xfId="0" applyFont="1"/>
    <xf numFmtId="3" fontId="21" fillId="33" borderId="15" xfId="0" applyNumberFormat="1" applyFont="1" applyFill="1" applyBorder="1" applyAlignment="1">
      <alignment horizontal="center" vertical="center"/>
    </xf>
    <xf numFmtId="0" fontId="37" fillId="0" borderId="0" xfId="0" applyFont="1" applyAlignment="1">
      <alignment wrapText="1"/>
    </xf>
    <xf numFmtId="9" fontId="19" fillId="0" borderId="15" xfId="43" applyFont="1" applyBorder="1" applyAlignment="1">
      <alignment horizontal="center" vertical="center"/>
    </xf>
    <xf numFmtId="164" fontId="19" fillId="0" borderId="15" xfId="43" applyNumberFormat="1" applyFont="1" applyBorder="1" applyAlignment="1">
      <alignment horizontal="center" vertical="center"/>
    </xf>
    <xf numFmtId="3" fontId="19" fillId="0" borderId="16"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xf>
    <xf numFmtId="3" fontId="19" fillId="0" borderId="15" xfId="0" applyNumberFormat="1" applyFont="1" applyFill="1" applyBorder="1" applyAlignment="1">
      <alignment horizontal="center" vertical="center"/>
    </xf>
    <xf numFmtId="9" fontId="28" fillId="34" borderId="19" xfId="0" applyNumberFormat="1" applyFont="1" applyFill="1" applyBorder="1" applyAlignment="1">
      <alignment horizontal="center" vertical="center" wrapText="1"/>
    </xf>
    <xf numFmtId="0" fontId="29" fillId="0" borderId="23" xfId="0" applyFont="1" applyBorder="1" applyAlignment="1">
      <alignment horizontal="left" vertical="center" wrapText="1" indent="1"/>
    </xf>
    <xf numFmtId="0" fontId="28" fillId="34" borderId="19" xfId="0" applyFont="1" applyFill="1" applyBorder="1" applyAlignment="1">
      <alignment horizontal="left" vertical="center" wrapText="1"/>
    </xf>
    <xf numFmtId="0" fontId="16" fillId="0" borderId="0" xfId="0" applyFont="1" applyAlignment="1">
      <alignment horizontal="center"/>
    </xf>
    <xf numFmtId="0" fontId="19" fillId="33" borderId="16" xfId="0" applyFont="1" applyFill="1" applyBorder="1" applyAlignment="1">
      <alignment horizontal="center" vertical="center" wrapText="1"/>
    </xf>
    <xf numFmtId="0" fontId="39" fillId="0" borderId="0" xfId="0" applyFont="1" applyAlignment="1">
      <alignment horizontal="center"/>
    </xf>
    <xf numFmtId="0" fontId="41" fillId="33" borderId="19" xfId="0" applyFont="1" applyFill="1" applyBorder="1" applyAlignment="1">
      <alignment horizontal="left" vertical="center" wrapText="1"/>
    </xf>
    <xf numFmtId="0" fontId="41" fillId="34" borderId="19" xfId="0" applyFont="1" applyFill="1" applyBorder="1" applyAlignment="1">
      <alignment vertical="center" wrapText="1"/>
    </xf>
    <xf numFmtId="0" fontId="44" fillId="33" borderId="17" xfId="0" applyFont="1" applyFill="1" applyBorder="1" applyAlignment="1">
      <alignment horizontal="center" vertical="center" wrapText="1"/>
    </xf>
    <xf numFmtId="0" fontId="44" fillId="33" borderId="15" xfId="0" applyFont="1" applyFill="1" applyBorder="1" applyAlignment="1">
      <alignment horizontal="center" vertical="center" wrapText="1"/>
    </xf>
    <xf numFmtId="0" fontId="45" fillId="33" borderId="16" xfId="0" applyFont="1" applyFill="1" applyBorder="1" applyAlignment="1">
      <alignment horizontal="left" vertical="center" wrapText="1"/>
    </xf>
    <xf numFmtId="3" fontId="45" fillId="0" borderId="15" xfId="0" applyNumberFormat="1" applyFont="1" applyFill="1" applyBorder="1" applyAlignment="1">
      <alignment horizontal="center" vertical="center"/>
    </xf>
    <xf numFmtId="9" fontId="44" fillId="0" borderId="15" xfId="0" applyNumberFormat="1" applyFont="1" applyFill="1" applyBorder="1" applyAlignment="1">
      <alignment horizontal="center" vertical="center"/>
    </xf>
    <xf numFmtId="3" fontId="45" fillId="0" borderId="17" xfId="0" applyNumberFormat="1" applyFont="1" applyFill="1" applyBorder="1" applyAlignment="1">
      <alignment horizontal="center" vertical="center"/>
    </xf>
    <xf numFmtId="0" fontId="46" fillId="34" borderId="16" xfId="0" applyFont="1" applyFill="1" applyBorder="1" applyAlignment="1">
      <alignment vertical="center" wrapText="1"/>
    </xf>
    <xf numFmtId="1" fontId="45" fillId="0" borderId="15" xfId="0" applyNumberFormat="1" applyFont="1" applyFill="1" applyBorder="1" applyAlignment="1">
      <alignment horizontal="center" vertical="center"/>
    </xf>
    <xf numFmtId="0" fontId="45" fillId="33" borderId="20" xfId="0" applyFont="1" applyFill="1" applyBorder="1" applyAlignment="1">
      <alignment horizontal="left" vertical="center" wrapText="1"/>
    </xf>
    <xf numFmtId="1" fontId="45" fillId="0" borderId="17" xfId="0" applyNumberFormat="1" applyFont="1" applyFill="1" applyBorder="1" applyAlignment="1">
      <alignment horizontal="center" vertical="center"/>
    </xf>
    <xf numFmtId="0" fontId="48" fillId="34" borderId="25" xfId="0" applyFont="1" applyFill="1" applyBorder="1" applyAlignment="1">
      <alignment horizontal="left" vertical="center" wrapText="1"/>
    </xf>
    <xf numFmtId="0" fontId="44" fillId="34" borderId="14" xfId="0" applyFont="1" applyFill="1" applyBorder="1" applyAlignment="1">
      <alignment horizontal="center" vertical="center"/>
    </xf>
    <xf numFmtId="0" fontId="44" fillId="33" borderId="16" xfId="0" applyFont="1" applyFill="1" applyBorder="1" applyAlignment="1">
      <alignment horizontal="left" vertical="center" wrapText="1"/>
    </xf>
    <xf numFmtId="0" fontId="47" fillId="33" borderId="17" xfId="0" applyFont="1" applyFill="1" applyBorder="1" applyAlignment="1">
      <alignment horizontal="center" vertical="center" wrapText="1"/>
    </xf>
    <xf numFmtId="0" fontId="47" fillId="33" borderId="15" xfId="0" applyFont="1" applyFill="1" applyBorder="1" applyAlignment="1">
      <alignment horizontal="center" vertical="center" wrapText="1"/>
    </xf>
    <xf numFmtId="3" fontId="44" fillId="33" borderId="16" xfId="0" applyNumberFormat="1" applyFont="1" applyFill="1" applyBorder="1" applyAlignment="1">
      <alignment horizontal="center" vertical="center" wrapText="1"/>
    </xf>
    <xf numFmtId="0" fontId="44" fillId="33" borderId="16" xfId="0" applyFont="1" applyFill="1" applyBorder="1" applyAlignment="1">
      <alignment horizontal="center" vertical="center" wrapText="1"/>
    </xf>
    <xf numFmtId="164" fontId="44" fillId="33" borderId="15" xfId="0" applyNumberFormat="1" applyFont="1" applyFill="1" applyBorder="1" applyAlignment="1">
      <alignment horizontal="center" vertical="center"/>
    </xf>
    <xf numFmtId="0" fontId="43" fillId="0" borderId="16" xfId="0" applyFont="1" applyBorder="1" applyAlignment="1">
      <alignment horizontal="left" vertical="center" wrapText="1" indent="1"/>
    </xf>
    <xf numFmtId="3" fontId="44" fillId="0" borderId="15" xfId="0" applyNumberFormat="1" applyFont="1" applyBorder="1" applyAlignment="1">
      <alignment horizontal="center" vertical="center"/>
    </xf>
    <xf numFmtId="0" fontId="49" fillId="0" borderId="16" xfId="0" applyFont="1" applyBorder="1" applyAlignment="1">
      <alignment horizontal="left" vertical="center" wrapText="1" indent="1"/>
    </xf>
    <xf numFmtId="3" fontId="50" fillId="0" borderId="15" xfId="0" applyNumberFormat="1" applyFont="1" applyBorder="1" applyAlignment="1">
      <alignment horizontal="center" vertical="center"/>
    </xf>
    <xf numFmtId="9" fontId="50" fillId="0" borderId="15" xfId="43" applyFont="1" applyBorder="1" applyAlignment="1">
      <alignment horizontal="center" vertical="center"/>
    </xf>
    <xf numFmtId="164" fontId="50" fillId="0" borderId="15" xfId="0" applyNumberFormat="1" applyFont="1" applyBorder="1" applyAlignment="1">
      <alignment horizontal="center" vertical="center"/>
    </xf>
    <xf numFmtId="9" fontId="44" fillId="0" borderId="15" xfId="43" applyFont="1" applyBorder="1" applyAlignment="1">
      <alignment horizontal="center" vertical="center"/>
    </xf>
    <xf numFmtId="164" fontId="44" fillId="0" borderId="15" xfId="43" applyNumberFormat="1" applyFont="1" applyBorder="1" applyAlignment="1">
      <alignment horizontal="center" vertical="center"/>
    </xf>
    <xf numFmtId="0" fontId="51" fillId="0" borderId="20" xfId="0" applyFont="1" applyBorder="1" applyAlignment="1">
      <alignment horizontal="left" vertical="center" wrapText="1" indent="1"/>
    </xf>
    <xf numFmtId="0" fontId="52" fillId="35" borderId="29" xfId="0" applyFont="1" applyFill="1" applyBorder="1" applyAlignment="1">
      <alignment vertical="center" wrapText="1"/>
    </xf>
    <xf numFmtId="3" fontId="47" fillId="35" borderId="17" xfId="0" applyNumberFormat="1" applyFont="1" applyFill="1" applyBorder="1" applyAlignment="1">
      <alignment horizontal="center" vertical="center"/>
    </xf>
    <xf numFmtId="3" fontId="47" fillId="35" borderId="15" xfId="0" applyNumberFormat="1" applyFont="1" applyFill="1" applyBorder="1" applyAlignment="1">
      <alignment horizontal="center" vertical="center"/>
    </xf>
    <xf numFmtId="0" fontId="48" fillId="34" borderId="25" xfId="0" applyFont="1" applyFill="1" applyBorder="1" applyAlignment="1">
      <alignment vertical="center" wrapText="1"/>
    </xf>
    <xf numFmtId="0" fontId="52" fillId="0" borderId="20" xfId="0" applyFont="1" applyBorder="1" applyAlignment="1">
      <alignment horizontal="left" vertical="center" wrapText="1" indent="1"/>
    </xf>
    <xf numFmtId="3" fontId="44" fillId="0" borderId="16" xfId="0" applyNumberFormat="1" applyFont="1" applyFill="1" applyBorder="1" applyAlignment="1">
      <alignment horizontal="center" vertical="center" wrapText="1"/>
    </xf>
    <xf numFmtId="3" fontId="50" fillId="0" borderId="15" xfId="0" applyNumberFormat="1" applyFont="1" applyFill="1" applyBorder="1" applyAlignment="1">
      <alignment horizontal="center" vertical="center"/>
    </xf>
    <xf numFmtId="0" fontId="44" fillId="34" borderId="14" xfId="0" applyFont="1" applyFill="1" applyBorder="1" applyAlignment="1">
      <alignment horizontal="center" vertical="center" wrapText="1"/>
    </xf>
    <xf numFmtId="3" fontId="44" fillId="0" borderId="15" xfId="0" applyNumberFormat="1" applyFont="1" applyFill="1" applyBorder="1" applyAlignment="1">
      <alignment horizontal="center" vertical="center"/>
    </xf>
    <xf numFmtId="0" fontId="48" fillId="34" borderId="16" xfId="0" applyFont="1" applyFill="1" applyBorder="1" applyAlignment="1">
      <alignment horizontal="left" vertical="center" wrapText="1"/>
    </xf>
    <xf numFmtId="0" fontId="45" fillId="34" borderId="20" xfId="0" applyFont="1" applyFill="1" applyBorder="1" applyAlignment="1">
      <alignment horizontal="left" vertical="center" wrapText="1"/>
    </xf>
    <xf numFmtId="9" fontId="48" fillId="34" borderId="18" xfId="0" applyNumberFormat="1" applyFont="1" applyFill="1" applyBorder="1" applyAlignment="1">
      <alignment horizontal="center" vertical="center" wrapText="1"/>
    </xf>
    <xf numFmtId="0" fontId="44" fillId="33" borderId="25" xfId="0" applyFont="1" applyFill="1" applyBorder="1" applyAlignment="1">
      <alignment horizontal="left" vertical="center" wrapText="1"/>
    </xf>
    <xf numFmtId="0" fontId="51" fillId="0" borderId="18" xfId="0" applyFont="1" applyBorder="1" applyAlignment="1">
      <alignment horizontal="left" vertical="center" wrapText="1" indent="1"/>
    </xf>
    <xf numFmtId="0" fontId="45" fillId="34" borderId="16" xfId="0" applyFont="1" applyFill="1" applyBorder="1" applyAlignment="1">
      <alignment horizontal="left" vertical="center" wrapText="1"/>
    </xf>
    <xf numFmtId="9" fontId="48" fillId="34" borderId="19" xfId="0" applyNumberFormat="1" applyFont="1" applyFill="1" applyBorder="1" applyAlignment="1">
      <alignment horizontal="center" vertical="center" wrapText="1"/>
    </xf>
    <xf numFmtId="0" fontId="51" fillId="0" borderId="23" xfId="0" applyFont="1" applyBorder="1" applyAlignment="1">
      <alignment horizontal="left" vertical="center" wrapText="1" indent="1"/>
    </xf>
    <xf numFmtId="0" fontId="52" fillId="35" borderId="16" xfId="0" applyFont="1" applyFill="1" applyBorder="1" applyAlignment="1">
      <alignment vertical="center" wrapText="1"/>
    </xf>
    <xf numFmtId="3" fontId="50" fillId="0" borderId="15" xfId="0" applyNumberFormat="1" applyFont="1" applyFill="1" applyBorder="1" applyAlignment="1">
      <alignment horizontal="center" vertical="center" wrapText="1"/>
    </xf>
    <xf numFmtId="3" fontId="50" fillId="0" borderId="17" xfId="0" applyNumberFormat="1" applyFont="1" applyFill="1" applyBorder="1" applyAlignment="1">
      <alignment horizontal="center" vertical="center"/>
    </xf>
    <xf numFmtId="0" fontId="53" fillId="35" borderId="0" xfId="0" applyFont="1" applyFill="1" applyAlignment="1">
      <alignment horizontal="center"/>
    </xf>
    <xf numFmtId="0" fontId="0" fillId="0" borderId="0" xfId="0" applyFill="1"/>
    <xf numFmtId="0" fontId="36" fillId="0" borderId="16" xfId="0" applyFont="1" applyFill="1" applyBorder="1" applyAlignment="1">
      <alignment vertical="center" wrapText="1"/>
    </xf>
    <xf numFmtId="9" fontId="36" fillId="0" borderId="15" xfId="0" applyNumberFormat="1" applyFont="1" applyFill="1" applyBorder="1" applyAlignment="1">
      <alignment horizontal="center" vertical="center" wrapText="1"/>
    </xf>
    <xf numFmtId="0" fontId="36" fillId="0" borderId="15" xfId="0" applyFont="1" applyFill="1" applyBorder="1" applyAlignment="1">
      <alignment horizontal="center" vertical="center" wrapText="1"/>
    </xf>
    <xf numFmtId="164" fontId="36" fillId="0" borderId="15" xfId="0" applyNumberFormat="1" applyFont="1" applyFill="1" applyBorder="1" applyAlignment="1">
      <alignment horizontal="center" vertical="center"/>
    </xf>
    <xf numFmtId="0" fontId="36" fillId="33" borderId="16" xfId="0" applyFont="1" applyFill="1" applyBorder="1" applyAlignment="1">
      <alignment horizontal="left" vertical="center" wrapText="1"/>
    </xf>
    <xf numFmtId="9" fontId="36" fillId="0" borderId="15" xfId="0" applyNumberFormat="1" applyFont="1" applyFill="1" applyBorder="1" applyAlignment="1">
      <alignment horizontal="center" vertical="center"/>
    </xf>
    <xf numFmtId="0" fontId="33" fillId="37" borderId="16" xfId="0" applyFont="1" applyFill="1" applyBorder="1" applyAlignment="1">
      <alignment vertical="center" wrapText="1"/>
    </xf>
    <xf numFmtId="0" fontId="36" fillId="33" borderId="16" xfId="0" applyFont="1" applyFill="1" applyBorder="1" applyAlignment="1">
      <alignment vertical="center" wrapText="1"/>
    </xf>
    <xf numFmtId="4" fontId="36" fillId="0" borderId="15" xfId="43" applyNumberFormat="1" applyFont="1" applyFill="1" applyBorder="1" applyAlignment="1">
      <alignment horizontal="center" vertical="center"/>
    </xf>
    <xf numFmtId="0" fontId="19" fillId="33" borderId="16" xfId="0" applyFont="1" applyFill="1" applyBorder="1" applyAlignment="1">
      <alignment vertical="center" wrapText="1"/>
    </xf>
    <xf numFmtId="3" fontId="36" fillId="0" borderId="15" xfId="43" applyNumberFormat="1" applyFont="1" applyFill="1" applyBorder="1" applyAlignment="1">
      <alignment horizontal="center" vertical="center"/>
    </xf>
    <xf numFmtId="0" fontId="55" fillId="34" borderId="16" xfId="0" applyFont="1" applyFill="1" applyBorder="1" applyAlignment="1">
      <alignment horizontal="left" vertical="center" wrapText="1"/>
    </xf>
    <xf numFmtId="3" fontId="56" fillId="0" borderId="15" xfId="0" applyNumberFormat="1" applyFont="1" applyBorder="1" applyAlignment="1">
      <alignment horizontal="center" vertical="center"/>
    </xf>
    <xf numFmtId="0" fontId="57" fillId="0" borderId="16" xfId="0" applyFont="1" applyBorder="1" applyAlignment="1">
      <alignment horizontal="left" vertical="center" wrapText="1" indent="1"/>
    </xf>
    <xf numFmtId="164" fontId="36" fillId="0" borderId="15" xfId="43" applyNumberFormat="1" applyFont="1" applyBorder="1" applyAlignment="1">
      <alignment horizontal="center" vertical="center"/>
    </xf>
    <xf numFmtId="9" fontId="36" fillId="0" borderId="15" xfId="43" applyFont="1" applyBorder="1" applyAlignment="1">
      <alignment horizontal="center" vertical="center"/>
    </xf>
    <xf numFmtId="0" fontId="58" fillId="0" borderId="19" xfId="0" applyFont="1" applyBorder="1" applyAlignment="1">
      <alignment horizontal="left" vertical="center" wrapText="1" indent="1"/>
    </xf>
    <xf numFmtId="3" fontId="59" fillId="0" borderId="15" xfId="0" applyNumberFormat="1" applyFont="1" applyBorder="1" applyAlignment="1">
      <alignment horizontal="center" vertical="center"/>
    </xf>
    <xf numFmtId="0" fontId="33" fillId="35" borderId="19" xfId="0" applyFont="1" applyFill="1" applyBorder="1" applyAlignment="1">
      <alignment vertical="center" wrapText="1"/>
    </xf>
    <xf numFmtId="3" fontId="55" fillId="35" borderId="15" xfId="0" applyNumberFormat="1" applyFont="1" applyFill="1" applyBorder="1" applyAlignment="1">
      <alignment horizontal="center" vertical="center"/>
    </xf>
    <xf numFmtId="0" fontId="60" fillId="34" borderId="25" xfId="0" applyFont="1" applyFill="1" applyBorder="1" applyAlignment="1">
      <alignment horizontal="center" vertical="center"/>
    </xf>
    <xf numFmtId="0" fontId="60" fillId="34" borderId="11" xfId="0" applyFont="1" applyFill="1" applyBorder="1" applyAlignment="1">
      <alignment horizontal="center" vertical="center"/>
    </xf>
    <xf numFmtId="0" fontId="60" fillId="34" borderId="12" xfId="0" applyFont="1" applyFill="1" applyBorder="1" applyAlignment="1">
      <alignment horizontal="center" vertical="center"/>
    </xf>
    <xf numFmtId="0" fontId="60" fillId="34" borderId="14" xfId="0" applyFont="1" applyFill="1" applyBorder="1" applyAlignment="1">
      <alignment horizontal="center" vertical="center"/>
    </xf>
    <xf numFmtId="9" fontId="55" fillId="34" borderId="19" xfId="0" applyNumberFormat="1" applyFont="1" applyFill="1" applyBorder="1" applyAlignment="1">
      <alignment horizontal="center" vertical="center" wrapText="1"/>
    </xf>
    <xf numFmtId="0" fontId="55" fillId="33" borderId="17" xfId="0" applyFont="1" applyFill="1" applyBorder="1" applyAlignment="1">
      <alignment horizontal="center" vertical="center" wrapText="1"/>
    </xf>
    <xf numFmtId="0" fontId="55" fillId="33" borderId="15" xfId="0" applyFont="1" applyFill="1" applyBorder="1" applyAlignment="1">
      <alignment horizontal="center" vertical="center" wrapText="1"/>
    </xf>
    <xf numFmtId="164" fontId="36" fillId="33" borderId="15" xfId="0" applyNumberFormat="1" applyFont="1" applyFill="1" applyBorder="1" applyAlignment="1">
      <alignment horizontal="center" vertical="center"/>
    </xf>
    <xf numFmtId="0" fontId="54" fillId="0" borderId="16" xfId="0" applyFont="1" applyBorder="1" applyAlignment="1">
      <alignment horizontal="left" vertical="center" wrapText="1" indent="1"/>
    </xf>
    <xf numFmtId="3" fontId="36" fillId="0" borderId="15" xfId="0" applyNumberFormat="1" applyFont="1" applyBorder="1" applyAlignment="1">
      <alignment horizontal="center" vertical="center"/>
    </xf>
    <xf numFmtId="0" fontId="58" fillId="0" borderId="23" xfId="0" applyFont="1" applyBorder="1" applyAlignment="1">
      <alignment horizontal="left" vertical="center" wrapText="1" indent="1"/>
    </xf>
    <xf numFmtId="3" fontId="36" fillId="33" borderId="16" xfId="0" applyNumberFormat="1" applyFont="1" applyFill="1" applyBorder="1" applyAlignment="1">
      <alignment horizontal="center" vertical="center" wrapText="1"/>
    </xf>
    <xf numFmtId="0" fontId="55" fillId="34" borderId="19" xfId="0" applyFont="1" applyFill="1" applyBorder="1" applyAlignment="1">
      <alignment horizontal="left" vertical="center" wrapText="1"/>
    </xf>
    <xf numFmtId="168" fontId="36" fillId="33" borderId="16" xfId="45" applyNumberFormat="1" applyFont="1" applyFill="1" applyBorder="1" applyAlignment="1">
      <alignment horizontal="center" vertical="center" wrapText="1"/>
    </xf>
    <xf numFmtId="0" fontId="58" fillId="0" borderId="18" xfId="0" applyFont="1" applyBorder="1" applyAlignment="1">
      <alignment horizontal="left" vertical="center" wrapText="1" indent="1"/>
    </xf>
    <xf numFmtId="3" fontId="36" fillId="38" borderId="16" xfId="0" applyNumberFormat="1" applyFont="1" applyFill="1" applyBorder="1" applyAlignment="1">
      <alignment horizontal="center" vertical="center" wrapText="1"/>
    </xf>
    <xf numFmtId="0" fontId="36" fillId="38" borderId="16" xfId="0" applyFont="1" applyFill="1" applyBorder="1" applyAlignment="1">
      <alignment horizontal="left" vertical="center" wrapText="1"/>
    </xf>
    <xf numFmtId="3" fontId="59" fillId="0" borderId="17" xfId="0" applyNumberFormat="1" applyFont="1" applyBorder="1" applyAlignment="1">
      <alignment horizontal="center" vertical="center"/>
    </xf>
    <xf numFmtId="0" fontId="33" fillId="37" borderId="19" xfId="0" applyFont="1" applyFill="1" applyBorder="1" applyAlignment="1">
      <alignment vertical="center" wrapText="1"/>
    </xf>
    <xf numFmtId="9" fontId="36" fillId="33" borderId="15" xfId="0" applyNumberFormat="1" applyFont="1" applyFill="1" applyBorder="1" applyAlignment="1">
      <alignment horizontal="center" vertical="center"/>
    </xf>
    <xf numFmtId="164" fontId="36" fillId="33" borderId="19" xfId="0" applyNumberFormat="1" applyFont="1" applyFill="1" applyBorder="1" applyAlignment="1">
      <alignment horizontal="center" vertical="center"/>
    </xf>
    <xf numFmtId="3" fontId="36" fillId="33" borderId="15" xfId="0" applyNumberFormat="1" applyFont="1" applyFill="1" applyBorder="1" applyAlignment="1">
      <alignment horizontal="center" vertical="center"/>
    </xf>
    <xf numFmtId="165" fontId="36" fillId="33" borderId="16" xfId="0" applyNumberFormat="1" applyFont="1" applyFill="1" applyBorder="1" applyAlignment="1">
      <alignment horizontal="center" vertical="center" wrapText="1"/>
    </xf>
    <xf numFmtId="0" fontId="33" fillId="0" borderId="19" xfId="0" applyFont="1" applyBorder="1" applyAlignment="1">
      <alignment horizontal="left" vertical="center" wrapText="1" indent="1"/>
    </xf>
    <xf numFmtId="3" fontId="55" fillId="0" borderId="15" xfId="0" applyNumberFormat="1" applyFont="1" applyBorder="1" applyAlignment="1">
      <alignment horizontal="center" vertical="center"/>
    </xf>
    <xf numFmtId="0" fontId="36" fillId="34" borderId="16" xfId="0" applyFont="1" applyFill="1" applyBorder="1" applyAlignment="1">
      <alignment vertical="center" wrapText="1"/>
    </xf>
    <xf numFmtId="0" fontId="55" fillId="0" borderId="17" xfId="0" applyFont="1" applyFill="1" applyBorder="1" applyAlignment="1">
      <alignment horizontal="center" vertical="center" wrapText="1"/>
    </xf>
    <xf numFmtId="0" fontId="55" fillId="0" borderId="15" xfId="0" applyFont="1" applyFill="1" applyBorder="1" applyAlignment="1">
      <alignment horizontal="center" vertical="center" wrapText="1"/>
    </xf>
    <xf numFmtId="3" fontId="36" fillId="0" borderId="16" xfId="0" applyNumberFormat="1" applyFont="1" applyFill="1" applyBorder="1" applyAlignment="1">
      <alignment horizontal="center" vertical="center" wrapText="1"/>
    </xf>
    <xf numFmtId="165" fontId="36" fillId="0" borderId="16" xfId="0" applyNumberFormat="1" applyFont="1" applyFill="1" applyBorder="1" applyAlignment="1">
      <alignment horizontal="center" vertical="center" wrapText="1"/>
    </xf>
    <xf numFmtId="3" fontId="62" fillId="0" borderId="15" xfId="0" applyNumberFormat="1" applyFont="1" applyBorder="1" applyAlignment="1">
      <alignment horizontal="center" vertical="center"/>
    </xf>
    <xf numFmtId="0" fontId="55" fillId="34" borderId="16" xfId="0" applyFont="1" applyFill="1" applyBorder="1" applyAlignment="1">
      <alignment vertical="center" wrapText="1"/>
    </xf>
    <xf numFmtId="0" fontId="55" fillId="34" borderId="19" xfId="0" applyFont="1" applyFill="1" applyBorder="1" applyAlignment="1">
      <alignment vertical="center" wrapText="1"/>
    </xf>
    <xf numFmtId="0" fontId="36" fillId="34" borderId="11" xfId="0" applyFont="1" applyFill="1" applyBorder="1" applyAlignment="1">
      <alignment vertical="center"/>
    </xf>
    <xf numFmtId="0" fontId="36" fillId="34" borderId="14" xfId="0" applyFont="1" applyFill="1" applyBorder="1" applyAlignment="1">
      <alignment vertical="center"/>
    </xf>
    <xf numFmtId="0" fontId="36" fillId="33" borderId="16" xfId="0" applyFont="1" applyFill="1" applyBorder="1" applyAlignment="1">
      <alignment horizontal="center" vertical="center" wrapText="1"/>
    </xf>
    <xf numFmtId="0" fontId="36" fillId="34" borderId="10" xfId="0" applyFont="1" applyFill="1" applyBorder="1" applyAlignment="1">
      <alignment vertical="center"/>
    </xf>
    <xf numFmtId="0" fontId="23" fillId="33" borderId="0" xfId="0" applyFont="1" applyFill="1" applyBorder="1" applyAlignment="1">
      <alignment horizontal="center" vertical="center" wrapText="1"/>
    </xf>
    <xf numFmtId="0" fontId="33" fillId="34" borderId="19" xfId="0" applyFont="1" applyFill="1" applyBorder="1" applyAlignment="1">
      <alignment vertical="center" wrapText="1"/>
    </xf>
    <xf numFmtId="3" fontId="55" fillId="34" borderId="15" xfId="0" applyNumberFormat="1" applyFont="1" applyFill="1" applyBorder="1" applyAlignment="1">
      <alignment horizontal="center" vertical="center"/>
    </xf>
    <xf numFmtId="3" fontId="55" fillId="37" borderId="15" xfId="0" applyNumberFormat="1" applyFont="1" applyFill="1" applyBorder="1" applyAlignment="1">
      <alignment horizontal="center" vertical="center"/>
    </xf>
    <xf numFmtId="0" fontId="33" fillId="35" borderId="16" xfId="0" applyFont="1" applyFill="1" applyBorder="1" applyAlignment="1">
      <alignment vertical="center" wrapText="1"/>
    </xf>
    <xf numFmtId="0" fontId="63" fillId="0" borderId="0" xfId="0" applyFont="1"/>
    <xf numFmtId="1" fontId="19" fillId="33" borderId="15" xfId="0" applyNumberFormat="1" applyFont="1" applyFill="1" applyBorder="1" applyAlignment="1">
      <alignment horizontal="center" vertical="center"/>
    </xf>
    <xf numFmtId="1" fontId="0" fillId="0" borderId="0" xfId="0" applyNumberFormat="1"/>
    <xf numFmtId="1" fontId="19" fillId="0" borderId="15" xfId="0" applyNumberFormat="1" applyFont="1" applyFill="1" applyBorder="1" applyAlignment="1">
      <alignment horizontal="center" vertical="center"/>
    </xf>
    <xf numFmtId="2" fontId="19" fillId="0" borderId="15" xfId="0" quotePrefix="1" applyNumberFormat="1" applyFont="1" applyFill="1" applyBorder="1" applyAlignment="1">
      <alignment horizontal="center" vertical="center"/>
    </xf>
    <xf numFmtId="169" fontId="19" fillId="0" borderId="15" xfId="0" quotePrefix="1" applyNumberFormat="1" applyFont="1" applyFill="1" applyBorder="1" applyAlignment="1">
      <alignment horizontal="center" vertical="center"/>
    </xf>
    <xf numFmtId="170" fontId="0" fillId="0" borderId="0" xfId="0" applyNumberFormat="1"/>
    <xf numFmtId="170" fontId="0" fillId="0" borderId="0" xfId="0" applyNumberFormat="1" applyBorder="1"/>
    <xf numFmtId="0" fontId="0" fillId="0" borderId="0" xfId="0" applyBorder="1"/>
    <xf numFmtId="3" fontId="19" fillId="0" borderId="33" xfId="0" applyNumberFormat="1" applyFont="1" applyFill="1" applyBorder="1" applyAlignment="1">
      <alignment horizontal="left" vertical="center" wrapText="1"/>
    </xf>
    <xf numFmtId="3" fontId="19" fillId="0" borderId="16" xfId="0" applyNumberFormat="1" applyFont="1" applyFill="1" applyBorder="1" applyAlignment="1">
      <alignment horizontal="left" vertical="center" wrapText="1"/>
    </xf>
    <xf numFmtId="0" fontId="23" fillId="0" borderId="16" xfId="0" applyFont="1" applyFill="1" applyBorder="1" applyAlignment="1">
      <alignment horizontal="left" vertical="center" wrapText="1"/>
    </xf>
    <xf numFmtId="3" fontId="19" fillId="33" borderId="32" xfId="0" applyNumberFormat="1" applyFont="1" applyFill="1" applyBorder="1" applyAlignment="1">
      <alignment horizontal="center" vertical="center" wrapText="1"/>
    </xf>
    <xf numFmtId="0" fontId="0" fillId="0" borderId="0" xfId="0" applyFill="1" applyBorder="1" applyAlignment="1">
      <alignment horizontal="center"/>
    </xf>
    <xf numFmtId="3" fontId="26" fillId="0" borderId="0" xfId="45"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0" fillId="0" borderId="0" xfId="0" applyFill="1" applyBorder="1"/>
    <xf numFmtId="3" fontId="18" fillId="0" borderId="0" xfId="0" applyNumberFormat="1" applyFont="1" applyFill="1" applyBorder="1" applyAlignment="1">
      <alignment horizontal="right" vertical="center"/>
    </xf>
    <xf numFmtId="3" fontId="0" fillId="0" borderId="0" xfId="0" applyNumberFormat="1" applyFill="1" applyBorder="1"/>
    <xf numFmtId="0" fontId="66" fillId="0" borderId="16" xfId="0" applyFont="1" applyFill="1" applyBorder="1" applyAlignment="1">
      <alignment vertical="center" wrapText="1"/>
    </xf>
    <xf numFmtId="4" fontId="23" fillId="35" borderId="15" xfId="0" applyNumberFormat="1" applyFont="1" applyFill="1" applyBorder="1" applyAlignment="1">
      <alignment horizontal="center" vertical="center"/>
    </xf>
    <xf numFmtId="0" fontId="28" fillId="34" borderId="16" xfId="0" applyFont="1" applyFill="1" applyBorder="1" applyAlignment="1">
      <alignment vertical="center" wrapText="1"/>
    </xf>
    <xf numFmtId="4" fontId="19" fillId="33" borderId="16" xfId="0" applyNumberFormat="1" applyFont="1" applyFill="1" applyBorder="1" applyAlignment="1">
      <alignment horizontal="center" vertical="center" wrapText="1"/>
    </xf>
    <xf numFmtId="3" fontId="23" fillId="35" borderId="13" xfId="0" applyNumberFormat="1" applyFont="1" applyFill="1" applyBorder="1" applyAlignment="1">
      <alignment horizontal="center" vertical="center"/>
    </xf>
    <xf numFmtId="170" fontId="68" fillId="0" borderId="0" xfId="0" applyNumberFormat="1" applyFont="1" applyFill="1" applyBorder="1"/>
    <xf numFmtId="0" fontId="22" fillId="0" borderId="16" xfId="0" applyFont="1" applyBorder="1" applyAlignment="1">
      <alignment horizontal="left" vertical="center" wrapText="1"/>
    </xf>
    <xf numFmtId="170" fontId="18" fillId="0" borderId="0" xfId="45" applyNumberFormat="1" applyFont="1" applyFill="1" applyBorder="1" applyAlignment="1">
      <alignment horizontal="center" vertical="center"/>
    </xf>
    <xf numFmtId="0" fontId="25" fillId="0" borderId="16" xfId="0" applyFont="1" applyBorder="1" applyAlignment="1">
      <alignment horizontal="left" vertical="center" wrapText="1"/>
    </xf>
    <xf numFmtId="170" fontId="26" fillId="0" borderId="0" xfId="45" applyNumberFormat="1" applyFont="1" applyFill="1" applyBorder="1" applyAlignment="1">
      <alignment horizontal="center" vertical="center"/>
    </xf>
    <xf numFmtId="0" fontId="25" fillId="0" borderId="0" xfId="0" applyFont="1" applyBorder="1" applyAlignment="1">
      <alignment horizontal="left" vertical="center" wrapText="1" indent="1"/>
    </xf>
    <xf numFmtId="0" fontId="22" fillId="0" borderId="16" xfId="0" applyFont="1" applyFill="1" applyBorder="1" applyAlignment="1">
      <alignment horizontal="left" vertical="center" wrapText="1" indent="1"/>
    </xf>
    <xf numFmtId="0" fontId="25" fillId="0" borderId="16" xfId="0" applyFont="1" applyFill="1" applyBorder="1" applyAlignment="1">
      <alignment horizontal="left" vertical="center" wrapText="1" indent="1"/>
    </xf>
    <xf numFmtId="0" fontId="19" fillId="33" borderId="18" xfId="0" applyFont="1" applyFill="1" applyBorder="1" applyAlignment="1">
      <alignment vertical="center" wrapText="1"/>
    </xf>
    <xf numFmtId="0" fontId="19" fillId="33" borderId="31" xfId="0" applyFont="1" applyFill="1" applyBorder="1" applyAlignment="1">
      <alignment vertical="center"/>
    </xf>
    <xf numFmtId="0" fontId="19" fillId="33" borderId="12" xfId="0" applyFont="1" applyFill="1" applyBorder="1" applyAlignment="1">
      <alignment vertical="center"/>
    </xf>
    <xf numFmtId="0" fontId="19" fillId="33" borderId="30" xfId="0" applyFont="1" applyFill="1" applyBorder="1" applyAlignment="1">
      <alignment vertical="center"/>
    </xf>
    <xf numFmtId="0" fontId="66" fillId="0" borderId="20" xfId="0" applyFont="1" applyFill="1" applyBorder="1" applyAlignment="1">
      <alignment vertical="center" wrapText="1"/>
    </xf>
    <xf numFmtId="0" fontId="19" fillId="33" borderId="21" xfId="0" applyFont="1" applyFill="1" applyBorder="1" applyAlignment="1">
      <alignment vertical="center" wrapText="1"/>
    </xf>
    <xf numFmtId="0" fontId="23" fillId="34" borderId="14" xfId="0" applyFont="1" applyFill="1" applyBorder="1" applyAlignment="1">
      <alignment vertical="center" wrapText="1"/>
    </xf>
    <xf numFmtId="166" fontId="19" fillId="0" borderId="15" xfId="0" applyNumberFormat="1" applyFont="1" applyBorder="1" applyAlignment="1">
      <alignment horizontal="center" vertical="center"/>
    </xf>
    <xf numFmtId="166" fontId="21" fillId="0" borderId="15" xfId="0" applyNumberFormat="1" applyFont="1" applyBorder="1" applyAlignment="1">
      <alignment horizontal="center" vertical="center"/>
    </xf>
    <xf numFmtId="0" fontId="25" fillId="0" borderId="16" xfId="0" applyFont="1" applyBorder="1" applyAlignment="1">
      <alignment vertical="center" wrapText="1"/>
    </xf>
    <xf numFmtId="0" fontId="25" fillId="0" borderId="20" xfId="0" applyFont="1" applyBorder="1" applyAlignment="1">
      <alignment vertical="center" wrapText="1"/>
    </xf>
    <xf numFmtId="3" fontId="69" fillId="0" borderId="0" xfId="0" applyNumberFormat="1" applyFont="1"/>
    <xf numFmtId="3" fontId="19" fillId="33" borderId="0" xfId="0" applyNumberFormat="1" applyFont="1" applyFill="1" applyBorder="1" applyAlignment="1">
      <alignment horizontal="center" vertical="center" wrapText="1"/>
    </xf>
    <xf numFmtId="0" fontId="28" fillId="0" borderId="16" xfId="0" applyFont="1" applyFill="1" applyBorder="1" applyAlignment="1">
      <alignment vertical="center" wrapText="1"/>
    </xf>
    <xf numFmtId="0" fontId="28" fillId="34" borderId="14" xfId="0" applyFont="1" applyFill="1" applyBorder="1" applyAlignment="1">
      <alignment vertical="center" wrapText="1"/>
    </xf>
    <xf numFmtId="0" fontId="23" fillId="34" borderId="14" xfId="0" applyFont="1" applyFill="1" applyBorder="1" applyAlignment="1">
      <alignment vertical="center"/>
    </xf>
    <xf numFmtId="0" fontId="0" fillId="0" borderId="0" xfId="0" applyAlignment="1"/>
    <xf numFmtId="170" fontId="18" fillId="0" borderId="0" xfId="45" applyNumberFormat="1" applyFont="1" applyFill="1" applyBorder="1" applyAlignment="1">
      <alignment horizontal="right" vertical="center" wrapText="1"/>
    </xf>
    <xf numFmtId="0" fontId="18" fillId="0" borderId="0" xfId="44" applyFont="1" applyFill="1" applyBorder="1" applyAlignment="1">
      <alignment horizontal="right"/>
    </xf>
    <xf numFmtId="170" fontId="18" fillId="0" borderId="0" xfId="45" applyNumberFormat="1" applyFont="1" applyFill="1" applyBorder="1" applyAlignment="1">
      <alignment horizontal="right"/>
    </xf>
    <xf numFmtId="170" fontId="18" fillId="0" borderId="0" xfId="45" applyNumberFormat="1" applyFont="1" applyFill="1" applyBorder="1" applyAlignment="1">
      <alignment horizontal="right" vertical="center"/>
    </xf>
    <xf numFmtId="170" fontId="0" fillId="0" borderId="0" xfId="0" applyNumberFormat="1" applyFill="1" applyBorder="1"/>
    <xf numFmtId="170" fontId="1" fillId="0" borderId="0" xfId="45" applyNumberFormat="1" applyFont="1" applyFill="1" applyBorder="1"/>
    <xf numFmtId="170" fontId="1" fillId="0" borderId="0" xfId="45" applyNumberFormat="1" applyFont="1"/>
    <xf numFmtId="0" fontId="25" fillId="0" borderId="20" xfId="0" applyFont="1" applyBorder="1" applyAlignment="1">
      <alignment horizontal="left" vertical="center" wrapText="1" indent="1"/>
    </xf>
    <xf numFmtId="0" fontId="29" fillId="0" borderId="21" xfId="0" applyFont="1" applyBorder="1" applyAlignment="1">
      <alignment horizontal="left" vertical="center" wrapText="1" indent="1"/>
    </xf>
    <xf numFmtId="0" fontId="19" fillId="34" borderId="21" xfId="0" applyFont="1" applyFill="1" applyBorder="1" applyAlignment="1">
      <alignment horizontal="left" vertical="center" wrapText="1"/>
    </xf>
    <xf numFmtId="0" fontId="29" fillId="0" borderId="16" xfId="0" applyFont="1" applyBorder="1" applyAlignment="1">
      <alignment horizontal="left" vertical="center" wrapText="1" indent="1"/>
    </xf>
    <xf numFmtId="3" fontId="70" fillId="0" borderId="15" xfId="0" applyNumberFormat="1" applyFont="1" applyBorder="1" applyAlignment="1">
      <alignment horizontal="center" vertical="center"/>
    </xf>
    <xf numFmtId="0" fontId="19" fillId="0" borderId="16" xfId="0" applyFont="1" applyFill="1" applyBorder="1" applyAlignment="1">
      <alignment horizontal="left" vertical="center" wrapText="1"/>
    </xf>
    <xf numFmtId="0" fontId="23" fillId="0" borderId="1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9" fillId="0" borderId="16" xfId="0" applyFont="1" applyFill="1" applyBorder="1" applyAlignment="1">
      <alignment horizontal="center" vertical="center" wrapText="1"/>
    </xf>
    <xf numFmtId="164" fontId="19" fillId="0" borderId="15" xfId="0" applyNumberFormat="1" applyFont="1" applyFill="1" applyBorder="1" applyAlignment="1">
      <alignment horizontal="center" vertical="center"/>
    </xf>
    <xf numFmtId="1" fontId="0" fillId="0" borderId="0" xfId="0" applyNumberFormat="1" applyFill="1"/>
    <xf numFmtId="0" fontId="29" fillId="0" borderId="16" xfId="0" applyFont="1" applyFill="1" applyBorder="1" applyAlignment="1">
      <alignment horizontal="left" vertical="center" wrapText="1" indent="1"/>
    </xf>
    <xf numFmtId="3" fontId="70" fillId="0" borderId="15" xfId="0" applyNumberFormat="1" applyFont="1" applyFill="1" applyBorder="1" applyAlignment="1">
      <alignment horizontal="center" vertical="center"/>
    </xf>
    <xf numFmtId="0" fontId="23" fillId="33" borderId="16" xfId="0" applyFont="1" applyFill="1" applyBorder="1" applyAlignment="1">
      <alignment horizontal="left" vertical="center" wrapText="1"/>
    </xf>
    <xf numFmtId="0" fontId="28" fillId="33" borderId="16" xfId="0" applyFont="1" applyFill="1" applyBorder="1" applyAlignment="1">
      <alignment horizontal="left" vertical="center" wrapText="1"/>
    </xf>
    <xf numFmtId="9" fontId="28" fillId="33" borderId="19" xfId="0" applyNumberFormat="1" applyFont="1" applyFill="1" applyBorder="1" applyAlignment="1">
      <alignment horizontal="center" vertical="center" wrapText="1"/>
    </xf>
    <xf numFmtId="0" fontId="23" fillId="33" borderId="14" xfId="0" applyFont="1" applyFill="1" applyBorder="1" applyAlignment="1">
      <alignment vertical="center"/>
    </xf>
    <xf numFmtId="3" fontId="19" fillId="0" borderId="0" xfId="0" applyNumberFormat="1" applyFont="1" applyFill="1" applyBorder="1" applyAlignment="1">
      <alignment horizontal="center" vertical="center"/>
    </xf>
    <xf numFmtId="167" fontId="1" fillId="0" borderId="0" xfId="45" applyNumberFormat="1" applyFont="1" applyBorder="1"/>
    <xf numFmtId="170" fontId="1" fillId="0" borderId="0" xfId="45" applyNumberFormat="1" applyFont="1" applyBorder="1"/>
    <xf numFmtId="171" fontId="1" fillId="0" borderId="0" xfId="45" applyNumberFormat="1" applyFont="1" applyFill="1" applyBorder="1"/>
    <xf numFmtId="3" fontId="23" fillId="33" borderId="15" xfId="0" applyNumberFormat="1" applyFont="1" applyFill="1" applyBorder="1" applyAlignment="1">
      <alignment horizontal="center" vertical="center"/>
    </xf>
    <xf numFmtId="0" fontId="71" fillId="33" borderId="16" xfId="0" applyFont="1" applyFill="1" applyBorder="1" applyAlignment="1">
      <alignment vertical="center" wrapText="1"/>
    </xf>
    <xf numFmtId="3" fontId="72" fillId="33" borderId="15" xfId="0" applyNumberFormat="1" applyFont="1" applyFill="1" applyBorder="1" applyAlignment="1">
      <alignment horizontal="center" vertical="center"/>
    </xf>
    <xf numFmtId="164" fontId="72" fillId="0" borderId="15" xfId="0" applyNumberFormat="1" applyFont="1" applyBorder="1" applyAlignment="1">
      <alignment horizontal="center" vertical="center"/>
    </xf>
    <xf numFmtId="0" fontId="27" fillId="0" borderId="0" xfId="0" applyFont="1" applyAlignment="1">
      <alignment horizontal="left" wrapText="1"/>
    </xf>
    <xf numFmtId="0" fontId="27" fillId="0" borderId="0" xfId="0" applyFont="1" applyAlignment="1">
      <alignment wrapText="1"/>
    </xf>
    <xf numFmtId="0" fontId="0" fillId="0" borderId="0" xfId="0" applyFont="1"/>
    <xf numFmtId="0" fontId="31" fillId="33" borderId="19" xfId="0" applyFont="1" applyFill="1" applyBorder="1" applyAlignment="1">
      <alignment horizontal="left" vertical="center" wrapText="1"/>
    </xf>
    <xf numFmtId="0" fontId="31" fillId="34" borderId="19" xfId="0" applyFont="1" applyFill="1" applyBorder="1" applyAlignment="1">
      <alignment vertical="center" wrapText="1"/>
    </xf>
    <xf numFmtId="0" fontId="76" fillId="33" borderId="17" xfId="0" applyFont="1" applyFill="1" applyBorder="1" applyAlignment="1">
      <alignment horizontal="center" vertical="center" wrapText="1"/>
    </xf>
    <xf numFmtId="0" fontId="76" fillId="33" borderId="21" xfId="0" applyFont="1" applyFill="1" applyBorder="1" applyAlignment="1">
      <alignment horizontal="center" vertical="center" wrapText="1"/>
    </xf>
    <xf numFmtId="0" fontId="76" fillId="0" borderId="21" xfId="0" applyFont="1" applyFill="1" applyBorder="1" applyAlignment="1">
      <alignment horizontal="center" vertical="center" wrapText="1"/>
    </xf>
    <xf numFmtId="9" fontId="76" fillId="33" borderId="35" xfId="0" applyNumberFormat="1" applyFont="1" applyFill="1" applyBorder="1" applyAlignment="1">
      <alignment horizontal="center" vertical="center" wrapText="1"/>
    </xf>
    <xf numFmtId="9" fontId="76" fillId="33" borderId="15" xfId="0" applyNumberFormat="1" applyFont="1" applyFill="1" applyBorder="1" applyAlignment="1">
      <alignment horizontal="center" vertical="center"/>
    </xf>
    <xf numFmtId="9" fontId="76" fillId="33" borderId="37" xfId="0" applyNumberFormat="1" applyFont="1" applyFill="1" applyBorder="1" applyAlignment="1">
      <alignment horizontal="center" vertical="center"/>
    </xf>
    <xf numFmtId="0" fontId="77" fillId="33" borderId="35" xfId="0" applyFont="1" applyFill="1" applyBorder="1" applyAlignment="1">
      <alignment wrapText="1"/>
    </xf>
    <xf numFmtId="1" fontId="76" fillId="33" borderId="15" xfId="0" applyNumberFormat="1" applyFont="1" applyFill="1" applyBorder="1" applyAlignment="1">
      <alignment horizontal="center" vertical="center"/>
    </xf>
    <xf numFmtId="0" fontId="76" fillId="33" borderId="21" xfId="0" applyFont="1" applyFill="1" applyBorder="1" applyAlignment="1">
      <alignment horizontal="left" vertical="center" wrapText="1"/>
    </xf>
    <xf numFmtId="0" fontId="76" fillId="33" borderId="15" xfId="43" applyNumberFormat="1" applyFont="1" applyFill="1" applyBorder="1" applyAlignment="1">
      <alignment horizontal="center" vertical="center"/>
    </xf>
    <xf numFmtId="0" fontId="76" fillId="0" borderId="38" xfId="0" applyFont="1" applyFill="1" applyBorder="1" applyAlignment="1">
      <alignment horizontal="left" vertical="center" wrapText="1"/>
    </xf>
    <xf numFmtId="1" fontId="76" fillId="33" borderId="15" xfId="43" applyNumberFormat="1" applyFont="1" applyFill="1" applyBorder="1" applyAlignment="1">
      <alignment horizontal="center" vertical="center"/>
    </xf>
    <xf numFmtId="9" fontId="76" fillId="33" borderId="15" xfId="43" applyNumberFormat="1" applyFont="1" applyFill="1" applyBorder="1" applyAlignment="1">
      <alignment horizontal="center" vertical="center"/>
    </xf>
    <xf numFmtId="0" fontId="31" fillId="34" borderId="16" xfId="0" applyFont="1" applyFill="1" applyBorder="1" applyAlignment="1">
      <alignment vertical="center" wrapText="1"/>
    </xf>
    <xf numFmtId="0" fontId="76" fillId="0" borderId="39" xfId="0" applyFont="1" applyFill="1" applyBorder="1" applyAlignment="1">
      <alignment horizontal="center" vertical="center" wrapText="1"/>
    </xf>
    <xf numFmtId="0" fontId="76" fillId="33" borderId="38" xfId="0" applyFont="1" applyFill="1" applyBorder="1" applyAlignment="1">
      <alignment vertical="center" wrapText="1"/>
    </xf>
    <xf numFmtId="0" fontId="76" fillId="33" borderId="15" xfId="0" applyNumberFormat="1" applyFont="1" applyFill="1" applyBorder="1" applyAlignment="1">
      <alignment horizontal="center" vertical="center"/>
    </xf>
    <xf numFmtId="0" fontId="76" fillId="33" borderId="38" xfId="0" applyFont="1" applyFill="1" applyBorder="1" applyAlignment="1">
      <alignment horizontal="left" vertical="top" wrapText="1"/>
    </xf>
    <xf numFmtId="0" fontId="76" fillId="33" borderId="15" xfId="43" applyNumberFormat="1" applyFont="1" applyFill="1" applyBorder="1" applyAlignment="1">
      <alignment horizontal="center" vertical="top"/>
    </xf>
    <xf numFmtId="9" fontId="76" fillId="33" borderId="15" xfId="0" applyNumberFormat="1" applyFont="1" applyFill="1" applyBorder="1" applyAlignment="1">
      <alignment horizontal="center" vertical="top"/>
    </xf>
    <xf numFmtId="9" fontId="76" fillId="33" borderId="37" xfId="0" applyNumberFormat="1" applyFont="1" applyFill="1" applyBorder="1" applyAlignment="1">
      <alignment horizontal="center" vertical="top"/>
    </xf>
    <xf numFmtId="0" fontId="76" fillId="37" borderId="25" xfId="0" applyFont="1" applyFill="1" applyBorder="1" applyAlignment="1">
      <alignment horizontal="left" vertical="center" wrapText="1"/>
    </xf>
    <xf numFmtId="3" fontId="78" fillId="37" borderId="13" xfId="43" applyNumberFormat="1" applyFont="1" applyFill="1" applyBorder="1" applyAlignment="1">
      <alignment horizontal="center" vertical="center"/>
    </xf>
    <xf numFmtId="9" fontId="78" fillId="37" borderId="13" xfId="0" applyNumberFormat="1" applyFont="1" applyFill="1" applyBorder="1" applyAlignment="1">
      <alignment horizontal="center" vertical="center"/>
    </xf>
    <xf numFmtId="9" fontId="78" fillId="37" borderId="15" xfId="0" applyNumberFormat="1" applyFont="1" applyFill="1" applyBorder="1" applyAlignment="1">
      <alignment horizontal="center" vertical="center"/>
    </xf>
    <xf numFmtId="0" fontId="79" fillId="34" borderId="16" xfId="0" applyFont="1" applyFill="1" applyBorder="1" applyAlignment="1">
      <alignment horizontal="left" vertical="center" wrapText="1"/>
    </xf>
    <xf numFmtId="0" fontId="76" fillId="34" borderId="21" xfId="0" applyFont="1" applyFill="1" applyBorder="1" applyAlignment="1">
      <alignment vertical="center"/>
    </xf>
    <xf numFmtId="0" fontId="76" fillId="33" borderId="16" xfId="0" applyFont="1" applyFill="1" applyBorder="1" applyAlignment="1">
      <alignment horizontal="left" vertical="center" wrapText="1"/>
    </xf>
    <xf numFmtId="0" fontId="31" fillId="33" borderId="17" xfId="0" applyFont="1" applyFill="1" applyBorder="1" applyAlignment="1">
      <alignment horizontal="center" vertical="center" wrapText="1"/>
    </xf>
    <xf numFmtId="0" fontId="31" fillId="33" borderId="15" xfId="0" applyFont="1" applyFill="1" applyBorder="1" applyAlignment="1">
      <alignment horizontal="center" vertical="center" wrapText="1"/>
    </xf>
    <xf numFmtId="3" fontId="76" fillId="33" borderId="16" xfId="0" applyNumberFormat="1" applyFont="1" applyFill="1" applyBorder="1" applyAlignment="1">
      <alignment horizontal="center" vertical="center" wrapText="1"/>
    </xf>
    <xf numFmtId="0" fontId="76" fillId="33" borderId="16" xfId="0" applyFont="1" applyFill="1" applyBorder="1" applyAlignment="1">
      <alignment horizontal="center" vertical="center" wrapText="1"/>
    </xf>
    <xf numFmtId="164" fontId="76" fillId="33" borderId="15" xfId="0" applyNumberFormat="1" applyFont="1" applyFill="1" applyBorder="1" applyAlignment="1">
      <alignment horizontal="center" vertical="center"/>
    </xf>
    <xf numFmtId="0" fontId="76" fillId="0" borderId="16" xfId="0" applyFont="1" applyBorder="1" applyAlignment="1">
      <alignment horizontal="left" vertical="center" wrapText="1" indent="1"/>
    </xf>
    <xf numFmtId="3" fontId="76" fillId="0" borderId="15" xfId="0" applyNumberFormat="1" applyFont="1" applyBorder="1" applyAlignment="1">
      <alignment horizontal="center" vertical="center"/>
    </xf>
    <xf numFmtId="0" fontId="82" fillId="0" borderId="16" xfId="0" applyFont="1" applyBorder="1" applyAlignment="1">
      <alignment horizontal="left" vertical="center" wrapText="1" indent="1"/>
    </xf>
    <xf numFmtId="3" fontId="82" fillId="0" borderId="15" xfId="0" applyNumberFormat="1" applyFont="1" applyBorder="1" applyAlignment="1">
      <alignment horizontal="center" vertical="center"/>
    </xf>
    <xf numFmtId="9" fontId="76" fillId="0" borderId="15" xfId="43" applyFont="1" applyBorder="1" applyAlignment="1">
      <alignment horizontal="center" vertical="center"/>
    </xf>
    <xf numFmtId="0" fontId="82" fillId="0" borderId="20" xfId="0" applyFont="1" applyBorder="1" applyAlignment="1">
      <alignment horizontal="left" vertical="center" wrapText="1" indent="1"/>
    </xf>
    <xf numFmtId="164" fontId="76" fillId="0" borderId="15" xfId="43" applyNumberFormat="1" applyFont="1" applyBorder="1" applyAlignment="1">
      <alignment horizontal="center" vertical="center"/>
    </xf>
    <xf numFmtId="0" fontId="83" fillId="0" borderId="21" xfId="0" applyFont="1" applyBorder="1" applyAlignment="1">
      <alignment horizontal="left" vertical="center" wrapText="1" indent="1"/>
    </xf>
    <xf numFmtId="0" fontId="79" fillId="35" borderId="16" xfId="0" applyFont="1" applyFill="1" applyBorder="1" applyAlignment="1">
      <alignment vertical="center" wrapText="1"/>
    </xf>
    <xf numFmtId="3" fontId="31" fillId="35" borderId="15" xfId="0" applyNumberFormat="1" applyFont="1" applyFill="1" applyBorder="1" applyAlignment="1">
      <alignment horizontal="center" vertical="center"/>
    </xf>
    <xf numFmtId="3" fontId="31" fillId="35" borderId="17" xfId="0" applyNumberFormat="1" applyFont="1" applyFill="1" applyBorder="1" applyAlignment="1">
      <alignment horizontal="center" vertical="center"/>
    </xf>
    <xf numFmtId="0" fontId="79" fillId="34" borderId="16" xfId="0" applyFont="1" applyFill="1" applyBorder="1" applyAlignment="1">
      <alignment vertical="center" wrapText="1"/>
    </xf>
    <xf numFmtId="0" fontId="76" fillId="33" borderId="21" xfId="0" applyFont="1" applyFill="1" applyBorder="1" applyAlignment="1">
      <alignment vertical="center"/>
    </xf>
    <xf numFmtId="164" fontId="82" fillId="0" borderId="15" xfId="0" applyNumberFormat="1" applyFont="1" applyBorder="1" applyAlignment="1">
      <alignment horizontal="center" vertical="center"/>
    </xf>
    <xf numFmtId="3" fontId="76" fillId="33" borderId="15" xfId="0" applyNumberFormat="1" applyFont="1" applyFill="1" applyBorder="1" applyAlignment="1">
      <alignment horizontal="center" vertical="center"/>
    </xf>
    <xf numFmtId="0" fontId="79" fillId="0" borderId="21" xfId="0" applyFont="1" applyBorder="1" applyAlignment="1">
      <alignment horizontal="left" vertical="center" wrapText="1" indent="1"/>
    </xf>
    <xf numFmtId="3" fontId="82" fillId="33" borderId="15" xfId="0" applyNumberFormat="1" applyFont="1" applyFill="1" applyBorder="1" applyAlignment="1">
      <alignment horizontal="center" vertical="center"/>
    </xf>
    <xf numFmtId="0" fontId="76" fillId="34" borderId="21" xfId="0" applyFont="1" applyFill="1" applyBorder="1" applyAlignment="1">
      <alignment horizontal="left" vertical="center"/>
    </xf>
    <xf numFmtId="3" fontId="76" fillId="33" borderId="41" xfId="0" applyNumberFormat="1" applyFont="1" applyFill="1" applyBorder="1" applyAlignment="1">
      <alignment horizontal="center" vertical="center" wrapText="1"/>
    </xf>
    <xf numFmtId="3" fontId="82" fillId="0" borderId="15" xfId="0" applyNumberFormat="1" applyFont="1" applyFill="1" applyBorder="1" applyAlignment="1">
      <alignment horizontal="center" vertical="center"/>
    </xf>
    <xf numFmtId="3" fontId="76" fillId="0" borderId="15" xfId="0" applyNumberFormat="1" applyFont="1" applyFill="1" applyBorder="1" applyAlignment="1">
      <alignment horizontal="center" vertical="center"/>
    </xf>
    <xf numFmtId="0" fontId="76" fillId="34" borderId="21" xfId="0" applyFont="1" applyFill="1" applyBorder="1" applyAlignment="1">
      <alignment vertical="center" wrapText="1"/>
    </xf>
    <xf numFmtId="3" fontId="76" fillId="0" borderId="16" xfId="0" applyNumberFormat="1" applyFont="1" applyFill="1" applyBorder="1" applyAlignment="1">
      <alignment horizontal="center" vertical="center" wrapText="1"/>
    </xf>
    <xf numFmtId="0" fontId="79" fillId="34" borderId="25" xfId="0" applyFont="1" applyFill="1" applyBorder="1" applyAlignment="1">
      <alignment vertical="center" wrapText="1"/>
    </xf>
    <xf numFmtId="0" fontId="79" fillId="0" borderId="20" xfId="0" applyFont="1" applyBorder="1" applyAlignment="1">
      <alignment horizontal="left" vertical="center" wrapText="1" indent="1"/>
    </xf>
    <xf numFmtId="0" fontId="76" fillId="33" borderId="18" xfId="0" applyFont="1" applyFill="1" applyBorder="1" applyAlignment="1">
      <alignment horizontal="center" vertical="center" wrapText="1"/>
    </xf>
    <xf numFmtId="0" fontId="79" fillId="34" borderId="19" xfId="0" applyFont="1" applyFill="1" applyBorder="1" applyAlignment="1">
      <alignment horizontal="left" vertical="center" wrapText="1"/>
    </xf>
    <xf numFmtId="0" fontId="76" fillId="34" borderId="10" xfId="0" applyFont="1" applyFill="1" applyBorder="1" applyAlignment="1">
      <alignment vertical="center" wrapText="1"/>
    </xf>
    <xf numFmtId="0" fontId="79" fillId="34" borderId="19" xfId="0" applyFont="1" applyFill="1" applyBorder="1" applyAlignment="1">
      <alignment vertical="center" wrapText="1"/>
    </xf>
    <xf numFmtId="0" fontId="76" fillId="34" borderId="11" xfId="0" applyFont="1" applyFill="1" applyBorder="1" applyAlignment="1">
      <alignment vertical="center"/>
    </xf>
    <xf numFmtId="0" fontId="76" fillId="34" borderId="14" xfId="0" applyFont="1" applyFill="1" applyBorder="1" applyAlignment="1">
      <alignment vertical="center"/>
    </xf>
    <xf numFmtId="0" fontId="83" fillId="0" borderId="20" xfId="0" applyFont="1" applyBorder="1" applyAlignment="1">
      <alignment horizontal="left" vertical="center" wrapText="1" indent="1"/>
    </xf>
    <xf numFmtId="0" fontId="31" fillId="34" borderId="16" xfId="0" applyFont="1" applyFill="1" applyBorder="1" applyAlignment="1">
      <alignment horizontal="left" vertical="center" wrapText="1"/>
    </xf>
    <xf numFmtId="9" fontId="79" fillId="34" borderId="19" xfId="0" applyNumberFormat="1" applyFont="1" applyFill="1" applyBorder="1" applyAlignment="1">
      <alignment horizontal="center" vertical="center" wrapText="1"/>
    </xf>
    <xf numFmtId="0" fontId="79" fillId="34" borderId="16" xfId="0" applyFont="1" applyFill="1" applyBorder="1" applyAlignment="1">
      <alignment horizontal="left" vertical="center"/>
    </xf>
    <xf numFmtId="0" fontId="83" fillId="0" borderId="23" xfId="0" applyFont="1" applyBorder="1" applyAlignment="1">
      <alignment horizontal="left" vertical="center" wrapText="1" indent="1"/>
    </xf>
    <xf numFmtId="0" fontId="76" fillId="34" borderId="16" xfId="0" applyFont="1" applyFill="1" applyBorder="1" applyAlignment="1">
      <alignment horizontal="left" vertical="center" wrapText="1"/>
    </xf>
    <xf numFmtId="0" fontId="79" fillId="34" borderId="21" xfId="0" applyFont="1" applyFill="1" applyBorder="1" applyAlignment="1">
      <alignment horizontal="left" vertical="center" wrapText="1"/>
    </xf>
    <xf numFmtId="0" fontId="76" fillId="34" borderId="11" xfId="0" applyFont="1" applyFill="1" applyBorder="1" applyAlignment="1">
      <alignment vertical="center" wrapText="1"/>
    </xf>
    <xf numFmtId="0" fontId="31" fillId="33" borderId="0" xfId="0" applyFont="1" applyFill="1" applyBorder="1" applyAlignment="1">
      <alignment horizontal="center" vertical="center" wrapText="1"/>
    </xf>
    <xf numFmtId="0" fontId="79" fillId="36" borderId="21" xfId="0" applyFont="1" applyFill="1" applyBorder="1" applyAlignment="1">
      <alignment vertical="center" wrapText="1"/>
    </xf>
    <xf numFmtId="3" fontId="31" fillId="36" borderId="15" xfId="0" applyNumberFormat="1" applyFont="1" applyFill="1" applyBorder="1" applyAlignment="1">
      <alignment horizontal="center" vertical="center"/>
    </xf>
    <xf numFmtId="3" fontId="31" fillId="34" borderId="15" xfId="0" applyNumberFormat="1" applyFont="1" applyFill="1" applyBorder="1" applyAlignment="1">
      <alignment horizontal="center" vertical="center"/>
    </xf>
    <xf numFmtId="3" fontId="31" fillId="0" borderId="15" xfId="0" applyNumberFormat="1" applyFont="1" applyBorder="1" applyAlignment="1">
      <alignment horizontal="center" vertical="center"/>
    </xf>
    <xf numFmtId="3" fontId="31" fillId="0" borderId="0" xfId="0" applyNumberFormat="1" applyFont="1" applyFill="1" applyBorder="1" applyAlignment="1">
      <alignment horizontal="center" vertical="center"/>
    </xf>
    <xf numFmtId="3" fontId="76" fillId="0" borderId="43" xfId="0" applyNumberFormat="1" applyFont="1" applyBorder="1" applyAlignment="1">
      <alignment horizontal="center" vertical="center"/>
    </xf>
    <xf numFmtId="3" fontId="76" fillId="0" borderId="0" xfId="0" applyNumberFormat="1" applyFont="1" applyBorder="1" applyAlignment="1">
      <alignment horizontal="center" vertical="center"/>
    </xf>
    <xf numFmtId="0" fontId="76" fillId="33" borderId="15" xfId="0" applyFont="1" applyFill="1" applyBorder="1" applyAlignment="1">
      <alignment horizontal="center" vertical="center" wrapText="1"/>
    </xf>
    <xf numFmtId="0" fontId="76" fillId="33" borderId="16" xfId="0" applyFont="1" applyFill="1" applyBorder="1" applyAlignment="1">
      <alignment vertical="center" wrapText="1"/>
    </xf>
    <xf numFmtId="164" fontId="76" fillId="37" borderId="15" xfId="0" applyNumberFormat="1" applyFont="1" applyFill="1" applyBorder="1" applyAlignment="1">
      <alignment horizontal="center" vertical="center"/>
    </xf>
    <xf numFmtId="9" fontId="76" fillId="37" borderId="15" xfId="0" applyNumberFormat="1" applyFont="1" applyFill="1" applyBorder="1" applyAlignment="1">
      <alignment horizontal="center" vertical="center"/>
    </xf>
    <xf numFmtId="0" fontId="76" fillId="0" borderId="16" xfId="0" applyFont="1" applyFill="1" applyBorder="1" applyAlignment="1">
      <alignment vertical="center" wrapText="1"/>
    </xf>
    <xf numFmtId="3" fontId="76" fillId="0" borderId="15" xfId="43" applyNumberFormat="1" applyFont="1" applyFill="1" applyBorder="1" applyAlignment="1">
      <alignment horizontal="center" vertical="center"/>
    </xf>
    <xf numFmtId="9" fontId="76" fillId="0" borderId="15" xfId="0" applyNumberFormat="1" applyFont="1" applyFill="1" applyBorder="1" applyAlignment="1">
      <alignment horizontal="center" vertical="center"/>
    </xf>
    <xf numFmtId="0" fontId="76" fillId="37" borderId="16" xfId="0" applyFont="1" applyFill="1" applyBorder="1" applyAlignment="1">
      <alignment horizontal="left" vertical="center" wrapText="1"/>
    </xf>
    <xf numFmtId="3" fontId="38" fillId="37" borderId="15" xfId="43" applyNumberFormat="1" applyFont="1" applyFill="1" applyBorder="1" applyAlignment="1">
      <alignment horizontal="center" vertical="center"/>
    </xf>
    <xf numFmtId="0" fontId="76" fillId="37" borderId="15" xfId="0" applyNumberFormat="1" applyFont="1" applyFill="1" applyBorder="1" applyAlignment="1">
      <alignment horizontal="center" vertical="center"/>
    </xf>
    <xf numFmtId="4" fontId="76" fillId="33" borderId="16" xfId="0" applyNumberFormat="1" applyFont="1" applyFill="1" applyBorder="1" applyAlignment="1">
      <alignment horizontal="center" vertical="center" wrapText="1"/>
    </xf>
    <xf numFmtId="9" fontId="82" fillId="0" borderId="15" xfId="43" applyFont="1" applyBorder="1" applyAlignment="1">
      <alignment horizontal="center" vertical="center"/>
    </xf>
    <xf numFmtId="0" fontId="76" fillId="0" borderId="16" xfId="0" applyFont="1" applyFill="1" applyBorder="1" applyAlignment="1">
      <alignment horizontal="left" vertical="center" wrapText="1" indent="1"/>
    </xf>
    <xf numFmtId="0" fontId="82" fillId="0" borderId="16" xfId="0" applyFont="1" applyFill="1" applyBorder="1" applyAlignment="1">
      <alignment horizontal="left" vertical="center" wrapText="1" indent="1"/>
    </xf>
    <xf numFmtId="0" fontId="31" fillId="0" borderId="16" xfId="0" applyFont="1" applyFill="1" applyBorder="1" applyAlignment="1">
      <alignment vertical="center" wrapText="1"/>
    </xf>
    <xf numFmtId="3" fontId="31" fillId="0" borderId="15" xfId="0" applyNumberFormat="1" applyFont="1" applyFill="1" applyBorder="1" applyAlignment="1">
      <alignment horizontal="center" vertical="center"/>
    </xf>
    <xf numFmtId="0" fontId="32" fillId="0" borderId="0" xfId="0" applyFont="1" applyFill="1" applyAlignment="1">
      <alignment horizontal="center"/>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6" fillId="0" borderId="0" xfId="0" applyFont="1" applyFill="1" applyBorder="1" applyAlignment="1">
      <alignment horizontal="center"/>
    </xf>
    <xf numFmtId="0" fontId="22"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9" fontId="19" fillId="33" borderId="15" xfId="0" applyNumberFormat="1" applyFont="1" applyFill="1" applyBorder="1" applyAlignment="1">
      <alignment horizontal="center" vertical="center"/>
    </xf>
    <xf numFmtId="9" fontId="19" fillId="0" borderId="0" xfId="0" applyNumberFormat="1" applyFont="1" applyFill="1" applyBorder="1" applyAlignment="1">
      <alignment horizontal="center" vertical="center"/>
    </xf>
    <xf numFmtId="9" fontId="19" fillId="0" borderId="17" xfId="0" applyNumberFormat="1" applyFont="1" applyFill="1" applyBorder="1" applyAlignment="1">
      <alignment horizontal="center" vertical="center"/>
    </xf>
    <xf numFmtId="3" fontId="19" fillId="0" borderId="0" xfId="43" applyNumberFormat="1" applyFont="1" applyFill="1" applyBorder="1" applyAlignment="1">
      <alignment horizontal="center" vertical="center"/>
    </xf>
    <xf numFmtId="9" fontId="35"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8" fillId="34" borderId="10" xfId="0" applyFont="1" applyFill="1" applyBorder="1" applyAlignment="1">
      <alignment horizontal="left" vertical="center" wrapText="1"/>
    </xf>
    <xf numFmtId="0" fontId="35" fillId="34" borderId="14" xfId="0" applyFont="1" applyFill="1" applyBorder="1" applyAlignment="1">
      <alignment horizontal="center" vertical="center"/>
    </xf>
    <xf numFmtId="0" fontId="19"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xf>
    <xf numFmtId="9" fontId="21" fillId="0" borderId="0" xfId="43" applyFont="1" applyFill="1" applyBorder="1" applyAlignment="1">
      <alignment horizontal="center" vertical="center"/>
    </xf>
    <xf numFmtId="164" fontId="21" fillId="33" borderId="15"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xf>
    <xf numFmtId="0" fontId="22" fillId="33" borderId="16" xfId="0" applyFont="1" applyFill="1" applyBorder="1" applyAlignment="1">
      <alignment horizontal="left" vertical="center" wrapText="1" indent="1"/>
    </xf>
    <xf numFmtId="0" fontId="25" fillId="33" borderId="16" xfId="0" applyFont="1" applyFill="1" applyBorder="1" applyAlignment="1">
      <alignment horizontal="left" vertical="center" wrapText="1" indent="1"/>
    </xf>
    <xf numFmtId="3" fontId="21" fillId="0" borderId="0" xfId="0" applyNumberFormat="1" applyFont="1" applyFill="1" applyBorder="1" applyAlignment="1">
      <alignment horizontal="center" vertical="center"/>
    </xf>
    <xf numFmtId="164" fontId="19" fillId="33" borderId="15" xfId="43" applyNumberFormat="1" applyFont="1" applyFill="1" applyBorder="1" applyAlignment="1">
      <alignment horizontal="center" vertical="center"/>
    </xf>
    <xf numFmtId="9" fontId="19" fillId="33" borderId="15" xfId="43" applyFont="1" applyFill="1" applyBorder="1" applyAlignment="1">
      <alignment horizontal="center" vertical="center"/>
    </xf>
    <xf numFmtId="9" fontId="19" fillId="0" borderId="0" xfId="43" applyFont="1" applyFill="1" applyBorder="1" applyAlignment="1">
      <alignment horizontal="center" vertical="center"/>
    </xf>
    <xf numFmtId="3" fontId="23" fillId="35" borderId="17" xfId="0" applyNumberFormat="1" applyFont="1" applyFill="1" applyBorder="1" applyAlignment="1">
      <alignment horizontal="center" vertical="center"/>
    </xf>
    <xf numFmtId="3" fontId="23" fillId="0" borderId="0" xfId="0" applyNumberFormat="1" applyFont="1" applyFill="1" applyBorder="1" applyAlignment="1">
      <alignment horizontal="center" vertical="center"/>
    </xf>
    <xf numFmtId="0" fontId="28" fillId="34" borderId="25" xfId="0" applyFont="1" applyFill="1" applyBorder="1" applyAlignment="1">
      <alignment vertical="center" wrapText="1"/>
    </xf>
    <xf numFmtId="0" fontId="35" fillId="34" borderId="14" xfId="0" applyFont="1" applyFill="1" applyBorder="1" applyAlignment="1">
      <alignment horizontal="center" vertical="center" wrapText="1"/>
    </xf>
    <xf numFmtId="3" fontId="84" fillId="0" borderId="0" xfId="0" applyNumberFormat="1" applyFont="1" applyFill="1" applyBorder="1" applyAlignment="1">
      <alignment horizontal="center" vertical="center" wrapText="1"/>
    </xf>
    <xf numFmtId="0" fontId="30" fillId="35" borderId="29" xfId="0" applyFont="1" applyFill="1" applyBorder="1" applyAlignment="1">
      <alignment vertical="center" wrapText="1"/>
    </xf>
    <xf numFmtId="0" fontId="19" fillId="33" borderId="44" xfId="0" applyFont="1" applyFill="1" applyBorder="1" applyAlignment="1">
      <alignment horizontal="left" vertical="center" wrapText="1"/>
    </xf>
    <xf numFmtId="3" fontId="19" fillId="33" borderId="45" xfId="0" applyNumberFormat="1" applyFont="1" applyFill="1" applyBorder="1" applyAlignment="1">
      <alignment horizontal="center" vertical="center" wrapText="1"/>
    </xf>
    <xf numFmtId="3" fontId="19" fillId="33" borderId="46" xfId="0" applyNumberFormat="1" applyFont="1" applyFill="1" applyBorder="1" applyAlignment="1">
      <alignment horizontal="center" vertical="center" wrapText="1"/>
    </xf>
    <xf numFmtId="0" fontId="19" fillId="33" borderId="47" xfId="0" applyFont="1" applyFill="1" applyBorder="1" applyAlignment="1">
      <alignment horizontal="left" vertical="center" wrapText="1"/>
    </xf>
    <xf numFmtId="3" fontId="19" fillId="33" borderId="48" xfId="0" applyNumberFormat="1" applyFont="1" applyFill="1" applyBorder="1" applyAlignment="1">
      <alignment horizontal="center" vertical="center" wrapText="1"/>
    </xf>
    <xf numFmtId="164" fontId="19" fillId="33" borderId="49" xfId="0" applyNumberFormat="1" applyFont="1" applyFill="1" applyBorder="1" applyAlignment="1">
      <alignment horizontal="center" vertical="center"/>
    </xf>
    <xf numFmtId="0" fontId="19" fillId="33" borderId="50" xfId="0" applyFont="1" applyFill="1" applyBorder="1" applyAlignment="1">
      <alignment horizontal="left" vertical="center" wrapText="1"/>
    </xf>
    <xf numFmtId="0" fontId="19" fillId="33" borderId="51" xfId="0" applyFont="1" applyFill="1" applyBorder="1" applyAlignment="1">
      <alignment horizontal="center" vertical="center" wrapText="1"/>
    </xf>
    <xf numFmtId="164" fontId="19" fillId="33" borderId="52" xfId="0" applyNumberFormat="1" applyFont="1" applyFill="1" applyBorder="1" applyAlignment="1">
      <alignment horizontal="center" vertical="center"/>
    </xf>
    <xf numFmtId="164" fontId="19" fillId="33" borderId="22" xfId="0" applyNumberFormat="1" applyFont="1" applyFill="1" applyBorder="1" applyAlignment="1">
      <alignment horizontal="center" vertical="center"/>
    </xf>
    <xf numFmtId="3" fontId="85" fillId="0" borderId="0" xfId="0" applyNumberFormat="1" applyFont="1" applyFill="1" applyBorder="1" applyAlignment="1">
      <alignment horizontal="center" vertical="center"/>
    </xf>
    <xf numFmtId="9" fontId="84" fillId="0" borderId="0" xfId="0" applyNumberFormat="1" applyFont="1" applyFill="1" applyBorder="1" applyAlignment="1">
      <alignment horizontal="center" vertical="center"/>
    </xf>
    <xf numFmtId="9" fontId="36" fillId="0" borderId="0" xfId="0" applyNumberFormat="1" applyFont="1" applyFill="1" applyBorder="1" applyAlignment="1">
      <alignment horizontal="center" vertical="center"/>
    </xf>
    <xf numFmtId="9" fontId="36" fillId="33" borderId="15" xfId="43" applyNumberFormat="1" applyFont="1" applyFill="1" applyBorder="1" applyAlignment="1">
      <alignment horizontal="center" vertical="center"/>
    </xf>
    <xf numFmtId="0" fontId="28" fillId="34" borderId="25" xfId="0" applyFont="1" applyFill="1" applyBorder="1" applyAlignment="1">
      <alignment horizontal="left" vertical="center" wrapText="1"/>
    </xf>
    <xf numFmtId="9" fontId="21" fillId="33" borderId="15" xfId="43" applyFont="1" applyFill="1" applyBorder="1" applyAlignment="1">
      <alignment horizontal="center" vertical="center"/>
    </xf>
    <xf numFmtId="0" fontId="28" fillId="34" borderId="20" xfId="0" applyFont="1" applyFill="1" applyBorder="1" applyAlignment="1">
      <alignment horizontal="left" vertical="center" wrapText="1"/>
    </xf>
    <xf numFmtId="0" fontId="19" fillId="33" borderId="29" xfId="0" applyFont="1" applyFill="1" applyBorder="1" applyAlignment="1">
      <alignment horizontal="left" vertical="center" wrapText="1"/>
    </xf>
    <xf numFmtId="0" fontId="19" fillId="33" borderId="0" xfId="0" applyFont="1" applyFill="1" applyBorder="1" applyAlignment="1">
      <alignment horizontal="center" vertical="center" wrapText="1"/>
    </xf>
    <xf numFmtId="0" fontId="26" fillId="33" borderId="19" xfId="0" applyFont="1" applyFill="1" applyBorder="1" applyAlignment="1">
      <alignment vertical="center" wrapText="1"/>
    </xf>
    <xf numFmtId="0" fontId="19" fillId="33" borderId="21" xfId="0" applyFont="1" applyFill="1" applyBorder="1" applyAlignment="1">
      <alignment horizontal="left" vertical="center" wrapText="1"/>
    </xf>
    <xf numFmtId="3" fontId="19" fillId="37" borderId="15" xfId="43" applyNumberFormat="1" applyFont="1" applyFill="1" applyBorder="1" applyAlignment="1">
      <alignment horizontal="center" vertical="center"/>
    </xf>
    <xf numFmtId="0" fontId="87" fillId="0" borderId="21" xfId="0" applyFont="1" applyBorder="1"/>
    <xf numFmtId="3" fontId="19" fillId="0" borderId="53" xfId="0" applyNumberFormat="1" applyFont="1" applyBorder="1" applyAlignment="1">
      <alignment horizontal="center" vertical="center"/>
    </xf>
    <xf numFmtId="3" fontId="21" fillId="0" borderId="13" xfId="0" applyNumberFormat="1" applyFont="1" applyBorder="1" applyAlignment="1">
      <alignment horizontal="center" vertical="center"/>
    </xf>
    <xf numFmtId="3" fontId="21" fillId="0" borderId="26" xfId="0" applyNumberFormat="1" applyFont="1" applyBorder="1" applyAlignment="1">
      <alignment horizontal="center" vertical="center"/>
    </xf>
    <xf numFmtId="3" fontId="21" fillId="0" borderId="29" xfId="0" applyNumberFormat="1" applyFont="1" applyBorder="1" applyAlignment="1">
      <alignment horizontal="center" vertical="center"/>
    </xf>
    <xf numFmtId="164" fontId="21" fillId="0" borderId="13" xfId="0" applyNumberFormat="1" applyFont="1" applyBorder="1" applyAlignment="1">
      <alignment horizontal="center" vertical="center"/>
    </xf>
    <xf numFmtId="164" fontId="21" fillId="0" borderId="26" xfId="0" applyNumberFormat="1" applyFont="1" applyBorder="1" applyAlignment="1">
      <alignment horizontal="center" vertical="center"/>
    </xf>
    <xf numFmtId="164" fontId="21" fillId="0" borderId="29" xfId="0" applyNumberFormat="1" applyFont="1" applyBorder="1" applyAlignment="1">
      <alignment horizontal="center" vertical="center"/>
    </xf>
    <xf numFmtId="3" fontId="19" fillId="0" borderId="17" xfId="0" applyNumberFormat="1" applyFont="1" applyBorder="1" applyAlignment="1">
      <alignment horizontal="center" vertical="center"/>
    </xf>
    <xf numFmtId="3" fontId="19" fillId="0" borderId="13" xfId="0" applyNumberFormat="1" applyFont="1" applyBorder="1" applyAlignment="1">
      <alignment horizontal="center" vertical="center"/>
    </xf>
    <xf numFmtId="3" fontId="19" fillId="0" borderId="29" xfId="0" applyNumberFormat="1" applyFont="1" applyBorder="1" applyAlignment="1">
      <alignment horizontal="center" vertical="center"/>
    </xf>
    <xf numFmtId="0" fontId="19" fillId="33" borderId="25" xfId="0" applyFont="1" applyFill="1" applyBorder="1" applyAlignment="1">
      <alignment horizontal="left" vertical="center" wrapText="1"/>
    </xf>
    <xf numFmtId="0" fontId="19" fillId="33" borderId="29" xfId="0" applyFont="1" applyFill="1" applyBorder="1" applyAlignment="1">
      <alignment horizontal="center" vertical="center"/>
    </xf>
    <xf numFmtId="0" fontId="75" fillId="0" borderId="29" xfId="0" applyFont="1" applyBorder="1" applyAlignment="1">
      <alignment horizontal="center"/>
    </xf>
    <xf numFmtId="3" fontId="19" fillId="33" borderId="34" xfId="0" applyNumberFormat="1" applyFont="1" applyFill="1" applyBorder="1" applyAlignment="1">
      <alignment horizontal="center" vertical="center" wrapText="1"/>
    </xf>
    <xf numFmtId="3" fontId="19" fillId="33" borderId="29" xfId="0" applyNumberFormat="1" applyFont="1" applyFill="1" applyBorder="1" applyAlignment="1">
      <alignment horizontal="center" vertical="center" wrapText="1"/>
    </xf>
    <xf numFmtId="0" fontId="75" fillId="0" borderId="29" xfId="0" applyFont="1" applyBorder="1" applyAlignment="1">
      <alignment horizontal="center" vertical="center" wrapText="1"/>
    </xf>
    <xf numFmtId="3" fontId="19" fillId="0" borderId="13" xfId="0" applyNumberFormat="1" applyFont="1" applyFill="1" applyBorder="1" applyAlignment="1">
      <alignment horizontal="center" vertical="center"/>
    </xf>
    <xf numFmtId="0" fontId="23" fillId="33" borderId="53" xfId="0" applyFont="1" applyFill="1" applyBorder="1" applyAlignment="1">
      <alignment horizontal="center" vertical="center" wrapText="1"/>
    </xf>
    <xf numFmtId="0" fontId="23" fillId="33" borderId="54" xfId="0" applyFont="1" applyFill="1" applyBorder="1" applyAlignment="1">
      <alignment horizontal="center" vertical="center" wrapText="1"/>
    </xf>
    <xf numFmtId="0" fontId="19" fillId="33" borderId="25" xfId="0" applyFont="1" applyFill="1" applyBorder="1" applyAlignment="1">
      <alignment horizontal="center" vertical="center" wrapText="1"/>
    </xf>
    <xf numFmtId="0" fontId="19" fillId="33" borderId="29" xfId="0" applyFont="1" applyFill="1" applyBorder="1" applyAlignment="1">
      <alignment horizontal="center" vertical="center" wrapText="1"/>
    </xf>
    <xf numFmtId="0" fontId="19" fillId="33" borderId="55" xfId="0" applyFont="1" applyFill="1" applyBorder="1" applyAlignment="1">
      <alignment horizontal="left" vertical="center" wrapText="1"/>
    </xf>
    <xf numFmtId="3" fontId="19" fillId="33" borderId="15" xfId="0" applyNumberFormat="1" applyFont="1" applyFill="1" applyBorder="1" applyAlignment="1">
      <alignment horizontal="center" vertical="center" wrapText="1"/>
    </xf>
    <xf numFmtId="3" fontId="19" fillId="33" borderId="25" xfId="0" applyNumberFormat="1" applyFont="1" applyFill="1" applyBorder="1" applyAlignment="1">
      <alignment horizontal="center" vertical="center" wrapText="1"/>
    </xf>
    <xf numFmtId="3" fontId="19" fillId="33" borderId="54" xfId="0" applyNumberFormat="1" applyFont="1" applyFill="1" applyBorder="1" applyAlignment="1">
      <alignment horizontal="center" vertical="center" wrapText="1"/>
    </xf>
    <xf numFmtId="0" fontId="19" fillId="33" borderId="54" xfId="0" applyFont="1" applyFill="1" applyBorder="1" applyAlignment="1">
      <alignment horizontal="left" vertical="center" wrapText="1"/>
    </xf>
    <xf numFmtId="0" fontId="23" fillId="34" borderId="16" xfId="0" applyFont="1" applyFill="1" applyBorder="1" applyAlignment="1">
      <alignment horizontal="left" vertical="center" wrapText="1"/>
    </xf>
    <xf numFmtId="9" fontId="23" fillId="34" borderId="31" xfId="0" applyNumberFormat="1" applyFont="1" applyFill="1" applyBorder="1" applyAlignment="1">
      <alignment vertical="center" wrapText="1"/>
    </xf>
    <xf numFmtId="9" fontId="28" fillId="34" borderId="18" xfId="0" applyNumberFormat="1" applyFont="1" applyFill="1" applyBorder="1" applyAlignment="1">
      <alignment horizontal="center" vertical="center" wrapText="1"/>
    </xf>
    <xf numFmtId="9" fontId="23" fillId="34" borderId="31" xfId="0" applyNumberFormat="1" applyFont="1" applyFill="1" applyBorder="1" applyAlignment="1">
      <alignment vertical="center"/>
    </xf>
    <xf numFmtId="9" fontId="19" fillId="34" borderId="30" xfId="0" applyNumberFormat="1" applyFont="1" applyFill="1" applyBorder="1" applyAlignment="1">
      <alignment vertical="center"/>
    </xf>
    <xf numFmtId="0" fontId="20" fillId="34" borderId="21" xfId="0" applyFont="1" applyFill="1" applyBorder="1" applyAlignment="1">
      <alignment vertical="center" wrapText="1"/>
    </xf>
    <xf numFmtId="1" fontId="19" fillId="33" borderId="21" xfId="0" applyNumberFormat="1" applyFont="1" applyFill="1" applyBorder="1" applyAlignment="1">
      <alignment horizontal="center" vertical="center"/>
    </xf>
    <xf numFmtId="9" fontId="19" fillId="33" borderId="21" xfId="0" applyNumberFormat="1" applyFont="1" applyFill="1" applyBorder="1" applyAlignment="1">
      <alignment horizontal="center" vertical="center"/>
    </xf>
    <xf numFmtId="9" fontId="19" fillId="34" borderId="10" xfId="0" applyNumberFormat="1" applyFont="1" applyFill="1" applyBorder="1" applyAlignment="1">
      <alignment vertical="center" wrapText="1"/>
    </xf>
    <xf numFmtId="9" fontId="28" fillId="34" borderId="56" xfId="0" applyNumberFormat="1" applyFont="1" applyFill="1" applyBorder="1" applyAlignment="1">
      <alignment vertical="center" wrapText="1"/>
    </xf>
    <xf numFmtId="9" fontId="19" fillId="34" borderId="11" xfId="0" applyNumberFormat="1" applyFont="1" applyFill="1" applyBorder="1" applyAlignment="1">
      <alignment vertical="center"/>
    </xf>
    <xf numFmtId="9" fontId="19" fillId="34" borderId="14" xfId="0" applyNumberFormat="1" applyFont="1" applyFill="1" applyBorder="1" applyAlignment="1">
      <alignment vertical="center"/>
    </xf>
    <xf numFmtId="0" fontId="36" fillId="34" borderId="16" xfId="0" applyFont="1" applyFill="1" applyBorder="1" applyAlignment="1">
      <alignment horizontal="left" vertical="center" wrapText="1"/>
    </xf>
    <xf numFmtId="0" fontId="19" fillId="34" borderId="11" xfId="0" applyFont="1" applyFill="1" applyBorder="1" applyAlignment="1">
      <alignment vertical="center" wrapText="1"/>
    </xf>
    <xf numFmtId="0" fontId="19" fillId="34" borderId="14" xfId="0" applyFont="1" applyFill="1" applyBorder="1" applyAlignment="1">
      <alignment vertical="center" wrapText="1"/>
    </xf>
    <xf numFmtId="3" fontId="28" fillId="36" borderId="15" xfId="0" applyNumberFormat="1" applyFont="1" applyFill="1" applyBorder="1" applyAlignment="1">
      <alignment horizontal="center" vertical="center"/>
    </xf>
    <xf numFmtId="0" fontId="44" fillId="33" borderId="16" xfId="0" applyFont="1" applyFill="1" applyBorder="1" applyAlignment="1">
      <alignment horizontal="center" vertical="center" wrapText="1"/>
    </xf>
    <xf numFmtId="0" fontId="44" fillId="33" borderId="14" xfId="0" applyFont="1" applyFill="1" applyBorder="1" applyAlignment="1">
      <alignment horizontal="center" vertical="center" wrapText="1"/>
    </xf>
    <xf numFmtId="3" fontId="44" fillId="38" borderId="15" xfId="0" applyNumberFormat="1" applyFont="1" applyFill="1" applyBorder="1" applyAlignment="1">
      <alignment horizontal="center" vertical="center"/>
    </xf>
    <xf numFmtId="0" fontId="48" fillId="33" borderId="25" xfId="0" applyFont="1" applyFill="1" applyBorder="1" applyAlignment="1">
      <alignment vertical="center" wrapText="1"/>
    </xf>
    <xf numFmtId="3" fontId="44" fillId="33" borderId="15" xfId="0" applyNumberFormat="1" applyFont="1" applyFill="1" applyBorder="1" applyAlignment="1">
      <alignment horizontal="center" vertical="center"/>
    </xf>
    <xf numFmtId="0" fontId="49" fillId="33" borderId="16" xfId="0" applyFont="1" applyFill="1" applyBorder="1" applyAlignment="1">
      <alignment horizontal="left" vertical="center" wrapText="1" indent="1"/>
    </xf>
    <xf numFmtId="3" fontId="50" fillId="33" borderId="15" xfId="0" applyNumberFormat="1" applyFont="1" applyFill="1" applyBorder="1" applyAlignment="1">
      <alignment horizontal="center" vertical="center"/>
    </xf>
    <xf numFmtId="0" fontId="43" fillId="33" borderId="16" xfId="0" applyFont="1" applyFill="1" applyBorder="1" applyAlignment="1">
      <alignment horizontal="left" vertical="center" wrapText="1" indent="1"/>
    </xf>
    <xf numFmtId="0" fontId="37" fillId="33" borderId="0" xfId="0" applyFont="1" applyFill="1" applyAlignment="1">
      <alignment wrapText="1"/>
    </xf>
    <xf numFmtId="9" fontId="44" fillId="33" borderId="15" xfId="43" applyFont="1" applyFill="1" applyBorder="1" applyAlignment="1">
      <alignment horizontal="center" vertical="center"/>
    </xf>
    <xf numFmtId="164" fontId="44" fillId="33" borderId="15" xfId="43" applyNumberFormat="1" applyFont="1" applyFill="1" applyBorder="1" applyAlignment="1">
      <alignment horizontal="center" vertical="center"/>
    </xf>
    <xf numFmtId="0" fontId="51" fillId="33" borderId="20" xfId="0" applyFont="1" applyFill="1" applyBorder="1" applyAlignment="1">
      <alignment horizontal="left" vertical="center" wrapText="1" indent="1"/>
    </xf>
    <xf numFmtId="0" fontId="52" fillId="33" borderId="29" xfId="0" applyFont="1" applyFill="1" applyBorder="1" applyAlignment="1">
      <alignment vertical="center" wrapText="1"/>
    </xf>
    <xf numFmtId="3" fontId="47" fillId="33" borderId="17" xfId="0" applyNumberFormat="1" applyFont="1" applyFill="1" applyBorder="1" applyAlignment="1">
      <alignment horizontal="center" vertical="center"/>
    </xf>
    <xf numFmtId="3" fontId="47" fillId="33" borderId="15" xfId="0" applyNumberFormat="1" applyFont="1" applyFill="1" applyBorder="1" applyAlignment="1">
      <alignment horizontal="center" vertical="center"/>
    </xf>
    <xf numFmtId="164" fontId="50" fillId="33" borderId="15" xfId="0" applyNumberFormat="1" applyFont="1" applyFill="1" applyBorder="1" applyAlignment="1">
      <alignment horizontal="center" vertical="center"/>
    </xf>
    <xf numFmtId="0" fontId="52" fillId="33" borderId="20" xfId="0" applyFont="1" applyFill="1" applyBorder="1" applyAlignment="1">
      <alignment horizontal="left" vertical="center" wrapText="1" indent="1"/>
    </xf>
    <xf numFmtId="0" fontId="48" fillId="33" borderId="16" xfId="0" applyFont="1" applyFill="1" applyBorder="1" applyAlignment="1">
      <alignment horizontal="left" vertical="center" wrapText="1"/>
    </xf>
    <xf numFmtId="9" fontId="48" fillId="33" borderId="19" xfId="0" applyNumberFormat="1" applyFont="1" applyFill="1" applyBorder="1" applyAlignment="1">
      <alignment horizontal="center" vertical="center" wrapText="1"/>
    </xf>
    <xf numFmtId="3" fontId="0" fillId="33" borderId="0" xfId="0" applyNumberFormat="1" applyFill="1"/>
    <xf numFmtId="0" fontId="51" fillId="33" borderId="23" xfId="0" applyFont="1" applyFill="1" applyBorder="1" applyAlignment="1">
      <alignment horizontal="left" vertical="center" wrapText="1" indent="1"/>
    </xf>
    <xf numFmtId="0" fontId="52" fillId="33" borderId="16" xfId="0" applyFont="1" applyFill="1" applyBorder="1" applyAlignment="1">
      <alignment vertical="center" wrapText="1"/>
    </xf>
    <xf numFmtId="0" fontId="30" fillId="33" borderId="16" xfId="0" applyFont="1" applyFill="1" applyBorder="1" applyAlignment="1">
      <alignment vertical="center" wrapText="1"/>
    </xf>
    <xf numFmtId="0" fontId="46" fillId="33" borderId="16" xfId="0" applyFont="1" applyFill="1" applyBorder="1" applyAlignment="1">
      <alignment vertical="center" wrapText="1"/>
    </xf>
    <xf numFmtId="0" fontId="39" fillId="0" borderId="0" xfId="0" applyFont="1" applyAlignment="1"/>
    <xf numFmtId="0" fontId="16" fillId="0" borderId="0" xfId="0" applyFont="1" applyAlignment="1">
      <alignment horizontal="center" wrapText="1"/>
    </xf>
    <xf numFmtId="0" fontId="26" fillId="0" borderId="10" xfId="0" applyFont="1" applyBorder="1" applyAlignment="1">
      <alignment horizontal="center"/>
    </xf>
    <xf numFmtId="0" fontId="26" fillId="0" borderId="11" xfId="0" applyFont="1" applyBorder="1" applyAlignment="1">
      <alignment horizontal="center"/>
    </xf>
    <xf numFmtId="0" fontId="26" fillId="0" borderId="14" xfId="0" applyFont="1" applyBorder="1" applyAlignment="1">
      <alignment horizontal="center"/>
    </xf>
    <xf numFmtId="0" fontId="32" fillId="35" borderId="0" xfId="0" applyFont="1" applyFill="1" applyAlignment="1">
      <alignment horizontal="center"/>
    </xf>
    <xf numFmtId="0" fontId="18" fillId="33" borderId="19"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14" xfId="0" applyFont="1" applyFill="1" applyBorder="1" applyAlignment="1">
      <alignment horizontal="center" vertical="center"/>
    </xf>
    <xf numFmtId="0" fontId="19" fillId="34" borderId="29" xfId="0" applyFont="1" applyFill="1" applyBorder="1" applyAlignment="1">
      <alignment horizontal="center" vertical="center"/>
    </xf>
    <xf numFmtId="0" fontId="36" fillId="33" borderId="25" xfId="0" applyFont="1" applyFill="1" applyBorder="1" applyAlignment="1">
      <alignment horizontal="center" vertical="center" wrapText="1"/>
    </xf>
    <xf numFmtId="0" fontId="36" fillId="33" borderId="13" xfId="0" applyFont="1" applyFill="1" applyBorder="1" applyAlignment="1">
      <alignment horizontal="center" vertical="center" wrapText="1"/>
    </xf>
    <xf numFmtId="0" fontId="36"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19" fillId="34" borderId="29" xfId="0" applyFont="1" applyFill="1" applyBorder="1" applyAlignment="1">
      <alignment horizontal="center" vertical="center" wrapText="1"/>
    </xf>
    <xf numFmtId="0" fontId="19" fillId="34" borderId="25" xfId="0"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19" fillId="33" borderId="25"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26" fillId="34" borderId="11" xfId="0"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2" fontId="35" fillId="34" borderId="11" xfId="0" applyNumberFormat="1" applyFont="1" applyFill="1" applyBorder="1" applyAlignment="1">
      <alignment horizontal="center" vertical="center"/>
    </xf>
    <xf numFmtId="2" fontId="35" fillId="34" borderId="14" xfId="0" applyNumberFormat="1" applyFont="1" applyFill="1" applyBorder="1" applyAlignment="1">
      <alignment horizontal="center" vertical="center"/>
    </xf>
    <xf numFmtId="2" fontId="35" fillId="33" borderId="11" xfId="0" applyNumberFormat="1" applyFont="1" applyFill="1" applyBorder="1" applyAlignment="1">
      <alignment horizontal="center" vertical="center"/>
    </xf>
    <xf numFmtId="2" fontId="35" fillId="33" borderId="14" xfId="0" applyNumberFormat="1" applyFont="1" applyFill="1" applyBorder="1" applyAlignment="1">
      <alignment horizontal="center" vertical="center"/>
    </xf>
    <xf numFmtId="0" fontId="41" fillId="34" borderId="25" xfId="0" applyFont="1" applyFill="1" applyBorder="1" applyAlignment="1">
      <alignment horizontal="center" vertical="center"/>
    </xf>
    <xf numFmtId="0" fontId="41" fillId="34" borderId="11" xfId="0" applyFont="1" applyFill="1" applyBorder="1" applyAlignment="1">
      <alignment horizontal="center" vertical="center"/>
    </xf>
    <xf numFmtId="0" fontId="41" fillId="34" borderId="14" xfId="0" applyFont="1" applyFill="1" applyBorder="1" applyAlignment="1">
      <alignment horizontal="center" vertical="center"/>
    </xf>
    <xf numFmtId="0" fontId="41" fillId="34" borderId="10" xfId="0" applyFont="1" applyFill="1" applyBorder="1" applyAlignment="1">
      <alignment horizontal="center" vertical="center"/>
    </xf>
    <xf numFmtId="0" fontId="44" fillId="33" borderId="18" xfId="0" applyFont="1" applyFill="1" applyBorder="1" applyAlignment="1">
      <alignment horizontal="center" vertical="center" wrapText="1"/>
    </xf>
    <xf numFmtId="0" fontId="44" fillId="33" borderId="16" xfId="0" applyFont="1" applyFill="1" applyBorder="1" applyAlignment="1">
      <alignment horizontal="center" vertical="center" wrapText="1"/>
    </xf>
    <xf numFmtId="0" fontId="44" fillId="33" borderId="26" xfId="0" applyFont="1" applyFill="1" applyBorder="1" applyAlignment="1">
      <alignment horizontal="center" vertical="center"/>
    </xf>
    <xf numFmtId="0" fontId="44" fillId="33" borderId="27" xfId="0" applyFont="1" applyFill="1" applyBorder="1" applyAlignment="1">
      <alignment horizontal="center" vertical="center"/>
    </xf>
    <xf numFmtId="0" fontId="44" fillId="33" borderId="28" xfId="0" applyFont="1" applyFill="1" applyBorder="1" applyAlignment="1">
      <alignment horizontal="center" vertical="center"/>
    </xf>
    <xf numFmtId="0" fontId="44" fillId="33" borderId="25" xfId="0" applyFont="1" applyFill="1" applyBorder="1" applyAlignment="1">
      <alignment horizontal="center" vertical="center" wrapText="1"/>
    </xf>
    <xf numFmtId="0" fontId="44" fillId="33" borderId="13" xfId="0" applyFont="1" applyFill="1" applyBorder="1" applyAlignment="1">
      <alignment horizontal="center" vertical="center" wrapText="1"/>
    </xf>
    <xf numFmtId="0" fontId="44" fillId="33" borderId="14" xfId="0" applyFont="1" applyFill="1" applyBorder="1" applyAlignment="1">
      <alignment horizontal="center" vertical="center" wrapText="1"/>
    </xf>
    <xf numFmtId="0" fontId="44" fillId="33" borderId="10" xfId="0" applyFont="1" applyFill="1" applyBorder="1" applyAlignment="1">
      <alignment horizontal="center" vertical="center"/>
    </xf>
    <xf numFmtId="0" fontId="44" fillId="33" borderId="11" xfId="0" applyFont="1" applyFill="1" applyBorder="1" applyAlignment="1">
      <alignment horizontal="center" vertical="center"/>
    </xf>
    <xf numFmtId="0" fontId="44" fillId="33" borderId="14" xfId="0" applyFont="1" applyFill="1" applyBorder="1" applyAlignment="1">
      <alignment horizontal="center" vertical="center"/>
    </xf>
    <xf numFmtId="0" fontId="47" fillId="34" borderId="10" xfId="0" applyFont="1" applyFill="1" applyBorder="1" applyAlignment="1">
      <alignment horizontal="center" vertical="center" wrapText="1"/>
    </xf>
    <xf numFmtId="0" fontId="47" fillId="34" borderId="11" xfId="0" applyFont="1" applyFill="1" applyBorder="1" applyAlignment="1">
      <alignment horizontal="center" vertical="center" wrapText="1"/>
    </xf>
    <xf numFmtId="0" fontId="47" fillId="34" borderId="14" xfId="0" applyFont="1" applyFill="1" applyBorder="1" applyAlignment="1">
      <alignment horizontal="center" vertical="center" wrapText="1"/>
    </xf>
    <xf numFmtId="0" fontId="44" fillId="34" borderId="26" xfId="0" applyFont="1" applyFill="1" applyBorder="1" applyAlignment="1">
      <alignment horizontal="center" vertical="center" wrapText="1"/>
    </xf>
    <xf numFmtId="0" fontId="44" fillId="34" borderId="27" xfId="0" applyFont="1" applyFill="1" applyBorder="1" applyAlignment="1">
      <alignment horizontal="center" vertical="center" wrapText="1"/>
    </xf>
    <xf numFmtId="0" fontId="44" fillId="34" borderId="28" xfId="0" applyFont="1" applyFill="1" applyBorder="1" applyAlignment="1">
      <alignment horizontal="center" vertical="center" wrapText="1"/>
    </xf>
    <xf numFmtId="0" fontId="44" fillId="33" borderId="10"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44" fillId="33" borderId="25" xfId="0" applyFont="1" applyFill="1" applyBorder="1" applyAlignment="1">
      <alignment horizontal="center" vertical="center"/>
    </xf>
    <xf numFmtId="0" fontId="44" fillId="33" borderId="13" xfId="0" applyFont="1" applyFill="1" applyBorder="1" applyAlignment="1">
      <alignment horizontal="center" vertical="center"/>
    </xf>
    <xf numFmtId="0" fontId="44" fillId="33" borderId="15" xfId="0" applyFont="1" applyFill="1" applyBorder="1" applyAlignment="1">
      <alignment horizontal="center" vertical="center"/>
    </xf>
    <xf numFmtId="0" fontId="42" fillId="33" borderId="10" xfId="0" applyFont="1" applyFill="1" applyBorder="1" applyAlignment="1">
      <alignment horizontal="center" vertical="center" wrapText="1"/>
    </xf>
    <xf numFmtId="0" fontId="42" fillId="33" borderId="11" xfId="0" applyFont="1" applyFill="1" applyBorder="1" applyAlignment="1">
      <alignment horizontal="center" vertical="center" wrapText="1"/>
    </xf>
    <xf numFmtId="0" fontId="42" fillId="33" borderId="14" xfId="0" applyFont="1" applyFill="1" applyBorder="1" applyAlignment="1">
      <alignment horizontal="center" vertical="center" wrapText="1"/>
    </xf>
    <xf numFmtId="0" fontId="41" fillId="0" borderId="10" xfId="0" applyFont="1" applyBorder="1" applyAlignment="1">
      <alignment horizontal="center"/>
    </xf>
    <xf numFmtId="0" fontId="41" fillId="0" borderId="11" xfId="0" applyFont="1" applyBorder="1" applyAlignment="1">
      <alignment horizontal="center"/>
    </xf>
    <xf numFmtId="0" fontId="41" fillId="0" borderId="14" xfId="0" applyFont="1" applyBorder="1" applyAlignment="1">
      <alignment horizontal="center"/>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4" xfId="0" applyFont="1" applyBorder="1" applyAlignment="1">
      <alignment horizontal="center" vertical="center" wrapText="1"/>
    </xf>
    <xf numFmtId="0" fontId="42" fillId="34" borderId="11" xfId="0" applyFont="1" applyFill="1" applyBorder="1" applyAlignment="1">
      <alignment horizontal="center" vertical="center" wrapText="1"/>
    </xf>
    <xf numFmtId="0" fontId="42" fillId="34" borderId="11" xfId="0" applyFont="1" applyFill="1" applyBorder="1" applyAlignment="1">
      <alignment horizontal="center" vertical="center"/>
    </xf>
    <xf numFmtId="0" fontId="42" fillId="34" borderId="14" xfId="0" applyFont="1" applyFill="1" applyBorder="1" applyAlignment="1">
      <alignment horizontal="center" vertical="center"/>
    </xf>
    <xf numFmtId="0" fontId="40" fillId="35" borderId="0" xfId="0" applyFont="1" applyFill="1" applyAlignment="1">
      <alignment horizontal="center"/>
    </xf>
    <xf numFmtId="0" fontId="42" fillId="33" borderId="19" xfId="0" applyFont="1" applyFill="1" applyBorder="1" applyAlignment="1">
      <alignment horizontal="center" vertical="center"/>
    </xf>
    <xf numFmtId="49" fontId="42" fillId="33" borderId="10" xfId="0" applyNumberFormat="1" applyFont="1" applyFill="1" applyBorder="1" applyAlignment="1">
      <alignment horizontal="center" vertical="center"/>
    </xf>
    <xf numFmtId="49" fontId="42" fillId="33" borderId="11" xfId="0" applyNumberFormat="1" applyFont="1" applyFill="1" applyBorder="1" applyAlignment="1">
      <alignment horizontal="center" vertical="center"/>
    </xf>
    <xf numFmtId="49" fontId="42" fillId="33" borderId="14" xfId="0" applyNumberFormat="1" applyFont="1" applyFill="1" applyBorder="1" applyAlignment="1">
      <alignment horizontal="center" vertical="center"/>
    </xf>
    <xf numFmtId="0" fontId="44" fillId="34" borderId="26" xfId="0" applyFont="1" applyFill="1" applyBorder="1" applyAlignment="1">
      <alignment horizontal="center" vertical="center"/>
    </xf>
    <xf numFmtId="0" fontId="44" fillId="34" borderId="27" xfId="0" applyFont="1" applyFill="1" applyBorder="1" applyAlignment="1">
      <alignment horizontal="center" vertical="center"/>
    </xf>
    <xf numFmtId="0" fontId="44" fillId="34" borderId="28" xfId="0" applyFont="1" applyFill="1" applyBorder="1" applyAlignment="1">
      <alignment horizontal="center" vertical="center"/>
    </xf>
    <xf numFmtId="0" fontId="43" fillId="34" borderId="10" xfId="0" applyFont="1" applyFill="1" applyBorder="1" applyAlignment="1">
      <alignment horizontal="center" vertical="center" wrapText="1"/>
    </xf>
    <xf numFmtId="0" fontId="43" fillId="34" borderId="11" xfId="0" applyFont="1" applyFill="1" applyBorder="1" applyAlignment="1">
      <alignment horizontal="center" vertical="center" wrapText="1"/>
    </xf>
    <xf numFmtId="0" fontId="43" fillId="34" borderId="14" xfId="0" applyFont="1" applyFill="1" applyBorder="1" applyAlignment="1">
      <alignment horizontal="center" vertical="center" wrapText="1"/>
    </xf>
    <xf numFmtId="0" fontId="47" fillId="34" borderId="10" xfId="0" applyFont="1" applyFill="1" applyBorder="1" applyAlignment="1">
      <alignment horizontal="center" vertical="center"/>
    </xf>
    <xf numFmtId="0" fontId="47" fillId="34" borderId="11" xfId="0" applyFont="1" applyFill="1" applyBorder="1" applyAlignment="1">
      <alignment horizontal="center" vertical="center"/>
    </xf>
    <xf numFmtId="0" fontId="47" fillId="34" borderId="14" xfId="0" applyFont="1" applyFill="1" applyBorder="1" applyAlignment="1">
      <alignment horizontal="center" vertical="center"/>
    </xf>
    <xf numFmtId="0" fontId="41" fillId="34" borderId="12" xfId="0" applyFont="1" applyFill="1" applyBorder="1" applyAlignment="1">
      <alignment horizontal="center" vertical="center"/>
    </xf>
    <xf numFmtId="0" fontId="45" fillId="33" borderId="25" xfId="0" applyFont="1" applyFill="1" applyBorder="1" applyAlignment="1">
      <alignment horizontal="center" vertical="center" wrapText="1"/>
    </xf>
    <xf numFmtId="0" fontId="45" fillId="33" borderId="13" xfId="0" applyFont="1" applyFill="1" applyBorder="1" applyAlignment="1">
      <alignment horizontal="center" vertical="center" wrapText="1"/>
    </xf>
    <xf numFmtId="0" fontId="45" fillId="33" borderId="14" xfId="0" applyFont="1" applyFill="1" applyBorder="1" applyAlignment="1">
      <alignment horizontal="center" vertical="center" wrapText="1"/>
    </xf>
    <xf numFmtId="9" fontId="44" fillId="34" borderId="10" xfId="0" applyNumberFormat="1" applyFont="1" applyFill="1" applyBorder="1" applyAlignment="1">
      <alignment horizontal="center" vertical="center"/>
    </xf>
    <xf numFmtId="9" fontId="44" fillId="34" borderId="12" xfId="0" applyNumberFormat="1" applyFont="1" applyFill="1" applyBorder="1" applyAlignment="1">
      <alignment horizontal="center" vertical="center"/>
    </xf>
    <xf numFmtId="9" fontId="44" fillId="34" borderId="11" xfId="0" applyNumberFormat="1" applyFont="1" applyFill="1" applyBorder="1" applyAlignment="1">
      <alignment horizontal="center" vertical="center"/>
    </xf>
    <xf numFmtId="9" fontId="44" fillId="34" borderId="14" xfId="0" applyNumberFormat="1" applyFont="1" applyFill="1" applyBorder="1" applyAlignment="1">
      <alignment horizontal="center" vertical="center"/>
    </xf>
    <xf numFmtId="9" fontId="44" fillId="34" borderId="30" xfId="0" applyNumberFormat="1" applyFont="1" applyFill="1" applyBorder="1" applyAlignment="1">
      <alignment horizontal="center" vertical="center"/>
    </xf>
    <xf numFmtId="0" fontId="44" fillId="33" borderId="26" xfId="0" applyFont="1" applyFill="1" applyBorder="1" applyAlignment="1">
      <alignment horizontal="center" vertical="center" wrapText="1"/>
    </xf>
    <xf numFmtId="0" fontId="44" fillId="33" borderId="27" xfId="0" applyFont="1" applyFill="1" applyBorder="1" applyAlignment="1">
      <alignment horizontal="center" vertical="center" wrapText="1"/>
    </xf>
    <xf numFmtId="0" fontId="44" fillId="33" borderId="28" xfId="0" applyFont="1" applyFill="1" applyBorder="1" applyAlignment="1">
      <alignment horizontal="center" vertical="center" wrapText="1"/>
    </xf>
    <xf numFmtId="9" fontId="44" fillId="34" borderId="10" xfId="0" applyNumberFormat="1" applyFont="1" applyFill="1" applyBorder="1" applyAlignment="1">
      <alignment horizontal="center" vertical="center" wrapText="1"/>
    </xf>
    <xf numFmtId="9" fontId="44" fillId="34" borderId="11" xfId="0" applyNumberFormat="1" applyFont="1" applyFill="1" applyBorder="1" applyAlignment="1">
      <alignment horizontal="center" vertical="center" wrapText="1"/>
    </xf>
    <xf numFmtId="9" fontId="44" fillId="34" borderId="14" xfId="0" applyNumberFormat="1" applyFont="1" applyFill="1" applyBorder="1" applyAlignment="1">
      <alignment horizontal="center" vertical="center" wrapText="1"/>
    </xf>
    <xf numFmtId="0" fontId="39" fillId="0" borderId="0" xfId="0" applyFont="1" applyAlignment="1">
      <alignment horizontal="center" wrapText="1"/>
    </xf>
    <xf numFmtId="0" fontId="47" fillId="33" borderId="10" xfId="0" applyFont="1" applyFill="1" applyBorder="1" applyAlignment="1">
      <alignment horizontal="center" vertical="center" wrapText="1"/>
    </xf>
    <xf numFmtId="0" fontId="47" fillId="33" borderId="11" xfId="0" applyFont="1" applyFill="1" applyBorder="1" applyAlignment="1">
      <alignment horizontal="center" vertical="center" wrapText="1"/>
    </xf>
    <xf numFmtId="0" fontId="47" fillId="33" borderId="14" xfId="0" applyFont="1" applyFill="1" applyBorder="1" applyAlignment="1">
      <alignment horizontal="center" vertical="center" wrapText="1"/>
    </xf>
    <xf numFmtId="0" fontId="41" fillId="33" borderId="10" xfId="0" applyFont="1" applyFill="1" applyBorder="1" applyAlignment="1">
      <alignment horizontal="center" vertical="center"/>
    </xf>
    <xf numFmtId="0" fontId="41" fillId="33" borderId="11" xfId="0" applyFont="1" applyFill="1" applyBorder="1" applyAlignment="1">
      <alignment horizontal="center" vertical="center"/>
    </xf>
    <xf numFmtId="0" fontId="41" fillId="33" borderId="14" xfId="0" applyFont="1" applyFill="1" applyBorder="1" applyAlignment="1">
      <alignment horizontal="center" vertical="center"/>
    </xf>
    <xf numFmtId="9" fontId="44" fillId="33" borderId="10" xfId="0" applyNumberFormat="1" applyFont="1" applyFill="1" applyBorder="1" applyAlignment="1">
      <alignment horizontal="center" vertical="center" wrapText="1"/>
    </xf>
    <xf numFmtId="9" fontId="44" fillId="33" borderId="11" xfId="0" applyNumberFormat="1" applyFont="1" applyFill="1" applyBorder="1" applyAlignment="1">
      <alignment horizontal="center" vertical="center" wrapText="1"/>
    </xf>
    <xf numFmtId="9" fontId="44" fillId="33" borderId="14" xfId="0" applyNumberFormat="1" applyFont="1" applyFill="1" applyBorder="1" applyAlignment="1">
      <alignment horizontal="center" vertical="center" wrapText="1"/>
    </xf>
    <xf numFmtId="9" fontId="44" fillId="33" borderId="11" xfId="0" applyNumberFormat="1" applyFont="1" applyFill="1" applyBorder="1" applyAlignment="1">
      <alignment horizontal="center" vertical="center"/>
    </xf>
    <xf numFmtId="9" fontId="44" fillId="33" borderId="14" xfId="0" applyNumberFormat="1" applyFont="1" applyFill="1" applyBorder="1" applyAlignment="1">
      <alignment horizontal="center" vertical="center"/>
    </xf>
    <xf numFmtId="0" fontId="47" fillId="33" borderId="10" xfId="0" applyFont="1" applyFill="1" applyBorder="1" applyAlignment="1">
      <alignment horizontal="center" vertical="center"/>
    </xf>
    <xf numFmtId="0" fontId="47" fillId="33" borderId="11" xfId="0" applyFont="1" applyFill="1" applyBorder="1" applyAlignment="1">
      <alignment horizontal="center" vertical="center"/>
    </xf>
    <xf numFmtId="0" fontId="47" fillId="33" borderId="14" xfId="0" applyFont="1" applyFill="1" applyBorder="1" applyAlignment="1">
      <alignment horizontal="center" vertical="center"/>
    </xf>
    <xf numFmtId="0" fontId="41" fillId="33" borderId="25" xfId="0" applyFont="1" applyFill="1" applyBorder="1" applyAlignment="1">
      <alignment horizontal="center" vertical="center"/>
    </xf>
    <xf numFmtId="9" fontId="44" fillId="33" borderId="10" xfId="0" applyNumberFormat="1" applyFont="1" applyFill="1" applyBorder="1" applyAlignment="1">
      <alignment horizontal="center" vertical="center"/>
    </xf>
    <xf numFmtId="9" fontId="44" fillId="33" borderId="12" xfId="0" applyNumberFormat="1" applyFont="1" applyFill="1" applyBorder="1" applyAlignment="1">
      <alignment horizontal="center" vertical="center"/>
    </xf>
    <xf numFmtId="0" fontId="86" fillId="33" borderId="19"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36" fillId="33" borderId="10" xfId="0" applyFont="1" applyFill="1" applyBorder="1" applyAlignment="1">
      <alignment horizontal="center" vertical="center" wrapText="1"/>
    </xf>
    <xf numFmtId="0" fontId="36" fillId="33" borderId="11" xfId="0" applyFont="1" applyFill="1" applyBorder="1" applyAlignment="1">
      <alignment horizontal="center"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23" fillId="34" borderId="25" xfId="0" applyFont="1" applyFill="1" applyBorder="1" applyAlignment="1">
      <alignment horizontal="center" vertical="center" wrapText="1"/>
    </xf>
    <xf numFmtId="0" fontId="19" fillId="33" borderId="3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30" xfId="0" applyFont="1" applyFill="1" applyBorder="1" applyAlignment="1">
      <alignment horizontal="center" vertical="center"/>
    </xf>
    <xf numFmtId="0" fontId="19" fillId="33" borderId="31" xfId="0" applyFont="1" applyFill="1" applyBorder="1" applyAlignment="1">
      <alignment horizontal="center" vertical="center" wrapText="1"/>
    </xf>
    <xf numFmtId="0" fontId="19" fillId="33" borderId="32" xfId="0" applyFont="1" applyFill="1" applyBorder="1" applyAlignment="1">
      <alignment horizontal="center" vertical="center" wrapText="1"/>
    </xf>
    <xf numFmtId="0" fontId="19" fillId="33" borderId="25"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5" xfId="0" applyFont="1" applyFill="1" applyBorder="1" applyAlignment="1">
      <alignment horizontal="center" vertical="center"/>
    </xf>
    <xf numFmtId="0" fontId="26" fillId="34" borderId="25" xfId="0" applyFont="1" applyFill="1" applyBorder="1" applyAlignment="1">
      <alignment horizontal="center" vertical="center"/>
    </xf>
    <xf numFmtId="0" fontId="22" fillId="34" borderId="21"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0" fontId="28" fillId="34" borderId="10" xfId="0" applyFont="1" applyFill="1" applyBorder="1" applyAlignment="1">
      <alignment horizontal="center" vertical="center" wrapText="1"/>
    </xf>
    <xf numFmtId="0" fontId="28" fillId="34" borderId="11" xfId="0" applyFont="1" applyFill="1" applyBorder="1" applyAlignment="1">
      <alignment horizontal="center" vertical="center" wrapText="1"/>
    </xf>
    <xf numFmtId="0" fontId="28" fillId="34" borderId="14" xfId="0" applyFont="1" applyFill="1" applyBorder="1" applyAlignment="1">
      <alignment horizontal="center" vertical="center" wrapText="1"/>
    </xf>
    <xf numFmtId="0" fontId="23" fillId="34" borderId="25" xfId="0" applyFont="1" applyFill="1" applyBorder="1" applyAlignment="1">
      <alignment horizontal="center" vertical="center"/>
    </xf>
    <xf numFmtId="9" fontId="28" fillId="34" borderId="10" xfId="0" applyNumberFormat="1" applyFont="1" applyFill="1" applyBorder="1" applyAlignment="1">
      <alignment horizontal="center" vertical="center"/>
    </xf>
    <xf numFmtId="9" fontId="28" fillId="34" borderId="12" xfId="0" applyNumberFormat="1" applyFont="1" applyFill="1" applyBorder="1" applyAlignment="1">
      <alignment horizontal="center" vertical="center"/>
    </xf>
    <xf numFmtId="9" fontId="28" fillId="34" borderId="11" xfId="0" applyNumberFormat="1" applyFont="1" applyFill="1" applyBorder="1" applyAlignment="1">
      <alignment horizontal="center" vertical="center"/>
    </xf>
    <xf numFmtId="9" fontId="28" fillId="34" borderId="14" xfId="0" applyNumberFormat="1" applyFont="1" applyFill="1" applyBorder="1" applyAlignment="1">
      <alignment horizontal="center" vertical="center"/>
    </xf>
    <xf numFmtId="0" fontId="22" fillId="0" borderId="31"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30"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17" xfId="0" applyFont="1" applyBorder="1" applyAlignment="1">
      <alignment horizontal="justify" vertical="center" wrapText="1"/>
    </xf>
    <xf numFmtId="0" fontId="22" fillId="0" borderId="25"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5" xfId="0" applyFont="1" applyBorder="1" applyAlignment="1">
      <alignment horizontal="justify" vertical="center" wrapText="1"/>
    </xf>
    <xf numFmtId="0" fontId="18" fillId="34" borderId="10" xfId="0" applyFont="1" applyFill="1" applyBorder="1" applyAlignment="1">
      <alignment horizontal="justify" vertical="center" wrapText="1"/>
    </xf>
    <xf numFmtId="0" fontId="18" fillId="34" borderId="11" xfId="0" applyFont="1" applyFill="1" applyBorder="1" applyAlignment="1">
      <alignment horizontal="justify" vertical="center"/>
    </xf>
    <xf numFmtId="0" fontId="18" fillId="34" borderId="14" xfId="0" applyFont="1" applyFill="1" applyBorder="1" applyAlignment="1">
      <alignment horizontal="justify" vertical="center"/>
    </xf>
    <xf numFmtId="0" fontId="54" fillId="37" borderId="10" xfId="0" applyFont="1" applyFill="1" applyBorder="1" applyAlignment="1">
      <alignment horizontal="justify" vertical="center" wrapText="1"/>
    </xf>
    <xf numFmtId="0" fontId="54" fillId="37" borderId="11" xfId="0" applyFont="1" applyFill="1" applyBorder="1" applyAlignment="1">
      <alignment horizontal="justify" vertical="center" wrapText="1"/>
    </xf>
    <xf numFmtId="0" fontId="54" fillId="37" borderId="14" xfId="0" applyFont="1" applyFill="1" applyBorder="1" applyAlignment="1">
      <alignment horizontal="justify" vertical="center" wrapText="1"/>
    </xf>
    <xf numFmtId="0" fontId="60" fillId="34" borderId="10" xfId="0" applyFont="1" applyFill="1" applyBorder="1" applyAlignment="1">
      <alignment horizontal="center" vertical="center"/>
    </xf>
    <xf numFmtId="0" fontId="60" fillId="34" borderId="11" xfId="0" applyFont="1" applyFill="1" applyBorder="1" applyAlignment="1">
      <alignment horizontal="center" vertical="center"/>
    </xf>
    <xf numFmtId="0" fontId="60" fillId="34" borderId="14" xfId="0" applyFont="1" applyFill="1" applyBorder="1" applyAlignment="1">
      <alignment horizontal="center" vertical="center"/>
    </xf>
    <xf numFmtId="9" fontId="36" fillId="34" borderId="10" xfId="0" applyNumberFormat="1" applyFont="1" applyFill="1" applyBorder="1" applyAlignment="1">
      <alignment horizontal="center" vertical="center"/>
    </xf>
    <xf numFmtId="9" fontId="36" fillId="34" borderId="12" xfId="0" applyNumberFormat="1" applyFont="1" applyFill="1" applyBorder="1" applyAlignment="1">
      <alignment horizontal="center" vertical="center"/>
    </xf>
    <xf numFmtId="9" fontId="36" fillId="34" borderId="11" xfId="0" applyNumberFormat="1" applyFont="1" applyFill="1" applyBorder="1" applyAlignment="1">
      <alignment horizontal="center" vertical="center"/>
    </xf>
    <xf numFmtId="9" fontId="36" fillId="34" borderId="14" xfId="0" applyNumberFormat="1" applyFont="1" applyFill="1" applyBorder="1" applyAlignment="1">
      <alignment horizontal="center" vertical="center"/>
    </xf>
    <xf numFmtId="0" fontId="55" fillId="34" borderId="10" xfId="0" applyFont="1" applyFill="1" applyBorder="1" applyAlignment="1">
      <alignment horizontal="center" vertical="center" wrapText="1"/>
    </xf>
    <xf numFmtId="0" fontId="55" fillId="34" borderId="11" xfId="0" applyFont="1" applyFill="1" applyBorder="1" applyAlignment="1">
      <alignment horizontal="center" vertical="center" wrapText="1"/>
    </xf>
    <xf numFmtId="0" fontId="55" fillId="34" borderId="14" xfId="0" applyFont="1" applyFill="1" applyBorder="1" applyAlignment="1">
      <alignment horizontal="center" vertical="center" wrapText="1"/>
    </xf>
    <xf numFmtId="9" fontId="36" fillId="33" borderId="11" xfId="0" applyNumberFormat="1" applyFont="1" applyFill="1" applyBorder="1" applyAlignment="1">
      <alignment horizontal="center" vertical="center"/>
    </xf>
    <xf numFmtId="9" fontId="36" fillId="33" borderId="14" xfId="0" applyNumberFormat="1" applyFont="1" applyFill="1" applyBorder="1" applyAlignment="1">
      <alignment horizontal="center" vertical="center"/>
    </xf>
    <xf numFmtId="0" fontId="36" fillId="33" borderId="10" xfId="0" applyFont="1" applyFill="1" applyBorder="1" applyAlignment="1">
      <alignment horizontal="center" vertical="center"/>
    </xf>
    <xf numFmtId="0" fontId="36" fillId="33" borderId="11" xfId="0" applyFont="1" applyFill="1" applyBorder="1" applyAlignment="1">
      <alignment horizontal="center" vertical="center"/>
    </xf>
    <xf numFmtId="0" fontId="36" fillId="33" borderId="14" xfId="0" applyFont="1" applyFill="1" applyBorder="1" applyAlignment="1">
      <alignment horizontal="center" vertical="center"/>
    </xf>
    <xf numFmtId="0" fontId="36" fillId="33" borderId="18" xfId="0" applyFont="1" applyFill="1" applyBorder="1" applyAlignment="1">
      <alignment horizontal="center" vertical="center" wrapText="1"/>
    </xf>
    <xf numFmtId="0" fontId="36" fillId="33" borderId="16" xfId="0" applyFont="1" applyFill="1" applyBorder="1" applyAlignment="1">
      <alignment horizontal="center" vertical="center" wrapText="1"/>
    </xf>
    <xf numFmtId="9" fontId="36" fillId="34" borderId="10" xfId="0" applyNumberFormat="1" applyFont="1" applyFill="1" applyBorder="1" applyAlignment="1">
      <alignment horizontal="center" vertical="center" wrapText="1"/>
    </xf>
    <xf numFmtId="9" fontId="36" fillId="34" borderId="11" xfId="0" applyNumberFormat="1" applyFont="1" applyFill="1" applyBorder="1" applyAlignment="1">
      <alignment horizontal="center" vertical="center" wrapText="1"/>
    </xf>
    <xf numFmtId="9" fontId="36" fillId="34" borderId="14" xfId="0" applyNumberFormat="1" applyFont="1" applyFill="1" applyBorder="1" applyAlignment="1">
      <alignment horizontal="center" vertical="center" wrapText="1"/>
    </xf>
    <xf numFmtId="0" fontId="54" fillId="37" borderId="10" xfId="0" applyFont="1" applyFill="1" applyBorder="1" applyAlignment="1">
      <alignment horizontal="center" vertical="center" wrapText="1"/>
    </xf>
    <xf numFmtId="0" fontId="54" fillId="37" borderId="11" xfId="0" applyFont="1" applyFill="1" applyBorder="1" applyAlignment="1">
      <alignment horizontal="center" vertical="center" wrapText="1"/>
    </xf>
    <xf numFmtId="0" fontId="54" fillId="37" borderId="14" xfId="0" applyFont="1" applyFill="1" applyBorder="1" applyAlignment="1">
      <alignment horizontal="center" vertical="center" wrapText="1"/>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14" xfId="0" applyFont="1" applyFill="1" applyBorder="1" applyAlignment="1">
      <alignment horizontal="center" vertical="center" wrapText="1"/>
    </xf>
    <xf numFmtId="0" fontId="61" fillId="34" borderId="10" xfId="0" applyFont="1" applyFill="1" applyBorder="1" applyAlignment="1">
      <alignment horizontal="center" vertical="center" wrapText="1"/>
    </xf>
    <xf numFmtId="0" fontId="61" fillId="34" borderId="11" xfId="0" applyFont="1" applyFill="1" applyBorder="1" applyAlignment="1">
      <alignment horizontal="center" vertical="center" wrapText="1"/>
    </xf>
    <xf numFmtId="0" fontId="61" fillId="34" borderId="14" xfId="0" applyFont="1" applyFill="1" applyBorder="1" applyAlignment="1">
      <alignment horizontal="center" vertical="center" wrapText="1"/>
    </xf>
    <xf numFmtId="0" fontId="36" fillId="34" borderId="10" xfId="0" applyFont="1" applyFill="1" applyBorder="1" applyAlignment="1">
      <alignment horizontal="center" vertical="center" wrapText="1"/>
    </xf>
    <xf numFmtId="0" fontId="36" fillId="34" borderId="11" xfId="0" applyFont="1" applyFill="1" applyBorder="1" applyAlignment="1">
      <alignment horizontal="center" vertical="center" wrapText="1"/>
    </xf>
    <xf numFmtId="0" fontId="36" fillId="34" borderId="14" xfId="0" applyFont="1" applyFill="1" applyBorder="1" applyAlignment="1">
      <alignment horizontal="center"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3" fillId="34" borderId="10" xfId="0" applyFont="1" applyFill="1" applyBorder="1" applyAlignment="1">
      <alignment horizontal="left" vertical="center" wrapText="1"/>
    </xf>
    <xf numFmtId="0" fontId="23" fillId="34" borderId="14"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0" xfId="0" applyFill="1" applyBorder="1" applyAlignment="1">
      <alignment horizont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6" fillId="0" borderId="0" xfId="0" applyFont="1" applyAlignment="1">
      <alignment horizontal="center"/>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22" fillId="0" borderId="31" xfId="0" applyFont="1" applyBorder="1" applyAlignment="1">
      <alignment horizontal="left" vertical="center" wrapText="1"/>
    </xf>
    <xf numFmtId="0" fontId="22" fillId="0" borderId="12" xfId="0" applyFont="1" applyBorder="1" applyAlignment="1">
      <alignment horizontal="left" vertical="center" wrapText="1"/>
    </xf>
    <xf numFmtId="0" fontId="22" fillId="0" borderId="30" xfId="0" applyFont="1" applyBorder="1" applyAlignment="1">
      <alignment horizontal="left" vertical="center" wrapText="1"/>
    </xf>
    <xf numFmtId="0" fontId="22" fillId="0" borderId="32"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5" xfId="0" applyFont="1" applyBorder="1" applyAlignment="1">
      <alignment horizontal="left"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4" xfId="0" applyFont="1" applyFill="1" applyBorder="1" applyAlignment="1">
      <alignment horizontal="left" vertical="center" wrapText="1"/>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3" fontId="23" fillId="35" borderId="10" xfId="0" applyNumberFormat="1" applyFont="1" applyFill="1" applyBorder="1" applyAlignment="1">
      <alignment horizontal="center" vertical="center" wrapText="1"/>
    </xf>
    <xf numFmtId="3" fontId="23" fillId="35" borderId="11" xfId="0" applyNumberFormat="1" applyFont="1" applyFill="1" applyBorder="1" applyAlignment="1">
      <alignment horizontal="center" vertical="center" wrapText="1"/>
    </xf>
    <xf numFmtId="3" fontId="23" fillId="35" borderId="14" xfId="0" applyNumberFormat="1" applyFont="1" applyFill="1" applyBorder="1" applyAlignment="1">
      <alignment horizontal="center" vertical="center" wrapText="1"/>
    </xf>
    <xf numFmtId="3" fontId="23" fillId="35" borderId="11" xfId="0" applyNumberFormat="1" applyFont="1" applyFill="1" applyBorder="1" applyAlignment="1">
      <alignment horizontal="center" vertical="center"/>
    </xf>
    <xf numFmtId="3" fontId="23" fillId="35" borderId="14"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4" xfId="0" applyFont="1" applyFill="1" applyBorder="1" applyAlignment="1">
      <alignment horizontal="center" vertical="center"/>
    </xf>
    <xf numFmtId="9" fontId="23" fillId="34" borderId="10" xfId="0" applyNumberFormat="1" applyFont="1" applyFill="1" applyBorder="1" applyAlignment="1">
      <alignment horizontal="center" vertical="center" wrapText="1"/>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9" fontId="23" fillId="34" borderId="10" xfId="0" applyNumberFormat="1" applyFont="1" applyFill="1" applyBorder="1" applyAlignment="1">
      <alignment horizontal="center" vertical="center"/>
    </xf>
    <xf numFmtId="0" fontId="23" fillId="33" borderId="10" xfId="0" applyFont="1" applyFill="1" applyBorder="1" applyAlignment="1">
      <alignment horizontal="left" vertical="center" wrapText="1"/>
    </xf>
    <xf numFmtId="0" fontId="23" fillId="33" borderId="14" xfId="0" applyFont="1" applyFill="1" applyBorder="1" applyAlignment="1">
      <alignment horizontal="left" vertical="center" wrapText="1"/>
    </xf>
    <xf numFmtId="9" fontId="28" fillId="34" borderId="10" xfId="0" applyNumberFormat="1" applyFont="1" applyFill="1" applyBorder="1" applyAlignment="1">
      <alignment horizontal="center" vertical="center" wrapText="1"/>
    </xf>
    <xf numFmtId="9" fontId="28" fillId="34" borderId="14"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9" fontId="23" fillId="33" borderId="10" xfId="0" applyNumberFormat="1" applyFont="1" applyFill="1" applyBorder="1" applyAlignment="1">
      <alignment horizontal="center" vertical="center"/>
    </xf>
    <xf numFmtId="9" fontId="23" fillId="33" borderId="11" xfId="0" applyNumberFormat="1" applyFont="1" applyFill="1" applyBorder="1" applyAlignment="1">
      <alignment horizontal="center" vertical="center"/>
    </xf>
    <xf numFmtId="9" fontId="23" fillId="33" borderId="14" xfId="0" applyNumberFormat="1" applyFont="1" applyFill="1" applyBorder="1" applyAlignment="1">
      <alignment horizontal="center" vertical="center"/>
    </xf>
    <xf numFmtId="9" fontId="26" fillId="0" borderId="10" xfId="0" applyNumberFormat="1" applyFont="1" applyFill="1" applyBorder="1" applyAlignment="1">
      <alignment horizontal="center" vertical="center"/>
    </xf>
    <xf numFmtId="9" fontId="26" fillId="0" borderId="11" xfId="0" applyNumberFormat="1" applyFont="1" applyFill="1" applyBorder="1" applyAlignment="1">
      <alignment horizontal="center" vertical="center"/>
    </xf>
    <xf numFmtId="9" fontId="26" fillId="0" borderId="14" xfId="0" applyNumberFormat="1" applyFont="1" applyFill="1" applyBorder="1" applyAlignment="1">
      <alignment horizontal="center" vertical="center"/>
    </xf>
    <xf numFmtId="9" fontId="55" fillId="34" borderId="10" xfId="0" applyNumberFormat="1" applyFont="1" applyFill="1" applyBorder="1" applyAlignment="1">
      <alignment horizontal="left" vertical="center" wrapText="1"/>
    </xf>
    <xf numFmtId="9" fontId="55" fillId="34" borderId="14" xfId="0" applyNumberFormat="1" applyFont="1" applyFill="1" applyBorder="1" applyAlignment="1">
      <alignment horizontal="left" vertical="center" wrapText="1"/>
    </xf>
    <xf numFmtId="0" fontId="31" fillId="34" borderId="10" xfId="0" applyFont="1" applyFill="1" applyBorder="1" applyAlignment="1">
      <alignment horizontal="center" vertical="center"/>
    </xf>
    <xf numFmtId="0" fontId="31" fillId="34" borderId="11" xfId="0" applyFont="1" applyFill="1" applyBorder="1" applyAlignment="1">
      <alignment horizontal="center" vertical="center"/>
    </xf>
    <xf numFmtId="0" fontId="31" fillId="34" borderId="14" xfId="0" applyFont="1" applyFill="1" applyBorder="1" applyAlignment="1">
      <alignment horizontal="center" vertical="center"/>
    </xf>
    <xf numFmtId="0" fontId="31" fillId="34" borderId="30" xfId="0" applyFont="1" applyFill="1" applyBorder="1" applyAlignment="1">
      <alignment horizontal="center" vertical="center"/>
    </xf>
    <xf numFmtId="0" fontId="76" fillId="34" borderId="10" xfId="0" applyFont="1" applyFill="1" applyBorder="1" applyAlignment="1">
      <alignment horizontal="center" vertical="center" wrapText="1"/>
    </xf>
    <xf numFmtId="0" fontId="76" fillId="34" borderId="11" xfId="0" applyFont="1" applyFill="1" applyBorder="1" applyAlignment="1">
      <alignment horizontal="center" vertical="center" wrapText="1"/>
    </xf>
    <xf numFmtId="0" fontId="31" fillId="0" borderId="10" xfId="0" applyFont="1" applyBorder="1" applyAlignment="1">
      <alignment horizontal="center"/>
    </xf>
    <xf numFmtId="0" fontId="31" fillId="0" borderId="11" xfId="0" applyFont="1" applyBorder="1" applyAlignment="1">
      <alignment horizontal="center"/>
    </xf>
    <xf numFmtId="0" fontId="31" fillId="0" borderId="14" xfId="0" applyFont="1" applyBorder="1" applyAlignment="1">
      <alignment horizontal="center"/>
    </xf>
    <xf numFmtId="0" fontId="76" fillId="0" borderId="31"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30" xfId="0" applyFont="1" applyBorder="1" applyAlignment="1">
      <alignment horizontal="center" vertical="center" wrapText="1"/>
    </xf>
    <xf numFmtId="0" fontId="76" fillId="0" borderId="32"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17" xfId="0" applyFont="1" applyBorder="1" applyAlignment="1">
      <alignment horizontal="center" vertical="center" wrapText="1"/>
    </xf>
    <xf numFmtId="0" fontId="76" fillId="0" borderId="25" xfId="0" applyFont="1" applyBorder="1" applyAlignment="1">
      <alignment horizontal="center" vertical="center" wrapText="1"/>
    </xf>
    <xf numFmtId="0" fontId="76" fillId="0" borderId="13" xfId="0" applyFont="1" applyBorder="1" applyAlignment="1">
      <alignment horizontal="center" vertical="center" wrapText="1"/>
    </xf>
    <xf numFmtId="0" fontId="76" fillId="0" borderId="15" xfId="0" applyFont="1" applyBorder="1" applyAlignment="1">
      <alignment horizontal="center" vertical="center" wrapText="1"/>
    </xf>
    <xf numFmtId="0" fontId="76" fillId="34" borderId="11" xfId="0" applyFont="1" applyFill="1" applyBorder="1" applyAlignment="1">
      <alignment horizontal="center" vertical="center"/>
    </xf>
    <xf numFmtId="0" fontId="76" fillId="34" borderId="14" xfId="0" applyFont="1" applyFill="1" applyBorder="1" applyAlignment="1">
      <alignment horizontal="center" vertical="center"/>
    </xf>
    <xf numFmtId="0" fontId="76" fillId="33" borderId="18" xfId="0" applyFont="1" applyFill="1" applyBorder="1" applyAlignment="1">
      <alignment horizontal="center" vertical="center" wrapText="1"/>
    </xf>
    <xf numFmtId="0" fontId="76" fillId="33" borderId="25" xfId="0" applyFont="1" applyFill="1" applyBorder="1" applyAlignment="1">
      <alignment horizontal="center" vertical="center" wrapText="1"/>
    </xf>
    <xf numFmtId="0" fontId="76" fillId="34" borderId="14" xfId="0" applyFont="1" applyFill="1" applyBorder="1" applyAlignment="1">
      <alignment horizontal="center" vertical="center" wrapText="1"/>
    </xf>
    <xf numFmtId="0" fontId="76" fillId="33" borderId="10" xfId="0" applyFont="1" applyFill="1" applyBorder="1" applyAlignment="1">
      <alignment horizontal="center" vertical="center" wrapText="1"/>
    </xf>
    <xf numFmtId="0" fontId="76" fillId="33" borderId="11" xfId="0" applyFont="1" applyFill="1" applyBorder="1" applyAlignment="1">
      <alignment horizontal="center" vertical="center" wrapText="1"/>
    </xf>
    <xf numFmtId="0" fontId="76" fillId="33" borderId="14" xfId="0" applyFont="1" applyFill="1" applyBorder="1" applyAlignment="1">
      <alignment horizontal="center" vertical="center" wrapText="1"/>
    </xf>
    <xf numFmtId="0" fontId="76" fillId="33" borderId="19" xfId="0" applyFont="1" applyFill="1" applyBorder="1" applyAlignment="1">
      <alignment horizontal="center" vertical="center"/>
    </xf>
    <xf numFmtId="49" fontId="76" fillId="33" borderId="10" xfId="0" applyNumberFormat="1" applyFont="1" applyFill="1" applyBorder="1" applyAlignment="1">
      <alignment horizontal="center" vertical="center"/>
    </xf>
    <xf numFmtId="49" fontId="76" fillId="33" borderId="11" xfId="0" applyNumberFormat="1" applyFont="1" applyFill="1" applyBorder="1" applyAlignment="1">
      <alignment horizontal="center" vertical="center"/>
    </xf>
    <xf numFmtId="49" fontId="76" fillId="33" borderId="14" xfId="0" applyNumberFormat="1" applyFont="1" applyFill="1" applyBorder="1" applyAlignment="1">
      <alignment horizontal="center" vertical="center"/>
    </xf>
    <xf numFmtId="0" fontId="31" fillId="34" borderId="10" xfId="0" applyFont="1" applyFill="1" applyBorder="1" applyAlignment="1">
      <alignment horizontal="center" vertical="center" wrapText="1"/>
    </xf>
    <xf numFmtId="0" fontId="31" fillId="34" borderId="11" xfId="0" applyFont="1" applyFill="1" applyBorder="1" applyAlignment="1">
      <alignment horizontal="center" vertical="center" wrapText="1"/>
    </xf>
    <xf numFmtId="0" fontId="31" fillId="34" borderId="14" xfId="0" applyFont="1" applyFill="1" applyBorder="1" applyAlignment="1">
      <alignment horizontal="center" vertical="center" wrapText="1"/>
    </xf>
    <xf numFmtId="0" fontId="76" fillId="33" borderId="16" xfId="0" applyFont="1" applyFill="1" applyBorder="1" applyAlignment="1">
      <alignment horizontal="center" vertical="center" wrapText="1"/>
    </xf>
    <xf numFmtId="0" fontId="76" fillId="33" borderId="15" xfId="0" applyFont="1" applyFill="1" applyBorder="1" applyAlignment="1">
      <alignment horizontal="center" vertical="center" wrapText="1"/>
    </xf>
    <xf numFmtId="0" fontId="76" fillId="33" borderId="10" xfId="0" applyFont="1" applyFill="1" applyBorder="1" applyAlignment="1">
      <alignment horizontal="center" vertical="center"/>
    </xf>
    <xf numFmtId="0" fontId="76" fillId="33" borderId="11" xfId="0" applyFont="1" applyFill="1" applyBorder="1" applyAlignment="1">
      <alignment horizontal="center" vertical="center"/>
    </xf>
    <xf numFmtId="0" fontId="76" fillId="33" borderId="14" xfId="0" applyFont="1" applyFill="1" applyBorder="1" applyAlignment="1">
      <alignment horizontal="center" vertical="center"/>
    </xf>
    <xf numFmtId="0" fontId="38" fillId="33" borderId="10"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5" xfId="0" applyFont="1" applyFill="1" applyBorder="1" applyAlignment="1">
      <alignment horizontal="center" vertical="center" wrapText="1"/>
    </xf>
    <xf numFmtId="0" fontId="76" fillId="34" borderId="40" xfId="0" applyFont="1" applyFill="1" applyBorder="1" applyAlignment="1">
      <alignment horizontal="center" vertical="center" wrapText="1"/>
    </xf>
    <xf numFmtId="9" fontId="76" fillId="34" borderId="10" xfId="0" applyNumberFormat="1" applyFont="1" applyFill="1" applyBorder="1" applyAlignment="1">
      <alignment horizontal="center" vertical="center"/>
    </xf>
    <xf numFmtId="9" fontId="76" fillId="34" borderId="11" xfId="0" applyNumberFormat="1" applyFont="1" applyFill="1" applyBorder="1" applyAlignment="1">
      <alignment horizontal="center" vertical="center"/>
    </xf>
    <xf numFmtId="9" fontId="76" fillId="34" borderId="14" xfId="0" applyNumberFormat="1" applyFont="1" applyFill="1" applyBorder="1" applyAlignment="1">
      <alignment horizontal="center" vertical="center"/>
    </xf>
    <xf numFmtId="0" fontId="76" fillId="34" borderId="24" xfId="0" applyFont="1" applyFill="1" applyBorder="1" applyAlignment="1">
      <alignment horizontal="center" vertical="center" wrapText="1"/>
    </xf>
    <xf numFmtId="0" fontId="76" fillId="34" borderId="42" xfId="0" applyFont="1" applyFill="1" applyBorder="1" applyAlignment="1">
      <alignment horizontal="center" vertical="center" wrapText="1"/>
    </xf>
    <xf numFmtId="0" fontId="76" fillId="34" borderId="36" xfId="0" applyFont="1" applyFill="1" applyBorder="1" applyAlignment="1">
      <alignment horizontal="center" vertical="center" wrapText="1"/>
    </xf>
    <xf numFmtId="0" fontId="76" fillId="33" borderId="13" xfId="0" applyFont="1" applyFill="1" applyBorder="1" applyAlignment="1">
      <alignment horizontal="center" vertical="center" wrapText="1"/>
    </xf>
    <xf numFmtId="9" fontId="76" fillId="34" borderId="12" xfId="0" applyNumberFormat="1" applyFont="1" applyFill="1" applyBorder="1" applyAlignment="1">
      <alignment horizontal="center" vertical="center"/>
    </xf>
    <xf numFmtId="0" fontId="76" fillId="34" borderId="10" xfId="0" applyNumberFormat="1" applyFont="1" applyFill="1" applyBorder="1" applyAlignment="1">
      <alignment horizontal="center" vertical="center"/>
    </xf>
    <xf numFmtId="0" fontId="76" fillId="34" borderId="14" xfId="0" applyNumberFormat="1" applyFont="1" applyFill="1" applyBorder="1" applyAlignment="1">
      <alignment horizontal="center" vertical="center"/>
    </xf>
    <xf numFmtId="9" fontId="31" fillId="34" borderId="10" xfId="0" applyNumberFormat="1" applyFont="1" applyFill="1" applyBorder="1" applyAlignment="1">
      <alignment horizontal="center" vertical="center"/>
    </xf>
    <xf numFmtId="9" fontId="31" fillId="34" borderId="11" xfId="0" applyNumberFormat="1" applyFont="1" applyFill="1" applyBorder="1" applyAlignment="1">
      <alignment horizontal="center" vertical="center"/>
    </xf>
    <xf numFmtId="9" fontId="31" fillId="34" borderId="14" xfId="0" applyNumberFormat="1" applyFont="1" applyFill="1" applyBorder="1" applyAlignment="1">
      <alignment horizontal="center" vertical="center"/>
    </xf>
    <xf numFmtId="0" fontId="0" fillId="0" borderId="11" xfId="0" applyFont="1" applyBorder="1"/>
    <xf numFmtId="0" fontId="0" fillId="0" borderId="14" xfId="0" applyFont="1" applyBorder="1"/>
    <xf numFmtId="0" fontId="31" fillId="35" borderId="0" xfId="0" applyFont="1" applyFill="1"/>
    <xf numFmtId="0" fontId="0" fillId="35" borderId="0" xfId="0" applyFill="1"/>
    <xf numFmtId="0" fontId="91" fillId="35" borderId="19" xfId="0" applyFont="1" applyFill="1" applyBorder="1" applyAlignment="1">
      <alignment horizontal="left" vertical="center" wrapText="1"/>
    </xf>
    <xf numFmtId="0" fontId="26" fillId="35" borderId="10" xfId="0" applyFont="1" applyFill="1" applyBorder="1" applyAlignment="1">
      <alignment horizontal="center" vertical="center"/>
    </xf>
    <xf numFmtId="0" fontId="26" fillId="35" borderId="11" xfId="0" applyFont="1" applyFill="1" applyBorder="1" applyAlignment="1">
      <alignment horizontal="center" vertical="center"/>
    </xf>
    <xf numFmtId="0" fontId="26" fillId="35" borderId="14" xfId="0" applyFont="1" applyFill="1" applyBorder="1" applyAlignment="1">
      <alignment horizontal="center" vertical="center"/>
    </xf>
    <xf numFmtId="0" fontId="91" fillId="33" borderId="19" xfId="0" applyFont="1" applyFill="1" applyBorder="1" applyAlignment="1">
      <alignment horizontal="left" vertical="center" wrapText="1"/>
    </xf>
    <xf numFmtId="49" fontId="92" fillId="33" borderId="10" xfId="0" applyNumberFormat="1" applyFont="1" applyFill="1" applyBorder="1" applyAlignment="1">
      <alignment horizontal="center" vertical="center"/>
    </xf>
    <xf numFmtId="49" fontId="92" fillId="33" borderId="11" xfId="0" applyNumberFormat="1" applyFont="1" applyFill="1" applyBorder="1" applyAlignment="1">
      <alignment horizontal="center" vertical="center"/>
    </xf>
    <xf numFmtId="49" fontId="92" fillId="33" borderId="14" xfId="0" applyNumberFormat="1" applyFont="1" applyFill="1" applyBorder="1" applyAlignment="1">
      <alignment horizontal="center" vertical="center"/>
    </xf>
    <xf numFmtId="0" fontId="93"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4" xfId="0" applyFont="1" applyFill="1" applyBorder="1" applyAlignment="1">
      <alignment horizontal="left" vertical="center" wrapText="1"/>
    </xf>
    <xf numFmtId="0" fontId="91" fillId="35" borderId="19" xfId="0" applyFont="1" applyFill="1" applyBorder="1" applyAlignment="1">
      <alignment horizontal="center" vertical="center" wrapText="1"/>
    </xf>
    <xf numFmtId="0" fontId="91" fillId="35" borderId="11" xfId="0" applyFont="1" applyFill="1" applyBorder="1" applyAlignment="1">
      <alignment horizontal="center" vertical="center" wrapText="1"/>
    </xf>
    <xf numFmtId="0" fontId="91" fillId="35" borderId="14" xfId="0" applyFont="1" applyFill="1" applyBorder="1" applyAlignment="1">
      <alignment horizontal="center" vertical="center" wrapText="1"/>
    </xf>
    <xf numFmtId="0" fontId="94" fillId="33" borderId="19" xfId="0" applyFont="1" applyFill="1" applyBorder="1" applyAlignment="1">
      <alignment horizontal="left" vertical="center" wrapText="1"/>
    </xf>
    <xf numFmtId="49" fontId="26" fillId="33" borderId="19" xfId="0" applyNumberFormat="1" applyFont="1" applyFill="1" applyBorder="1" applyAlignment="1">
      <alignment horizontal="center" vertical="center" wrapText="1"/>
    </xf>
    <xf numFmtId="0" fontId="18" fillId="33" borderId="10" xfId="0" applyFont="1" applyFill="1" applyBorder="1" applyAlignment="1">
      <alignment horizontal="left" vertical="center" wrapText="1"/>
    </xf>
    <xf numFmtId="0" fontId="91"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95" fillId="0" borderId="0" xfId="0" applyFont="1" applyAlignment="1">
      <alignment horizont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4" xfId="46"/>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52"/>
  <sheetViews>
    <sheetView tabSelected="1" view="pageBreakPreview" zoomScale="70" zoomScaleNormal="120" zoomScaleSheetLayoutView="70" workbookViewId="0">
      <selection activeCell="B5" sqref="B5:G5"/>
    </sheetView>
  </sheetViews>
  <sheetFormatPr defaultRowHeight="15" x14ac:dyDescent="0.25"/>
  <cols>
    <col min="1" max="1" width="23.140625" customWidth="1"/>
    <col min="2" max="2" width="12.28515625" customWidth="1"/>
    <col min="5" max="5" width="28.42578125" customWidth="1"/>
    <col min="6" max="6" width="12.5703125" customWidth="1"/>
    <col min="7" max="7" width="7.140625" customWidth="1"/>
  </cols>
  <sheetData>
    <row r="2" spans="1:7" x14ac:dyDescent="0.25">
      <c r="A2" s="817" t="s">
        <v>592</v>
      </c>
      <c r="B2" s="818"/>
      <c r="C2" s="818"/>
      <c r="D2" s="818"/>
    </row>
    <row r="4" spans="1:7" ht="15.75" thickBot="1" x14ac:dyDescent="0.3"/>
    <row r="5" spans="1:7" ht="45" customHeight="1" thickBot="1" x14ac:dyDescent="0.3">
      <c r="A5" s="819" t="s">
        <v>593</v>
      </c>
      <c r="B5" s="820" t="s">
        <v>594</v>
      </c>
      <c r="C5" s="821"/>
      <c r="D5" s="821"/>
      <c r="E5" s="821"/>
      <c r="F5" s="821"/>
      <c r="G5" s="822"/>
    </row>
    <row r="6" spans="1:7" ht="75.75" customHeight="1" thickBot="1" x14ac:dyDescent="0.3">
      <c r="A6" s="823" t="s">
        <v>595</v>
      </c>
      <c r="B6" s="824" t="s">
        <v>596</v>
      </c>
      <c r="C6" s="825"/>
      <c r="D6" s="825"/>
      <c r="E6" s="825"/>
      <c r="F6" s="825"/>
      <c r="G6" s="826"/>
    </row>
    <row r="7" spans="1:7" ht="129" customHeight="1" thickBot="1" x14ac:dyDescent="0.3">
      <c r="A7" s="823" t="s">
        <v>597</v>
      </c>
      <c r="B7" s="827" t="s">
        <v>598</v>
      </c>
      <c r="C7" s="828"/>
      <c r="D7" s="828"/>
      <c r="E7" s="828"/>
      <c r="F7" s="828"/>
      <c r="G7" s="829"/>
    </row>
    <row r="8" spans="1:7" ht="33.75" customHeight="1" thickBot="1" x14ac:dyDescent="0.3">
      <c r="A8" s="823" t="s">
        <v>599</v>
      </c>
      <c r="B8" s="830" t="s">
        <v>600</v>
      </c>
      <c r="C8" s="831" t="s">
        <v>7</v>
      </c>
      <c r="D8" s="831"/>
      <c r="E8" s="831"/>
      <c r="F8" s="831"/>
      <c r="G8" s="832"/>
    </row>
    <row r="9" spans="1:7" ht="121.5" customHeight="1" thickBot="1" x14ac:dyDescent="0.3">
      <c r="A9" s="833" t="s">
        <v>66</v>
      </c>
      <c r="B9" s="834" t="s">
        <v>67</v>
      </c>
      <c r="C9" s="835" t="s">
        <v>601</v>
      </c>
      <c r="D9" s="828"/>
      <c r="E9" s="828"/>
      <c r="F9" s="828"/>
      <c r="G9" s="829"/>
    </row>
    <row r="10" spans="1:7" ht="154.5" customHeight="1" thickBot="1" x14ac:dyDescent="0.3">
      <c r="A10" s="833" t="s">
        <v>602</v>
      </c>
      <c r="B10" s="834" t="s">
        <v>68</v>
      </c>
      <c r="C10" s="835" t="s">
        <v>69</v>
      </c>
      <c r="D10" s="828"/>
      <c r="E10" s="828"/>
      <c r="F10" s="828"/>
      <c r="G10" s="829"/>
    </row>
    <row r="11" spans="1:7" ht="155.25" customHeight="1" thickBot="1" x14ac:dyDescent="0.3">
      <c r="A11" s="833" t="s">
        <v>603</v>
      </c>
      <c r="B11" s="834" t="s">
        <v>70</v>
      </c>
      <c r="C11" s="835" t="s">
        <v>71</v>
      </c>
      <c r="D11" s="828"/>
      <c r="E11" s="828"/>
      <c r="F11" s="828"/>
      <c r="G11" s="829"/>
    </row>
    <row r="12" spans="1:7" ht="130.5" customHeight="1" thickBot="1" x14ac:dyDescent="0.3">
      <c r="A12" s="833" t="s">
        <v>604</v>
      </c>
      <c r="B12" s="834" t="s">
        <v>72</v>
      </c>
      <c r="C12" s="835" t="s">
        <v>605</v>
      </c>
      <c r="D12" s="828"/>
      <c r="E12" s="828"/>
      <c r="F12" s="828"/>
      <c r="G12" s="829"/>
    </row>
    <row r="13" spans="1:7" ht="107.25" customHeight="1" thickBot="1" x14ac:dyDescent="0.3">
      <c r="A13" s="833" t="s">
        <v>606</v>
      </c>
      <c r="B13" s="834" t="s">
        <v>73</v>
      </c>
      <c r="C13" s="835" t="s">
        <v>74</v>
      </c>
      <c r="D13" s="828"/>
      <c r="E13" s="828"/>
      <c r="F13" s="828"/>
      <c r="G13" s="829"/>
    </row>
    <row r="14" spans="1:7" ht="56.25" customHeight="1" thickBot="1" x14ac:dyDescent="0.3">
      <c r="A14" s="833" t="s">
        <v>607</v>
      </c>
      <c r="B14" s="834" t="s">
        <v>75</v>
      </c>
      <c r="C14" s="835" t="s">
        <v>608</v>
      </c>
      <c r="D14" s="828"/>
      <c r="E14" s="828"/>
      <c r="F14" s="828"/>
      <c r="G14" s="829"/>
    </row>
    <row r="15" spans="1:7" ht="173.25" customHeight="1" thickBot="1" x14ac:dyDescent="0.3">
      <c r="A15" s="833" t="s">
        <v>609</v>
      </c>
      <c r="B15" s="834" t="s">
        <v>610</v>
      </c>
      <c r="C15" s="835" t="s">
        <v>611</v>
      </c>
      <c r="D15" s="828"/>
      <c r="E15" s="828"/>
      <c r="F15" s="828"/>
      <c r="G15" s="829"/>
    </row>
    <row r="16" spans="1:7" ht="96" customHeight="1" thickBot="1" x14ac:dyDescent="0.3">
      <c r="A16" s="833" t="s">
        <v>612</v>
      </c>
      <c r="B16" s="834" t="s">
        <v>76</v>
      </c>
      <c r="C16" s="481" t="s">
        <v>613</v>
      </c>
      <c r="D16" s="482"/>
      <c r="E16" s="482"/>
      <c r="F16" s="482"/>
      <c r="G16" s="483"/>
    </row>
    <row r="17" spans="1:7" ht="20.25" customHeight="1" x14ac:dyDescent="0.25">
      <c r="A17" s="836"/>
      <c r="B17" s="837"/>
      <c r="C17" s="837"/>
      <c r="D17" s="837"/>
      <c r="E17" s="837"/>
      <c r="F17" s="837"/>
      <c r="G17" s="837"/>
    </row>
    <row r="28" spans="1:7" ht="15" customHeight="1" x14ac:dyDescent="0.25"/>
    <row r="32" spans="1:7" ht="15" customHeight="1" x14ac:dyDescent="0.25"/>
    <row r="36" ht="15" customHeight="1" x14ac:dyDescent="0.25"/>
    <row r="40" ht="15" customHeight="1" x14ac:dyDescent="0.25"/>
    <row r="44" ht="15" customHeight="1" x14ac:dyDescent="0.25"/>
    <row r="48" ht="15" customHeight="1" x14ac:dyDescent="0.25"/>
    <row r="52" ht="15" customHeight="1" x14ac:dyDescent="0.25"/>
  </sheetData>
  <mergeCells count="12">
    <mergeCell ref="C11:G11"/>
    <mergeCell ref="C12:G12"/>
    <mergeCell ref="C13:G13"/>
    <mergeCell ref="C14:G14"/>
    <mergeCell ref="C15:G15"/>
    <mergeCell ref="C16:G16"/>
    <mergeCell ref="B5:G5"/>
    <mergeCell ref="B6:G6"/>
    <mergeCell ref="B7:G7"/>
    <mergeCell ref="C8:G8"/>
    <mergeCell ref="C9:G9"/>
    <mergeCell ref="C10:G10"/>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39"/>
  <sheetViews>
    <sheetView view="pageBreakPreview" zoomScale="60" zoomScaleNormal="100" workbookViewId="0">
      <selection sqref="A1:E1"/>
    </sheetView>
  </sheetViews>
  <sheetFormatPr defaultRowHeight="15" x14ac:dyDescent="0.25"/>
  <cols>
    <col min="1" max="1" width="29.140625" customWidth="1"/>
    <col min="2" max="4" width="11.7109375" customWidth="1"/>
    <col min="5" max="5" width="12.5703125" customWidth="1"/>
    <col min="6" max="6" width="12.5703125" style="101" customWidth="1"/>
    <col min="7" max="7" width="11.85546875" customWidth="1"/>
    <col min="8" max="8" width="10.85546875" customWidth="1"/>
  </cols>
  <sheetData>
    <row r="1" spans="1:7" ht="15.75" x14ac:dyDescent="0.25">
      <c r="A1" s="838" t="s">
        <v>594</v>
      </c>
      <c r="B1" s="838"/>
      <c r="C1" s="838"/>
      <c r="D1" s="838"/>
      <c r="E1" s="838"/>
    </row>
    <row r="2" spans="1:7" ht="39" customHeight="1" x14ac:dyDescent="0.25">
      <c r="A2" s="472" t="s">
        <v>78</v>
      </c>
      <c r="B2" s="472"/>
      <c r="C2" s="472"/>
      <c r="D2" s="472"/>
      <c r="E2" s="472"/>
      <c r="F2" s="14"/>
      <c r="G2" s="14"/>
    </row>
    <row r="3" spans="1:7" x14ac:dyDescent="0.25">
      <c r="A3" s="476" t="s">
        <v>50</v>
      </c>
      <c r="B3" s="476"/>
      <c r="C3" s="476"/>
      <c r="D3" s="476"/>
      <c r="E3" s="476"/>
      <c r="F3" s="346"/>
    </row>
    <row r="4" spans="1:7" ht="15.75" thickBot="1" x14ac:dyDescent="0.3"/>
    <row r="5" spans="1:7" ht="15.75" thickBot="1" x14ac:dyDescent="0.3">
      <c r="A5" s="19" t="s">
        <v>21</v>
      </c>
      <c r="B5" s="477" t="s">
        <v>77</v>
      </c>
      <c r="C5" s="477"/>
      <c r="D5" s="477"/>
      <c r="E5" s="477"/>
      <c r="F5" s="347"/>
    </row>
    <row r="6" spans="1:7" ht="15.75" thickBot="1" x14ac:dyDescent="0.3">
      <c r="A6" s="19" t="s">
        <v>4</v>
      </c>
      <c r="B6" s="478" t="s">
        <v>76</v>
      </c>
      <c r="C6" s="479"/>
      <c r="D6" s="479"/>
      <c r="E6" s="480"/>
      <c r="F6" s="348"/>
    </row>
    <row r="7" spans="1:7" ht="15.75" thickBot="1" x14ac:dyDescent="0.3">
      <c r="A7" s="19" t="s">
        <v>26</v>
      </c>
      <c r="B7" s="481" t="s">
        <v>51</v>
      </c>
      <c r="C7" s="482"/>
      <c r="D7" s="482"/>
      <c r="E7" s="483"/>
      <c r="F7" s="349"/>
    </row>
    <row r="8" spans="1:7" ht="15.75" thickBot="1" x14ac:dyDescent="0.3">
      <c r="A8" s="473" t="s">
        <v>7</v>
      </c>
      <c r="B8" s="474"/>
      <c r="C8" s="474"/>
      <c r="D8" s="474"/>
      <c r="E8" s="475"/>
      <c r="F8" s="350"/>
    </row>
    <row r="9" spans="1:7" ht="15.75" thickBot="1" x14ac:dyDescent="0.3">
      <c r="A9" s="487" t="s">
        <v>496</v>
      </c>
      <c r="B9" s="488"/>
      <c r="C9" s="488"/>
      <c r="D9" s="488"/>
      <c r="E9" s="489"/>
      <c r="F9" s="351"/>
    </row>
    <row r="10" spans="1:7" ht="15.75" thickBot="1" x14ac:dyDescent="0.3">
      <c r="A10" s="487"/>
      <c r="B10" s="488"/>
      <c r="C10" s="488"/>
      <c r="D10" s="488"/>
      <c r="E10" s="489"/>
      <c r="F10" s="351"/>
    </row>
    <row r="11" spans="1:7" ht="25.5" customHeight="1" thickBot="1" x14ac:dyDescent="0.3">
      <c r="A11" s="487"/>
      <c r="B11" s="488"/>
      <c r="C11" s="488"/>
      <c r="D11" s="488"/>
      <c r="E11" s="489"/>
      <c r="F11" s="351"/>
    </row>
    <row r="12" spans="1:7" ht="27" customHeight="1" thickBot="1" x14ac:dyDescent="0.3">
      <c r="A12" s="18" t="s">
        <v>10</v>
      </c>
      <c r="B12" s="490" t="s">
        <v>497</v>
      </c>
      <c r="C12" s="491"/>
      <c r="D12" s="491"/>
      <c r="E12" s="492"/>
      <c r="F12" s="347"/>
    </row>
    <row r="13" spans="1:7" x14ac:dyDescent="0.25">
      <c r="A13" s="493" t="s">
        <v>11</v>
      </c>
      <c r="B13" s="2">
        <v>2019</v>
      </c>
      <c r="C13" s="2">
        <v>2020</v>
      </c>
      <c r="D13" s="2">
        <v>2021</v>
      </c>
      <c r="E13" s="2">
        <v>2022</v>
      </c>
      <c r="F13" s="352"/>
    </row>
    <row r="14" spans="1:7" ht="15.75" thickBot="1" x14ac:dyDescent="0.3">
      <c r="A14" s="494"/>
      <c r="B14" s="3" t="s">
        <v>5</v>
      </c>
      <c r="C14" s="3" t="s">
        <v>6</v>
      </c>
      <c r="D14" s="3" t="s">
        <v>6</v>
      </c>
      <c r="E14" s="3" t="s">
        <v>6</v>
      </c>
      <c r="F14" s="352"/>
    </row>
    <row r="15" spans="1:7" ht="15.75" thickBot="1" x14ac:dyDescent="0.3">
      <c r="A15" s="111" t="s">
        <v>498</v>
      </c>
      <c r="B15" s="7">
        <v>26</v>
      </c>
      <c r="C15" s="353" t="s">
        <v>84</v>
      </c>
      <c r="D15" s="353" t="s">
        <v>84</v>
      </c>
      <c r="E15" s="353" t="s">
        <v>84</v>
      </c>
      <c r="F15" s="354"/>
    </row>
    <row r="16" spans="1:7" ht="34.5" thickBot="1" x14ac:dyDescent="0.3">
      <c r="A16" s="4" t="s">
        <v>499</v>
      </c>
      <c r="B16" s="7">
        <v>31</v>
      </c>
      <c r="C16" s="7">
        <v>36</v>
      </c>
      <c r="D16" s="353" t="s">
        <v>84</v>
      </c>
      <c r="E16" s="353" t="s">
        <v>84</v>
      </c>
      <c r="F16" s="354"/>
    </row>
    <row r="17" spans="1:6" ht="23.25" thickBot="1" x14ac:dyDescent="0.3">
      <c r="A17" s="4" t="s">
        <v>500</v>
      </c>
      <c r="B17" s="353">
        <v>0.41499999999999998</v>
      </c>
      <c r="C17" s="353">
        <v>0.5</v>
      </c>
      <c r="D17" s="353">
        <v>0.55000000000000004</v>
      </c>
      <c r="E17" s="353">
        <v>0.6</v>
      </c>
      <c r="F17" s="354"/>
    </row>
    <row r="18" spans="1:6" ht="23.25" thickBot="1" x14ac:dyDescent="0.3">
      <c r="A18" s="4" t="s">
        <v>501</v>
      </c>
      <c r="B18" s="353">
        <v>0.62</v>
      </c>
      <c r="C18" s="353">
        <v>0.65</v>
      </c>
      <c r="D18" s="353">
        <v>0.65</v>
      </c>
      <c r="E18" s="353">
        <v>0.65</v>
      </c>
      <c r="F18" s="354"/>
    </row>
    <row r="19" spans="1:6" ht="28.5" customHeight="1" thickBot="1" x14ac:dyDescent="0.3">
      <c r="A19" s="4" t="s">
        <v>502</v>
      </c>
      <c r="B19" s="353">
        <v>0.38</v>
      </c>
      <c r="C19" s="353">
        <v>0.35</v>
      </c>
      <c r="D19" s="353">
        <v>0.35</v>
      </c>
      <c r="E19" s="353">
        <v>0.35</v>
      </c>
      <c r="F19" s="354"/>
    </row>
    <row r="20" spans="1:6" ht="45.75" thickBot="1" x14ac:dyDescent="0.3">
      <c r="A20" s="4" t="s">
        <v>503</v>
      </c>
      <c r="B20" s="353">
        <v>0.7</v>
      </c>
      <c r="C20" s="353">
        <v>0.75</v>
      </c>
      <c r="D20" s="353">
        <v>0.8</v>
      </c>
      <c r="E20" s="353">
        <v>0.83</v>
      </c>
      <c r="F20" s="237"/>
    </row>
    <row r="21" spans="1:6" ht="34.5" thickBot="1" x14ac:dyDescent="0.3">
      <c r="A21" s="4" t="s">
        <v>504</v>
      </c>
      <c r="B21" s="353">
        <v>0.7</v>
      </c>
      <c r="C21" s="353" t="s">
        <v>84</v>
      </c>
      <c r="D21" s="353" t="s">
        <v>84</v>
      </c>
      <c r="E21" s="353" t="s">
        <v>84</v>
      </c>
      <c r="F21" s="355"/>
    </row>
    <row r="22" spans="1:6" ht="40.5" customHeight="1" thickBot="1" x14ac:dyDescent="0.3">
      <c r="A22" s="15" t="s">
        <v>12</v>
      </c>
      <c r="B22" s="495" t="s">
        <v>505</v>
      </c>
      <c r="C22" s="496"/>
      <c r="D22" s="496"/>
      <c r="E22" s="497"/>
      <c r="F22" s="351"/>
    </row>
    <row r="23" spans="1:6" ht="15.75" thickBot="1" x14ac:dyDescent="0.3">
      <c r="A23" s="498" t="s">
        <v>13</v>
      </c>
      <c r="B23" s="499"/>
      <c r="C23" s="499"/>
      <c r="D23" s="499"/>
      <c r="E23" s="500"/>
      <c r="F23" s="352"/>
    </row>
    <row r="24" spans="1:6" ht="15.75" thickBot="1" x14ac:dyDescent="0.3">
      <c r="A24" s="111" t="s">
        <v>506</v>
      </c>
      <c r="B24" s="353">
        <v>0.4</v>
      </c>
      <c r="C24" s="353" t="s">
        <v>82</v>
      </c>
      <c r="D24" s="353" t="s">
        <v>82</v>
      </c>
      <c r="E24" s="353" t="s">
        <v>82</v>
      </c>
      <c r="F24" s="354"/>
    </row>
    <row r="25" spans="1:6" ht="15.75" thickBot="1" x14ac:dyDescent="0.3">
      <c r="A25" s="111" t="s">
        <v>507</v>
      </c>
      <c r="B25" s="353">
        <v>0.6</v>
      </c>
      <c r="C25" s="353" t="s">
        <v>84</v>
      </c>
      <c r="D25" s="353" t="s">
        <v>84</v>
      </c>
      <c r="E25" s="353" t="s">
        <v>84</v>
      </c>
      <c r="F25" s="354"/>
    </row>
    <row r="26" spans="1:6" ht="15.75" thickBot="1" x14ac:dyDescent="0.3">
      <c r="A26" s="111" t="s">
        <v>508</v>
      </c>
      <c r="B26" s="353">
        <v>0.56999999999999995</v>
      </c>
      <c r="C26" s="353">
        <v>0.5</v>
      </c>
      <c r="D26" s="353">
        <v>0.5</v>
      </c>
      <c r="E26" s="353">
        <v>0.5</v>
      </c>
      <c r="F26" s="354"/>
    </row>
    <row r="27" spans="1:6" ht="15.75" thickBot="1" x14ac:dyDescent="0.3">
      <c r="A27" s="111" t="s">
        <v>509</v>
      </c>
      <c r="B27" s="353">
        <v>0.48</v>
      </c>
      <c r="C27" s="353">
        <v>0.5</v>
      </c>
      <c r="D27" s="353">
        <v>0.5</v>
      </c>
      <c r="E27" s="353">
        <v>0.5</v>
      </c>
      <c r="F27" s="354"/>
    </row>
    <row r="28" spans="1:6" ht="23.25" thickBot="1" x14ac:dyDescent="0.3">
      <c r="A28" s="111" t="s">
        <v>510</v>
      </c>
      <c r="B28" s="36">
        <v>0</v>
      </c>
      <c r="C28" s="36">
        <v>0</v>
      </c>
      <c r="D28" s="36">
        <v>0</v>
      </c>
      <c r="E28" s="36">
        <v>0</v>
      </c>
      <c r="F28" s="356"/>
    </row>
    <row r="29" spans="1:6" ht="45.75" thickBot="1" x14ac:dyDescent="0.3">
      <c r="A29" s="4" t="s">
        <v>503</v>
      </c>
      <c r="B29" s="353">
        <v>0.7</v>
      </c>
      <c r="C29" s="353">
        <v>0.75</v>
      </c>
      <c r="D29" s="353">
        <v>0.8</v>
      </c>
      <c r="E29" s="353">
        <v>0.83</v>
      </c>
      <c r="F29" s="356"/>
    </row>
    <row r="30" spans="1:6" ht="23.25" thickBot="1" x14ac:dyDescent="0.3">
      <c r="A30" s="111" t="s">
        <v>511</v>
      </c>
      <c r="B30" s="36">
        <v>7</v>
      </c>
      <c r="C30" s="36">
        <v>8</v>
      </c>
      <c r="D30" s="36">
        <v>8</v>
      </c>
      <c r="E30" s="36">
        <v>8</v>
      </c>
      <c r="F30" s="356"/>
    </row>
    <row r="31" spans="1:6" ht="23.25" thickBot="1" x14ac:dyDescent="0.3">
      <c r="A31" s="4" t="s">
        <v>512</v>
      </c>
      <c r="B31" s="36">
        <v>0</v>
      </c>
      <c r="C31" s="353" t="s">
        <v>27</v>
      </c>
      <c r="D31" s="353" t="s">
        <v>27</v>
      </c>
      <c r="E31" s="353" t="s">
        <v>27</v>
      </c>
      <c r="F31" s="357"/>
    </row>
    <row r="32" spans="1:6" ht="15.75" thickBot="1" x14ac:dyDescent="0.3">
      <c r="A32" s="501" t="s">
        <v>34</v>
      </c>
      <c r="B32" s="502"/>
      <c r="C32" s="502"/>
      <c r="D32" s="502"/>
      <c r="E32" s="503"/>
      <c r="F32" s="358"/>
    </row>
    <row r="33" spans="1:6" ht="15.75" thickBot="1" x14ac:dyDescent="0.3">
      <c r="A33" s="504" t="s">
        <v>44</v>
      </c>
      <c r="B33" s="505"/>
      <c r="C33" s="505"/>
      <c r="D33" s="505"/>
      <c r="E33" s="506"/>
      <c r="F33" s="359"/>
    </row>
    <row r="34" spans="1:6" ht="15.75" customHeight="1" thickBot="1" x14ac:dyDescent="0.3">
      <c r="A34" s="360" t="s">
        <v>28</v>
      </c>
      <c r="B34" s="507" t="s">
        <v>513</v>
      </c>
      <c r="C34" s="507"/>
      <c r="D34" s="507"/>
      <c r="E34" s="361" t="s">
        <v>514</v>
      </c>
      <c r="F34" s="362"/>
    </row>
    <row r="35" spans="1:6" ht="15.75" thickBot="1" x14ac:dyDescent="0.3">
      <c r="A35" s="4" t="s">
        <v>9</v>
      </c>
      <c r="B35" s="508" t="s">
        <v>515</v>
      </c>
      <c r="C35" s="509"/>
      <c r="D35" s="509"/>
      <c r="E35" s="510"/>
      <c r="F35" s="363"/>
    </row>
    <row r="36" spans="1:6" ht="15.75" thickBot="1" x14ac:dyDescent="0.3">
      <c r="A36" s="4" t="s">
        <v>14</v>
      </c>
      <c r="B36" s="511" t="s">
        <v>516</v>
      </c>
      <c r="C36" s="512"/>
      <c r="D36" s="512"/>
      <c r="E36" s="513"/>
      <c r="F36" s="362"/>
    </row>
    <row r="37" spans="1:6" x14ac:dyDescent="0.25">
      <c r="A37" s="493"/>
      <c r="B37" s="20">
        <v>2019</v>
      </c>
      <c r="C37" s="20">
        <v>2020</v>
      </c>
      <c r="D37" s="20">
        <v>2021</v>
      </c>
      <c r="E37" s="20">
        <v>2022</v>
      </c>
      <c r="F37" s="364"/>
    </row>
    <row r="38" spans="1:6" ht="15.75" thickBot="1" x14ac:dyDescent="0.3">
      <c r="A38" s="494"/>
      <c r="B38" s="21" t="s">
        <v>5</v>
      </c>
      <c r="C38" s="21" t="s">
        <v>6</v>
      </c>
      <c r="D38" s="21" t="s">
        <v>6</v>
      </c>
      <c r="E38" s="21" t="s">
        <v>6</v>
      </c>
      <c r="F38" s="364"/>
    </row>
    <row r="39" spans="1:6" ht="15.75" thickBot="1" x14ac:dyDescent="0.3">
      <c r="A39" s="4" t="s">
        <v>8</v>
      </c>
      <c r="B39" s="6">
        <v>163</v>
      </c>
      <c r="C39" s="6">
        <v>163</v>
      </c>
      <c r="D39" s="6">
        <v>163</v>
      </c>
      <c r="E39" s="6">
        <v>163</v>
      </c>
      <c r="F39" s="365"/>
    </row>
    <row r="40" spans="1:6" ht="15.75" thickBot="1" x14ac:dyDescent="0.3">
      <c r="A40" s="4" t="s">
        <v>15</v>
      </c>
      <c r="B40" s="6">
        <f>B69</f>
        <v>312720</v>
      </c>
      <c r="C40" s="6">
        <f t="shared" ref="C40:E40" si="0">C69</f>
        <v>312720</v>
      </c>
      <c r="D40" s="6">
        <f t="shared" si="0"/>
        <v>312720</v>
      </c>
      <c r="E40" s="6">
        <f t="shared" si="0"/>
        <v>312720</v>
      </c>
      <c r="F40" s="365"/>
    </row>
    <row r="41" spans="1:6" ht="15.75" thickBot="1" x14ac:dyDescent="0.3">
      <c r="A41" s="4" t="s">
        <v>23</v>
      </c>
      <c r="B41" s="6">
        <f>B40/B39</f>
        <v>1918.5276073619632</v>
      </c>
      <c r="C41" s="6">
        <f t="shared" ref="C41:E41" si="1">C40/C39</f>
        <v>1918.5276073619632</v>
      </c>
      <c r="D41" s="6">
        <f t="shared" si="1"/>
        <v>1918.5276073619632</v>
      </c>
      <c r="E41" s="6">
        <f t="shared" si="1"/>
        <v>1918.5276073619632</v>
      </c>
      <c r="F41" s="365"/>
    </row>
    <row r="42" spans="1:6" ht="15.75" thickBot="1" x14ac:dyDescent="0.3">
      <c r="A42" s="4" t="s">
        <v>16</v>
      </c>
      <c r="B42" s="49" t="s">
        <v>22</v>
      </c>
      <c r="C42" s="8">
        <f>C39/B39-1</f>
        <v>0</v>
      </c>
      <c r="D42" s="8">
        <f t="shared" ref="D42:E44" si="2">D39/C39-1</f>
        <v>0</v>
      </c>
      <c r="E42" s="8">
        <f t="shared" si="2"/>
        <v>0</v>
      </c>
      <c r="F42" s="366"/>
    </row>
    <row r="43" spans="1:6" ht="15.75" thickBot="1" x14ac:dyDescent="0.3">
      <c r="A43" s="4" t="s">
        <v>17</v>
      </c>
      <c r="B43" s="49" t="s">
        <v>22</v>
      </c>
      <c r="C43" s="8">
        <f>C40/B40-1</f>
        <v>0</v>
      </c>
      <c r="D43" s="8">
        <f t="shared" si="2"/>
        <v>0</v>
      </c>
      <c r="E43" s="8">
        <f t="shared" si="2"/>
        <v>0</v>
      </c>
      <c r="F43" s="366"/>
    </row>
    <row r="44" spans="1:6" ht="15.75" thickBot="1" x14ac:dyDescent="0.3">
      <c r="A44" s="4" t="s">
        <v>18</v>
      </c>
      <c r="B44" s="49" t="s">
        <v>22</v>
      </c>
      <c r="C44" s="8">
        <f>C41/B41-1</f>
        <v>0</v>
      </c>
      <c r="D44" s="8">
        <f t="shared" si="2"/>
        <v>0</v>
      </c>
      <c r="E44" s="8">
        <f t="shared" si="2"/>
        <v>0</v>
      </c>
      <c r="F44" s="366"/>
    </row>
    <row r="45" spans="1:6" ht="15.75" thickBot="1" x14ac:dyDescent="0.3">
      <c r="A45" s="484" t="s">
        <v>36</v>
      </c>
      <c r="B45" s="485"/>
      <c r="C45" s="485"/>
      <c r="D45" s="485"/>
      <c r="E45" s="486"/>
      <c r="F45" s="364"/>
    </row>
    <row r="46" spans="1:6" x14ac:dyDescent="0.25">
      <c r="A46" s="493"/>
      <c r="B46" s="20">
        <v>2019</v>
      </c>
      <c r="C46" s="20">
        <v>2020</v>
      </c>
      <c r="D46" s="20">
        <v>2021</v>
      </c>
      <c r="E46" s="20">
        <v>2022</v>
      </c>
      <c r="F46" s="364"/>
    </row>
    <row r="47" spans="1:6" ht="15.75" thickBot="1" x14ac:dyDescent="0.3">
      <c r="A47" s="494"/>
      <c r="B47" s="21" t="s">
        <v>5</v>
      </c>
      <c r="C47" s="21" t="s">
        <v>6</v>
      </c>
      <c r="D47" s="21" t="s">
        <v>6</v>
      </c>
      <c r="E47" s="21" t="s">
        <v>6</v>
      </c>
      <c r="F47" s="364"/>
    </row>
    <row r="48" spans="1:6" ht="15.75" thickBot="1" x14ac:dyDescent="0.3">
      <c r="A48" s="1" t="s">
        <v>0</v>
      </c>
      <c r="B48" s="7">
        <f>B49+B50</f>
        <v>260100</v>
      </c>
      <c r="C48" s="7">
        <f t="shared" ref="C48:E48" si="3">C49+C50</f>
        <v>260100</v>
      </c>
      <c r="D48" s="7">
        <f t="shared" si="3"/>
        <v>260100</v>
      </c>
      <c r="E48" s="7">
        <f t="shared" si="3"/>
        <v>260100</v>
      </c>
      <c r="F48" s="237"/>
    </row>
    <row r="49" spans="1:6" ht="15.75" thickBot="1" x14ac:dyDescent="0.3">
      <c r="A49" s="11" t="s">
        <v>52</v>
      </c>
      <c r="B49" s="38">
        <v>260100</v>
      </c>
      <c r="C49" s="38">
        <v>260100</v>
      </c>
      <c r="D49" s="38">
        <v>260100</v>
      </c>
      <c r="E49" s="38">
        <v>260100</v>
      </c>
      <c r="F49" s="367"/>
    </row>
    <row r="50" spans="1:6" ht="15.75" thickBot="1" x14ac:dyDescent="0.3">
      <c r="A50" s="11" t="s">
        <v>53</v>
      </c>
      <c r="B50" s="38"/>
      <c r="C50" s="368"/>
      <c r="D50" s="368"/>
      <c r="E50" s="368"/>
      <c r="F50" s="369"/>
    </row>
    <row r="51" spans="1:6" ht="24.75" thickBot="1" x14ac:dyDescent="0.3">
      <c r="A51" s="1" t="s">
        <v>33</v>
      </c>
      <c r="B51" s="7">
        <f>B52+B53</f>
        <v>51900</v>
      </c>
      <c r="C51" s="7">
        <f t="shared" ref="C51:E51" si="4">C52+C53</f>
        <v>51900</v>
      </c>
      <c r="D51" s="7">
        <f t="shared" si="4"/>
        <v>51900</v>
      </c>
      <c r="E51" s="7">
        <f t="shared" si="4"/>
        <v>51900</v>
      </c>
      <c r="F51" s="237"/>
    </row>
    <row r="52" spans="1:6" ht="15.75" thickBot="1" x14ac:dyDescent="0.3">
      <c r="A52" s="11" t="s">
        <v>52</v>
      </c>
      <c r="B52" s="38">
        <v>51900</v>
      </c>
      <c r="C52" s="38">
        <v>51900</v>
      </c>
      <c r="D52" s="38">
        <v>51900</v>
      </c>
      <c r="E52" s="38">
        <v>51900</v>
      </c>
      <c r="F52" s="237"/>
    </row>
    <row r="53" spans="1:6" ht="15.75" thickBot="1" x14ac:dyDescent="0.3">
      <c r="A53" s="11" t="s">
        <v>53</v>
      </c>
      <c r="B53" s="38"/>
      <c r="C53" s="7"/>
      <c r="D53" s="7"/>
      <c r="E53" s="7"/>
      <c r="F53" s="237"/>
    </row>
    <row r="54" spans="1:6" ht="15.75" thickBot="1" x14ac:dyDescent="0.3">
      <c r="A54" s="370" t="s">
        <v>1</v>
      </c>
      <c r="B54" s="38">
        <f>B55+B56</f>
        <v>0</v>
      </c>
      <c r="C54" s="38">
        <f t="shared" ref="C54:E54" si="5">C55+C56</f>
        <v>0</v>
      </c>
      <c r="D54" s="38">
        <f t="shared" si="5"/>
        <v>0</v>
      </c>
      <c r="E54" s="38">
        <f t="shared" si="5"/>
        <v>0</v>
      </c>
      <c r="F54" s="237"/>
    </row>
    <row r="55" spans="1:6" ht="15.75" thickBot="1" x14ac:dyDescent="0.3">
      <c r="A55" s="371" t="s">
        <v>52</v>
      </c>
      <c r="B55" s="38"/>
      <c r="C55" s="7"/>
      <c r="D55" s="7"/>
      <c r="E55" s="7"/>
      <c r="F55" s="237"/>
    </row>
    <row r="56" spans="1:6" ht="15.75" thickBot="1" x14ac:dyDescent="0.3">
      <c r="A56" s="371" t="s">
        <v>53</v>
      </c>
      <c r="B56" s="38"/>
      <c r="C56" s="7"/>
      <c r="D56" s="7"/>
      <c r="E56" s="7"/>
      <c r="F56" s="237"/>
    </row>
    <row r="57" spans="1:6" ht="15.75" thickBot="1" x14ac:dyDescent="0.3">
      <c r="A57" s="370" t="s">
        <v>2</v>
      </c>
      <c r="B57" s="38"/>
      <c r="C57" s="7"/>
      <c r="D57" s="7"/>
      <c r="E57" s="7"/>
      <c r="F57" s="237"/>
    </row>
    <row r="58" spans="1:6" ht="15.75" thickBot="1" x14ac:dyDescent="0.3">
      <c r="A58" s="371" t="s">
        <v>52</v>
      </c>
      <c r="B58" s="38"/>
      <c r="C58" s="7"/>
      <c r="D58" s="7"/>
      <c r="E58" s="7"/>
      <c r="F58" s="237"/>
    </row>
    <row r="59" spans="1:6" ht="15.75" thickBot="1" x14ac:dyDescent="0.3">
      <c r="A59" s="371" t="s">
        <v>53</v>
      </c>
      <c r="B59" s="38"/>
      <c r="C59" s="7"/>
      <c r="D59" s="7"/>
      <c r="E59" s="7"/>
      <c r="F59" s="237"/>
    </row>
    <row r="60" spans="1:6" ht="15.75" thickBot="1" x14ac:dyDescent="0.3">
      <c r="A60" s="370" t="s">
        <v>24</v>
      </c>
      <c r="B60" s="38"/>
      <c r="C60" s="7"/>
      <c r="D60" s="7"/>
      <c r="E60" s="7"/>
      <c r="F60" s="237"/>
    </row>
    <row r="61" spans="1:6" ht="15.75" thickBot="1" x14ac:dyDescent="0.3">
      <c r="A61" s="371" t="s">
        <v>52</v>
      </c>
      <c r="B61" s="38"/>
      <c r="C61" s="7"/>
      <c r="D61" s="7"/>
      <c r="E61" s="7"/>
      <c r="F61" s="237"/>
    </row>
    <row r="62" spans="1:6" ht="15.75" thickBot="1" x14ac:dyDescent="0.3">
      <c r="A62" s="371" t="s">
        <v>53</v>
      </c>
      <c r="B62" s="38"/>
      <c r="C62" s="7"/>
      <c r="D62" s="7"/>
      <c r="E62" s="7"/>
      <c r="F62" s="237"/>
    </row>
    <row r="63" spans="1:6" ht="15.75" thickBot="1" x14ac:dyDescent="0.3">
      <c r="A63" s="370" t="s">
        <v>25</v>
      </c>
      <c r="B63" s="38"/>
      <c r="C63" s="7"/>
      <c r="D63" s="7"/>
      <c r="E63" s="7"/>
      <c r="F63" s="237"/>
    </row>
    <row r="64" spans="1:6" ht="15.75" thickBot="1" x14ac:dyDescent="0.3">
      <c r="A64" s="371" t="s">
        <v>52</v>
      </c>
      <c r="B64" s="38"/>
      <c r="C64" s="7"/>
      <c r="D64" s="7"/>
      <c r="E64" s="7"/>
      <c r="F64" s="237"/>
    </row>
    <row r="65" spans="1:6" ht="15.75" thickBot="1" x14ac:dyDescent="0.3">
      <c r="A65" s="371" t="s">
        <v>53</v>
      </c>
      <c r="B65" s="38"/>
      <c r="C65" s="7"/>
      <c r="D65" s="7"/>
      <c r="E65" s="7"/>
      <c r="F65" s="237"/>
    </row>
    <row r="66" spans="1:6" ht="24.75" thickBot="1" x14ac:dyDescent="0.3">
      <c r="A66" s="370" t="s">
        <v>3</v>
      </c>
      <c r="B66" s="38">
        <f>B67+B68</f>
        <v>720</v>
      </c>
      <c r="C66" s="38">
        <f t="shared" ref="C66:E66" si="6">C67+C68</f>
        <v>720</v>
      </c>
      <c r="D66" s="38">
        <f t="shared" si="6"/>
        <v>720</v>
      </c>
      <c r="E66" s="38">
        <f t="shared" si="6"/>
        <v>720</v>
      </c>
      <c r="F66" s="237"/>
    </row>
    <row r="67" spans="1:6" ht="15.75" thickBot="1" x14ac:dyDescent="0.3">
      <c r="A67" s="371" t="s">
        <v>52</v>
      </c>
      <c r="B67" s="38">
        <v>720</v>
      </c>
      <c r="C67" s="38">
        <v>720</v>
      </c>
      <c r="D67" s="38">
        <v>720</v>
      </c>
      <c r="E67" s="38">
        <v>720</v>
      </c>
      <c r="F67" s="372"/>
    </row>
    <row r="68" spans="1:6" ht="15.75" thickBot="1" x14ac:dyDescent="0.3">
      <c r="A68" s="371" t="s">
        <v>53</v>
      </c>
      <c r="B68" s="38"/>
      <c r="C68" s="373"/>
      <c r="D68" s="374"/>
      <c r="E68" s="374"/>
      <c r="F68" s="375"/>
    </row>
    <row r="69" spans="1:6" ht="15.75" thickBot="1" x14ac:dyDescent="0.3">
      <c r="A69" s="23" t="s">
        <v>35</v>
      </c>
      <c r="B69" s="38">
        <f>B66+B63+B60+B57+B54+B51+B48</f>
        <v>312720</v>
      </c>
      <c r="C69" s="38">
        <f t="shared" ref="C69:D69" si="7">C66+C63+C60+C57+C54+C51+C48</f>
        <v>312720</v>
      </c>
      <c r="D69" s="38">
        <f t="shared" si="7"/>
        <v>312720</v>
      </c>
      <c r="E69" s="38">
        <f>E66+E63+E60+E57+E54+E51+E48</f>
        <v>312720</v>
      </c>
      <c r="F69" s="372"/>
    </row>
    <row r="70" spans="1:6" ht="15.75" thickBot="1" x14ac:dyDescent="0.3">
      <c r="A70" s="26" t="s">
        <v>37</v>
      </c>
      <c r="B70" s="376">
        <f>IF(B69-B40=0,0,"Error")</f>
        <v>0</v>
      </c>
      <c r="C70" s="376">
        <f>IF(C69-C40=0,0,"Error")</f>
        <v>0</v>
      </c>
      <c r="D70" s="376">
        <f>IF(D69-D40=0,0,"Error")</f>
        <v>0</v>
      </c>
      <c r="E70" s="27">
        <f>IF(E69-E40=0,0,"Error")</f>
        <v>0</v>
      </c>
      <c r="F70" s="377"/>
    </row>
    <row r="71" spans="1:6" ht="15.75" customHeight="1" thickBot="1" x14ac:dyDescent="0.3">
      <c r="A71" s="378" t="s">
        <v>59</v>
      </c>
      <c r="B71" s="514" t="s">
        <v>517</v>
      </c>
      <c r="C71" s="514"/>
      <c r="D71" s="514"/>
      <c r="E71" s="379" t="s">
        <v>518</v>
      </c>
      <c r="F71" s="352"/>
    </row>
    <row r="72" spans="1:6" ht="28.5" customHeight="1" thickBot="1" x14ac:dyDescent="0.3">
      <c r="A72" s="4" t="s">
        <v>9</v>
      </c>
      <c r="B72" s="515" t="s">
        <v>519</v>
      </c>
      <c r="C72" s="516"/>
      <c r="D72" s="516"/>
      <c r="E72" s="517"/>
      <c r="F72" s="352"/>
    </row>
    <row r="73" spans="1:6" ht="15.75" thickBot="1" x14ac:dyDescent="0.3">
      <c r="A73" s="4" t="s">
        <v>14</v>
      </c>
      <c r="B73" s="511" t="s">
        <v>520</v>
      </c>
      <c r="C73" s="512"/>
      <c r="D73" s="512"/>
      <c r="E73" s="513"/>
      <c r="F73" s="362"/>
    </row>
    <row r="74" spans="1:6" x14ac:dyDescent="0.25">
      <c r="A74" s="493"/>
      <c r="B74" s="20">
        <v>2019</v>
      </c>
      <c r="C74" s="20">
        <v>2020</v>
      </c>
      <c r="D74" s="20">
        <v>2021</v>
      </c>
      <c r="E74" s="20">
        <v>2022</v>
      </c>
      <c r="F74" s="364"/>
    </row>
    <row r="75" spans="1:6" ht="15.75" thickBot="1" x14ac:dyDescent="0.3">
      <c r="A75" s="494"/>
      <c r="B75" s="21" t="s">
        <v>5</v>
      </c>
      <c r="C75" s="21" t="s">
        <v>6</v>
      </c>
      <c r="D75" s="21" t="s">
        <v>6</v>
      </c>
      <c r="E75" s="21" t="s">
        <v>6</v>
      </c>
      <c r="F75" s="364"/>
    </row>
    <row r="76" spans="1:6" ht="15.75" thickBot="1" x14ac:dyDescent="0.3">
      <c r="A76" s="4" t="s">
        <v>8</v>
      </c>
      <c r="B76" s="49">
        <v>1</v>
      </c>
      <c r="C76" s="49">
        <v>1</v>
      </c>
      <c r="D76" s="49">
        <v>1</v>
      </c>
      <c r="E76" s="49">
        <v>1</v>
      </c>
      <c r="F76" s="352"/>
    </row>
    <row r="77" spans="1:6" ht="15.75" thickBot="1" x14ac:dyDescent="0.3">
      <c r="A77" s="4" t="s">
        <v>15</v>
      </c>
      <c r="B77" s="6">
        <f>B106</f>
        <v>38600</v>
      </c>
      <c r="C77" s="6">
        <f t="shared" ref="C77:E77" si="8">C106</f>
        <v>41380</v>
      </c>
      <c r="D77" s="6">
        <f t="shared" si="8"/>
        <v>46380</v>
      </c>
      <c r="E77" s="6">
        <f t="shared" si="8"/>
        <v>51380</v>
      </c>
      <c r="F77" s="365"/>
    </row>
    <row r="78" spans="1:6" ht="15.75" thickBot="1" x14ac:dyDescent="0.3">
      <c r="A78" s="4" t="s">
        <v>23</v>
      </c>
      <c r="B78" s="6">
        <f>B77/B76</f>
        <v>38600</v>
      </c>
      <c r="C78" s="6">
        <f>C77/C76</f>
        <v>41380</v>
      </c>
      <c r="D78" s="6">
        <f>D77/D76</f>
        <v>46380</v>
      </c>
      <c r="E78" s="6">
        <f>E77/E76</f>
        <v>51380</v>
      </c>
      <c r="F78" s="365"/>
    </row>
    <row r="79" spans="1:6" ht="15.75" thickBot="1" x14ac:dyDescent="0.3">
      <c r="A79" s="4" t="s">
        <v>16</v>
      </c>
      <c r="B79" s="49"/>
      <c r="C79" s="8">
        <f>C76/B76-1</f>
        <v>0</v>
      </c>
      <c r="D79" s="8">
        <f>D76/C76-1</f>
        <v>0</v>
      </c>
      <c r="E79" s="8">
        <f>E76/D76-1</f>
        <v>0</v>
      </c>
      <c r="F79" s="366"/>
    </row>
    <row r="80" spans="1:6" ht="15.75" thickBot="1" x14ac:dyDescent="0.3">
      <c r="A80" s="4" t="s">
        <v>17</v>
      </c>
      <c r="B80" s="49"/>
      <c r="C80" s="8">
        <f>C77/B77-1</f>
        <v>7.2020725388600937E-2</v>
      </c>
      <c r="D80" s="8">
        <f t="shared" ref="D80:E81" si="9">D77/C77-1</f>
        <v>0.12083131947800863</v>
      </c>
      <c r="E80" s="8">
        <f t="shared" si="9"/>
        <v>0.10780508840017244</v>
      </c>
      <c r="F80" s="366"/>
    </row>
    <row r="81" spans="1:10" ht="15.75" thickBot="1" x14ac:dyDescent="0.3">
      <c r="A81" s="4" t="s">
        <v>18</v>
      </c>
      <c r="B81" s="49"/>
      <c r="C81" s="8">
        <f>C78/B78-1</f>
        <v>7.2020725388600937E-2</v>
      </c>
      <c r="D81" s="8">
        <f t="shared" si="9"/>
        <v>0.12083131947800863</v>
      </c>
      <c r="E81" s="8">
        <f t="shared" si="9"/>
        <v>0.10780508840017244</v>
      </c>
      <c r="F81" s="366"/>
    </row>
    <row r="82" spans="1:10" ht="15.75" thickBot="1" x14ac:dyDescent="0.3">
      <c r="A82" s="484" t="s">
        <v>521</v>
      </c>
      <c r="B82" s="485"/>
      <c r="C82" s="485"/>
      <c r="D82" s="485"/>
      <c r="E82" s="486"/>
      <c r="F82" s="364"/>
    </row>
    <row r="83" spans="1:10" x14ac:dyDescent="0.25">
      <c r="A83" s="493"/>
      <c r="B83" s="20">
        <v>2019</v>
      </c>
      <c r="C83" s="20">
        <v>2020</v>
      </c>
      <c r="D83" s="20">
        <v>2021</v>
      </c>
      <c r="E83" s="20">
        <v>2022</v>
      </c>
      <c r="F83" s="364"/>
    </row>
    <row r="84" spans="1:10" ht="15.75" thickBot="1" x14ac:dyDescent="0.3">
      <c r="A84" s="494"/>
      <c r="B84" s="21" t="s">
        <v>5</v>
      </c>
      <c r="C84" s="21" t="s">
        <v>6</v>
      </c>
      <c r="D84" s="21" t="s">
        <v>6</v>
      </c>
      <c r="E84" s="21" t="s">
        <v>6</v>
      </c>
      <c r="F84" s="364"/>
    </row>
    <row r="85" spans="1:10" ht="15.75" thickBot="1" x14ac:dyDescent="0.3">
      <c r="A85" s="370" t="s">
        <v>0</v>
      </c>
      <c r="B85" s="7"/>
      <c r="C85" s="7"/>
      <c r="D85" s="7"/>
      <c r="E85" s="7"/>
      <c r="F85" s="237"/>
    </row>
    <row r="86" spans="1:10" ht="15.75" thickBot="1" x14ac:dyDescent="0.3">
      <c r="A86" s="371" t="s">
        <v>52</v>
      </c>
      <c r="B86" s="38"/>
      <c r="C86" s="368"/>
      <c r="D86" s="368"/>
      <c r="E86" s="368"/>
      <c r="F86" s="369"/>
    </row>
    <row r="87" spans="1:10" ht="15.75" thickBot="1" x14ac:dyDescent="0.3">
      <c r="A87" s="371" t="s">
        <v>53</v>
      </c>
      <c r="B87" s="38"/>
      <c r="C87" s="368"/>
      <c r="D87" s="368"/>
      <c r="E87" s="368"/>
      <c r="F87" s="369"/>
    </row>
    <row r="88" spans="1:10" ht="24.75" thickBot="1" x14ac:dyDescent="0.3">
      <c r="A88" s="370" t="s">
        <v>33</v>
      </c>
      <c r="B88" s="7"/>
      <c r="C88" s="7"/>
      <c r="D88" s="7"/>
      <c r="E88" s="7"/>
      <c r="F88" s="237"/>
    </row>
    <row r="89" spans="1:10" ht="15.75" thickBot="1" x14ac:dyDescent="0.3">
      <c r="A89" s="371" t="s">
        <v>52</v>
      </c>
      <c r="B89" s="38"/>
      <c r="C89" s="7"/>
      <c r="D89" s="7"/>
      <c r="E89" s="7"/>
      <c r="F89" s="237"/>
    </row>
    <row r="90" spans="1:10" ht="15.75" thickBot="1" x14ac:dyDescent="0.3">
      <c r="A90" s="371" t="s">
        <v>53</v>
      </c>
      <c r="B90" s="38"/>
      <c r="C90" s="7"/>
      <c r="D90" s="7"/>
      <c r="E90" s="7"/>
      <c r="F90" s="237"/>
    </row>
    <row r="91" spans="1:10" ht="15.75" thickBot="1" x14ac:dyDescent="0.3">
      <c r="A91" s="1" t="s">
        <v>1</v>
      </c>
      <c r="B91" s="38">
        <f>B92+B93</f>
        <v>38600</v>
      </c>
      <c r="C91" s="38">
        <f>C92+C93</f>
        <v>41380</v>
      </c>
      <c r="D91" s="38">
        <f t="shared" ref="D91:E91" si="10">D92+D93</f>
        <v>46380</v>
      </c>
      <c r="E91" s="38">
        <f t="shared" si="10"/>
        <v>51380</v>
      </c>
      <c r="F91" s="372"/>
    </row>
    <row r="92" spans="1:10" ht="15.75" thickBot="1" x14ac:dyDescent="0.3">
      <c r="A92" s="11" t="s">
        <v>52</v>
      </c>
      <c r="B92" s="38">
        <v>38600</v>
      </c>
      <c r="C92" s="7">
        <v>41380</v>
      </c>
      <c r="D92" s="7">
        <v>46380</v>
      </c>
      <c r="E92" s="7">
        <v>51380</v>
      </c>
      <c r="F92" s="237"/>
      <c r="I92" s="10"/>
    </row>
    <row r="93" spans="1:10" ht="15.75" thickBot="1" x14ac:dyDescent="0.3">
      <c r="A93" s="11" t="s">
        <v>53</v>
      </c>
      <c r="B93" s="12"/>
      <c r="C93" s="9"/>
      <c r="D93" s="9"/>
      <c r="E93" s="9"/>
      <c r="F93" s="237"/>
    </row>
    <row r="94" spans="1:10" ht="15.75" thickBot="1" x14ac:dyDescent="0.3">
      <c r="A94" s="1" t="s">
        <v>2</v>
      </c>
      <c r="B94" s="12"/>
      <c r="C94" s="9"/>
      <c r="D94" s="9"/>
      <c r="E94" s="9"/>
      <c r="F94" s="237"/>
      <c r="H94" s="10"/>
      <c r="I94" s="10"/>
      <c r="J94" s="10"/>
    </row>
    <row r="95" spans="1:10" ht="15.75" thickBot="1" x14ac:dyDescent="0.3">
      <c r="A95" s="11" t="s">
        <v>52</v>
      </c>
      <c r="B95" s="12"/>
      <c r="C95" s="9"/>
      <c r="D95" s="9"/>
      <c r="E95" s="9"/>
      <c r="F95" s="237"/>
    </row>
    <row r="96" spans="1:10" ht="15.75" thickBot="1" x14ac:dyDescent="0.3">
      <c r="A96" s="11" t="s">
        <v>53</v>
      </c>
      <c r="B96" s="12"/>
      <c r="C96" s="9"/>
      <c r="D96" s="9"/>
      <c r="E96" s="9"/>
      <c r="F96" s="237"/>
    </row>
    <row r="97" spans="1:6" ht="15.75" thickBot="1" x14ac:dyDescent="0.3">
      <c r="A97" s="1" t="s">
        <v>24</v>
      </c>
      <c r="B97" s="12"/>
      <c r="C97" s="9"/>
      <c r="D97" s="9"/>
      <c r="E97" s="9"/>
      <c r="F97" s="237"/>
    </row>
    <row r="98" spans="1:6" ht="15.75" thickBot="1" x14ac:dyDescent="0.3">
      <c r="A98" s="11" t="s">
        <v>52</v>
      </c>
      <c r="B98" s="12"/>
      <c r="C98" s="9"/>
      <c r="D98" s="9"/>
      <c r="E98" s="9"/>
      <c r="F98" s="237"/>
    </row>
    <row r="99" spans="1:6" ht="15.75" thickBot="1" x14ac:dyDescent="0.3">
      <c r="A99" s="11" t="s">
        <v>53</v>
      </c>
      <c r="B99" s="12"/>
      <c r="C99" s="9"/>
      <c r="D99" s="9"/>
      <c r="E99" s="9"/>
      <c r="F99" s="237"/>
    </row>
    <row r="100" spans="1:6" ht="15.75" thickBot="1" x14ac:dyDescent="0.3">
      <c r="A100" s="1" t="s">
        <v>25</v>
      </c>
      <c r="B100" s="12"/>
      <c r="C100" s="9"/>
      <c r="D100" s="9"/>
      <c r="E100" s="9"/>
      <c r="F100" s="237"/>
    </row>
    <row r="101" spans="1:6" ht="15.75" thickBot="1" x14ac:dyDescent="0.3">
      <c r="A101" s="11" t="s">
        <v>52</v>
      </c>
      <c r="B101" s="12"/>
      <c r="C101" s="9"/>
      <c r="D101" s="9"/>
      <c r="E101" s="9"/>
      <c r="F101" s="237"/>
    </row>
    <row r="102" spans="1:6" ht="15.75" thickBot="1" x14ac:dyDescent="0.3">
      <c r="A102" s="11" t="s">
        <v>53</v>
      </c>
      <c r="B102" s="12"/>
      <c r="C102" s="9"/>
      <c r="D102" s="9"/>
      <c r="E102" s="9"/>
      <c r="F102" s="237"/>
    </row>
    <row r="103" spans="1:6" ht="24.75" thickBot="1" x14ac:dyDescent="0.3">
      <c r="A103" s="1" t="s">
        <v>3</v>
      </c>
      <c r="B103" s="12"/>
      <c r="C103" s="9"/>
      <c r="D103" s="9"/>
      <c r="E103" s="9"/>
      <c r="F103" s="237"/>
    </row>
    <row r="104" spans="1:6" ht="15.75" thickBot="1" x14ac:dyDescent="0.3">
      <c r="A104" s="11" t="s">
        <v>52</v>
      </c>
      <c r="B104" s="12"/>
      <c r="C104" s="9"/>
      <c r="D104" s="9"/>
      <c r="E104" s="9"/>
      <c r="F104" s="237"/>
    </row>
    <row r="105" spans="1:6" ht="15.75" thickBot="1" x14ac:dyDescent="0.3">
      <c r="A105" s="11" t="s">
        <v>53</v>
      </c>
      <c r="B105" s="12"/>
      <c r="C105" s="9"/>
      <c r="D105" s="9"/>
      <c r="E105" s="9"/>
      <c r="F105" s="237"/>
    </row>
    <row r="106" spans="1:6" ht="15.75" thickBot="1" x14ac:dyDescent="0.3">
      <c r="A106" s="25" t="s">
        <v>102</v>
      </c>
      <c r="B106" s="12">
        <f>B103+B100+B97+B94+B91+B88+B85</f>
        <v>38600</v>
      </c>
      <c r="C106" s="12">
        <f t="shared" ref="C106:E106" si="11">C103+C100+C97+C94+C91+C88+C85</f>
        <v>41380</v>
      </c>
      <c r="D106" s="12">
        <f t="shared" si="11"/>
        <v>46380</v>
      </c>
      <c r="E106" s="12">
        <f t="shared" si="11"/>
        <v>51380</v>
      </c>
      <c r="F106" s="372"/>
    </row>
    <row r="107" spans="1:6" ht="15.75" thickBot="1" x14ac:dyDescent="0.3">
      <c r="A107" s="26" t="s">
        <v>37</v>
      </c>
      <c r="B107" s="376">
        <f>IF(B106-B77=0,0,"Error")</f>
        <v>0</v>
      </c>
      <c r="C107" s="376">
        <f>IF(C106-C77=0,0,"Error")</f>
        <v>0</v>
      </c>
      <c r="D107" s="376">
        <f>IF(D106-D77=0,0,"Error")</f>
        <v>0</v>
      </c>
      <c r="E107" s="27">
        <f>IF(E106-E77=0,0,"Error")</f>
        <v>0</v>
      </c>
      <c r="F107" s="377"/>
    </row>
    <row r="108" spans="1:6" ht="15.75" thickBot="1" x14ac:dyDescent="0.3">
      <c r="A108" s="378" t="s">
        <v>103</v>
      </c>
      <c r="B108" s="507" t="s">
        <v>522</v>
      </c>
      <c r="C108" s="507"/>
      <c r="D108" s="507"/>
      <c r="E108" s="361" t="s">
        <v>523</v>
      </c>
      <c r="F108" s="362"/>
    </row>
    <row r="109" spans="1:6" ht="15.75" thickBot="1" x14ac:dyDescent="0.3">
      <c r="A109" s="4" t="s">
        <v>9</v>
      </c>
      <c r="B109" s="518" t="s">
        <v>524</v>
      </c>
      <c r="C109" s="519"/>
      <c r="D109" s="519"/>
      <c r="E109" s="500"/>
      <c r="F109" s="352"/>
    </row>
    <row r="110" spans="1:6" ht="15.75" thickBot="1" x14ac:dyDescent="0.3">
      <c r="A110" s="4" t="s">
        <v>14</v>
      </c>
      <c r="B110" s="511" t="s">
        <v>525</v>
      </c>
      <c r="C110" s="512"/>
      <c r="D110" s="512"/>
      <c r="E110" s="513"/>
      <c r="F110" s="362"/>
    </row>
    <row r="111" spans="1:6" x14ac:dyDescent="0.25">
      <c r="A111" s="493"/>
      <c r="B111" s="20">
        <v>2019</v>
      </c>
      <c r="C111" s="20">
        <v>2020</v>
      </c>
      <c r="D111" s="20">
        <v>2021</v>
      </c>
      <c r="E111" s="20">
        <v>2022</v>
      </c>
      <c r="F111" s="364"/>
    </row>
    <row r="112" spans="1:6" ht="15.75" thickBot="1" x14ac:dyDescent="0.3">
      <c r="A112" s="494"/>
      <c r="B112" s="21" t="s">
        <v>5</v>
      </c>
      <c r="C112" s="21" t="s">
        <v>6</v>
      </c>
      <c r="D112" s="21" t="s">
        <v>6</v>
      </c>
      <c r="E112" s="21" t="s">
        <v>6</v>
      </c>
      <c r="F112" s="364"/>
    </row>
    <row r="113" spans="1:6" ht="15.75" thickBot="1" x14ac:dyDescent="0.3">
      <c r="A113" s="4" t="s">
        <v>8</v>
      </c>
      <c r="B113" s="6">
        <v>310</v>
      </c>
      <c r="C113" s="6">
        <v>320</v>
      </c>
      <c r="D113" s="6">
        <v>330</v>
      </c>
      <c r="E113" s="6">
        <v>330</v>
      </c>
      <c r="F113" s="380"/>
    </row>
    <row r="114" spans="1:6" ht="15.75" thickBot="1" x14ac:dyDescent="0.3">
      <c r="A114" s="4" t="s">
        <v>15</v>
      </c>
      <c r="B114" s="6">
        <f>B143</f>
        <v>13800</v>
      </c>
      <c r="C114" s="6">
        <f t="shared" ref="C114:E114" si="12">C143</f>
        <v>14000</v>
      </c>
      <c r="D114" s="6">
        <f t="shared" si="12"/>
        <v>14000</v>
      </c>
      <c r="E114" s="6">
        <f t="shared" si="12"/>
        <v>14000</v>
      </c>
      <c r="F114" s="365"/>
    </row>
    <row r="115" spans="1:6" ht="15.75" thickBot="1" x14ac:dyDescent="0.3">
      <c r="A115" s="4" t="s">
        <v>23</v>
      </c>
      <c r="B115" s="6">
        <f>B114/B113</f>
        <v>44.516129032258064</v>
      </c>
      <c r="C115" s="6">
        <f>C114/C113</f>
        <v>43.75</v>
      </c>
      <c r="D115" s="6">
        <f>D114/D113</f>
        <v>42.424242424242422</v>
      </c>
      <c r="E115" s="6">
        <f>E114/E113</f>
        <v>42.424242424242422</v>
      </c>
      <c r="F115" s="365"/>
    </row>
    <row r="116" spans="1:6" ht="15.75" thickBot="1" x14ac:dyDescent="0.3">
      <c r="A116" s="4" t="s">
        <v>16</v>
      </c>
      <c r="B116" s="49"/>
      <c r="C116" s="8">
        <f>C113/B113-1</f>
        <v>3.2258064516129004E-2</v>
      </c>
      <c r="D116" s="8">
        <f>D113/C113-1</f>
        <v>3.125E-2</v>
      </c>
      <c r="E116" s="8">
        <f>E113/D113-1</f>
        <v>0</v>
      </c>
      <c r="F116" s="366"/>
    </row>
    <row r="117" spans="1:6" ht="15.75" thickBot="1" x14ac:dyDescent="0.3">
      <c r="A117" s="4" t="s">
        <v>17</v>
      </c>
      <c r="B117" s="49"/>
      <c r="C117" s="8">
        <f>C114/B114-1</f>
        <v>1.449275362318847E-2</v>
      </c>
      <c r="D117" s="8">
        <f t="shared" ref="D117:E118" si="13">D114/C114-1</f>
        <v>0</v>
      </c>
      <c r="E117" s="8">
        <f t="shared" si="13"/>
        <v>0</v>
      </c>
      <c r="F117" s="366"/>
    </row>
    <row r="118" spans="1:6" ht="15.75" thickBot="1" x14ac:dyDescent="0.3">
      <c r="A118" s="4" t="s">
        <v>18</v>
      </c>
      <c r="B118" s="49"/>
      <c r="C118" s="8">
        <f>C115/B115-1</f>
        <v>-1.7210144927536253E-2</v>
      </c>
      <c r="D118" s="8">
        <f t="shared" si="13"/>
        <v>-3.0303030303030387E-2</v>
      </c>
      <c r="E118" s="8">
        <f t="shared" si="13"/>
        <v>0</v>
      </c>
      <c r="F118" s="366"/>
    </row>
    <row r="119" spans="1:6" ht="15.75" thickBot="1" x14ac:dyDescent="0.3">
      <c r="A119" s="484" t="s">
        <v>526</v>
      </c>
      <c r="B119" s="485"/>
      <c r="C119" s="485"/>
      <c r="D119" s="485"/>
      <c r="E119" s="486"/>
      <c r="F119" s="364"/>
    </row>
    <row r="120" spans="1:6" x14ac:dyDescent="0.25">
      <c r="A120" s="493"/>
      <c r="B120" s="20">
        <v>2019</v>
      </c>
      <c r="C120" s="20">
        <v>2020</v>
      </c>
      <c r="D120" s="20">
        <v>2021</v>
      </c>
      <c r="E120" s="20">
        <v>2022</v>
      </c>
      <c r="F120" s="364"/>
    </row>
    <row r="121" spans="1:6" ht="15.75" thickBot="1" x14ac:dyDescent="0.3">
      <c r="A121" s="494"/>
      <c r="B121" s="21" t="s">
        <v>5</v>
      </c>
      <c r="C121" s="21" t="s">
        <v>6</v>
      </c>
      <c r="D121" s="21" t="s">
        <v>6</v>
      </c>
      <c r="E121" s="21" t="s">
        <v>6</v>
      </c>
      <c r="F121" s="364"/>
    </row>
    <row r="122" spans="1:6" ht="15.75" thickBot="1" x14ac:dyDescent="0.3">
      <c r="A122" s="370" t="s">
        <v>0</v>
      </c>
      <c r="B122" s="7"/>
      <c r="C122" s="7"/>
      <c r="D122" s="7"/>
      <c r="E122" s="7"/>
      <c r="F122" s="237"/>
    </row>
    <row r="123" spans="1:6" ht="15.75" thickBot="1" x14ac:dyDescent="0.3">
      <c r="A123" s="371" t="s">
        <v>52</v>
      </c>
      <c r="B123" s="38"/>
      <c r="C123" s="368"/>
      <c r="D123" s="368"/>
      <c r="E123" s="368"/>
      <c r="F123" s="369"/>
    </row>
    <row r="124" spans="1:6" ht="15.75" thickBot="1" x14ac:dyDescent="0.3">
      <c r="A124" s="371" t="s">
        <v>53</v>
      </c>
      <c r="B124" s="38"/>
      <c r="C124" s="368"/>
      <c r="D124" s="368"/>
      <c r="E124" s="368"/>
      <c r="F124" s="369"/>
    </row>
    <row r="125" spans="1:6" ht="24.75" thickBot="1" x14ac:dyDescent="0.3">
      <c r="A125" s="1" t="s">
        <v>33</v>
      </c>
      <c r="B125" s="9"/>
      <c r="C125" s="9"/>
      <c r="D125" s="9"/>
      <c r="E125" s="9"/>
      <c r="F125" s="237"/>
    </row>
    <row r="126" spans="1:6" ht="15.75" thickBot="1" x14ac:dyDescent="0.3">
      <c r="A126" s="11" t="s">
        <v>52</v>
      </c>
      <c r="B126" s="12"/>
      <c r="C126" s="9"/>
      <c r="D126" s="9"/>
      <c r="E126" s="9"/>
      <c r="F126" s="237"/>
    </row>
    <row r="127" spans="1:6" ht="15.75" thickBot="1" x14ac:dyDescent="0.3">
      <c r="A127" s="11" t="s">
        <v>53</v>
      </c>
      <c r="B127" s="38"/>
      <c r="C127" s="7"/>
      <c r="D127" s="7"/>
      <c r="E127" s="7"/>
      <c r="F127" s="237"/>
    </row>
    <row r="128" spans="1:6" ht="15.75" thickBot="1" x14ac:dyDescent="0.3">
      <c r="A128" s="1" t="s">
        <v>1</v>
      </c>
      <c r="B128" s="38">
        <f>B129+B130</f>
        <v>13800</v>
      </c>
      <c r="C128" s="38">
        <f t="shared" ref="C128:E128" si="14">C129+C130</f>
        <v>14000</v>
      </c>
      <c r="D128" s="38">
        <f t="shared" si="14"/>
        <v>14000</v>
      </c>
      <c r="E128" s="38">
        <f t="shared" si="14"/>
        <v>14000</v>
      </c>
      <c r="F128" s="237"/>
    </row>
    <row r="129" spans="1:6" ht="15.75" thickBot="1" x14ac:dyDescent="0.3">
      <c r="A129" s="11" t="s">
        <v>52</v>
      </c>
      <c r="B129" s="38">
        <v>13800</v>
      </c>
      <c r="C129" s="7">
        <v>14000</v>
      </c>
      <c r="D129" s="7">
        <v>14000</v>
      </c>
      <c r="E129" s="7">
        <v>14000</v>
      </c>
      <c r="F129" s="237"/>
    </row>
    <row r="130" spans="1:6" ht="15.75" thickBot="1" x14ac:dyDescent="0.3">
      <c r="A130" s="11" t="s">
        <v>53</v>
      </c>
      <c r="B130" s="38"/>
      <c r="C130" s="7"/>
      <c r="D130" s="7"/>
      <c r="E130" s="7"/>
      <c r="F130" s="237"/>
    </row>
    <row r="131" spans="1:6" ht="15.75" thickBot="1" x14ac:dyDescent="0.3">
      <c r="A131" s="1" t="s">
        <v>2</v>
      </c>
      <c r="B131" s="12"/>
      <c r="C131" s="9"/>
      <c r="D131" s="9"/>
      <c r="E131" s="9"/>
      <c r="F131" s="237"/>
    </row>
    <row r="132" spans="1:6" ht="15.75" thickBot="1" x14ac:dyDescent="0.3">
      <c r="A132" s="11" t="s">
        <v>52</v>
      </c>
      <c r="B132" s="12"/>
      <c r="C132" s="9"/>
      <c r="D132" s="9"/>
      <c r="E132" s="9"/>
      <c r="F132" s="237"/>
    </row>
    <row r="133" spans="1:6" ht="15.75" thickBot="1" x14ac:dyDescent="0.3">
      <c r="A133" s="11" t="s">
        <v>53</v>
      </c>
      <c r="B133" s="12"/>
      <c r="C133" s="9"/>
      <c r="D133" s="9"/>
      <c r="E133" s="9"/>
      <c r="F133" s="237"/>
    </row>
    <row r="134" spans="1:6" ht="15.75" thickBot="1" x14ac:dyDescent="0.3">
      <c r="A134" s="1" t="s">
        <v>24</v>
      </c>
      <c r="B134" s="12"/>
      <c r="C134" s="9"/>
      <c r="D134" s="9"/>
      <c r="E134" s="9"/>
      <c r="F134" s="237"/>
    </row>
    <row r="135" spans="1:6" ht="15.75" thickBot="1" x14ac:dyDescent="0.3">
      <c r="A135" s="11" t="s">
        <v>52</v>
      </c>
      <c r="B135" s="12"/>
      <c r="C135" s="9"/>
      <c r="D135" s="9"/>
      <c r="E135" s="9"/>
      <c r="F135" s="237"/>
    </row>
    <row r="136" spans="1:6" ht="15.75" thickBot="1" x14ac:dyDescent="0.3">
      <c r="A136" s="11" t="s">
        <v>53</v>
      </c>
      <c r="B136" s="12"/>
      <c r="C136" s="9"/>
      <c r="D136" s="9"/>
      <c r="E136" s="9"/>
      <c r="F136" s="237"/>
    </row>
    <row r="137" spans="1:6" ht="15.75" thickBot="1" x14ac:dyDescent="0.3">
      <c r="A137" s="1" t="s">
        <v>25</v>
      </c>
      <c r="B137" s="12">
        <v>0</v>
      </c>
      <c r="C137" s="9">
        <v>0</v>
      </c>
      <c r="D137" s="9">
        <v>0</v>
      </c>
      <c r="E137" s="9">
        <v>0</v>
      </c>
      <c r="F137" s="237"/>
    </row>
    <row r="138" spans="1:6" ht="15.75" thickBot="1" x14ac:dyDescent="0.3">
      <c r="A138" s="11" t="s">
        <v>52</v>
      </c>
      <c r="B138" s="12"/>
      <c r="C138" s="9"/>
      <c r="D138" s="9"/>
      <c r="E138" s="9"/>
      <c r="F138" s="237"/>
    </row>
    <row r="139" spans="1:6" ht="15.75" thickBot="1" x14ac:dyDescent="0.3">
      <c r="A139" s="11" t="s">
        <v>53</v>
      </c>
      <c r="B139" s="12"/>
      <c r="C139" s="9"/>
      <c r="D139" s="9"/>
      <c r="E139" s="9"/>
      <c r="F139" s="237"/>
    </row>
    <row r="140" spans="1:6" ht="24.75" thickBot="1" x14ac:dyDescent="0.3">
      <c r="A140" s="1" t="s">
        <v>3</v>
      </c>
      <c r="B140" s="12"/>
      <c r="C140" s="9"/>
      <c r="D140" s="9"/>
      <c r="E140" s="9"/>
      <c r="F140" s="237"/>
    </row>
    <row r="141" spans="1:6" ht="15.75" thickBot="1" x14ac:dyDescent="0.3">
      <c r="A141" s="11" t="s">
        <v>52</v>
      </c>
      <c r="B141" s="12"/>
      <c r="C141" s="9"/>
      <c r="D141" s="9"/>
      <c r="E141" s="9"/>
      <c r="F141" s="237"/>
    </row>
    <row r="142" spans="1:6" ht="15.75" thickBot="1" x14ac:dyDescent="0.3">
      <c r="A142" s="11" t="s">
        <v>53</v>
      </c>
      <c r="B142" s="12"/>
      <c r="C142" s="9"/>
      <c r="D142" s="9"/>
      <c r="E142" s="9"/>
      <c r="F142" s="237"/>
    </row>
    <row r="143" spans="1:6" ht="15.75" thickBot="1" x14ac:dyDescent="0.3">
      <c r="A143" s="25" t="s">
        <v>109</v>
      </c>
      <c r="B143" s="12">
        <f>B140+B137+B134+B131+B128+B125+B122</f>
        <v>13800</v>
      </c>
      <c r="C143" s="12">
        <f>C140+C137+C134+C131+C128+C125+C122</f>
        <v>14000</v>
      </c>
      <c r="D143" s="12">
        <f t="shared" ref="D143:E143" si="15">D140+D137+D134+D131+D128+D125+D122</f>
        <v>14000</v>
      </c>
      <c r="E143" s="12">
        <f t="shared" si="15"/>
        <v>14000</v>
      </c>
      <c r="F143" s="372"/>
    </row>
    <row r="144" spans="1:6" ht="15.75" thickBot="1" x14ac:dyDescent="0.3">
      <c r="A144" s="381" t="s">
        <v>37</v>
      </c>
      <c r="B144" s="376">
        <f>IF(B143-B114=0,0,"Error")</f>
        <v>0</v>
      </c>
      <c r="C144" s="376">
        <f>IF(C143-C114=0,0,"Error")</f>
        <v>0</v>
      </c>
      <c r="D144" s="376">
        <f>IF(D143-D114=0,0,"Error")</f>
        <v>0</v>
      </c>
      <c r="E144" s="27">
        <f>IF(E143-E114=0,0,"Error")</f>
        <v>0</v>
      </c>
      <c r="F144" s="377"/>
    </row>
    <row r="145" spans="1:8" ht="15.75" thickBot="1" x14ac:dyDescent="0.3">
      <c r="A145" s="378" t="s">
        <v>110</v>
      </c>
      <c r="B145" s="507" t="s">
        <v>527</v>
      </c>
      <c r="C145" s="507"/>
      <c r="D145" s="507"/>
      <c r="E145" s="361" t="s">
        <v>528</v>
      </c>
      <c r="F145" s="362"/>
    </row>
    <row r="146" spans="1:8" ht="44.25" customHeight="1" thickBot="1" x14ac:dyDescent="0.3">
      <c r="A146" s="4" t="s">
        <v>9</v>
      </c>
      <c r="B146" s="518" t="s">
        <v>529</v>
      </c>
      <c r="C146" s="519"/>
      <c r="D146" s="519"/>
      <c r="E146" s="500"/>
      <c r="F146" s="352"/>
    </row>
    <row r="147" spans="1:8" ht="15.75" thickBot="1" x14ac:dyDescent="0.3">
      <c r="A147" s="4" t="s">
        <v>14</v>
      </c>
      <c r="B147" s="511" t="s">
        <v>530</v>
      </c>
      <c r="C147" s="512"/>
      <c r="D147" s="512"/>
      <c r="E147" s="513"/>
      <c r="F147" s="362"/>
    </row>
    <row r="148" spans="1:8" x14ac:dyDescent="0.25">
      <c r="A148" s="493"/>
      <c r="B148" s="20">
        <v>2019</v>
      </c>
      <c r="C148" s="20">
        <v>2020</v>
      </c>
      <c r="D148" s="20">
        <v>2021</v>
      </c>
      <c r="E148" s="20">
        <v>2022</v>
      </c>
      <c r="F148" s="364"/>
    </row>
    <row r="149" spans="1:8" ht="15.75" thickBot="1" x14ac:dyDescent="0.3">
      <c r="A149" s="520"/>
      <c r="B149" s="20" t="s">
        <v>5</v>
      </c>
      <c r="C149" s="20" t="s">
        <v>6</v>
      </c>
      <c r="D149" s="20" t="s">
        <v>6</v>
      </c>
      <c r="E149" s="20" t="s">
        <v>6</v>
      </c>
      <c r="F149" s="364"/>
    </row>
    <row r="150" spans="1:8" ht="15.75" thickBot="1" x14ac:dyDescent="0.3">
      <c r="A150" s="382" t="s">
        <v>8</v>
      </c>
      <c r="B150" s="383">
        <v>8</v>
      </c>
      <c r="C150" s="383">
        <v>9</v>
      </c>
      <c r="D150" s="383">
        <v>9</v>
      </c>
      <c r="E150" s="384">
        <v>10</v>
      </c>
      <c r="F150" s="380"/>
    </row>
    <row r="151" spans="1:8" ht="15.75" thickBot="1" x14ac:dyDescent="0.3">
      <c r="A151" s="385" t="s">
        <v>15</v>
      </c>
      <c r="B151" s="6">
        <f>B180</f>
        <v>19280</v>
      </c>
      <c r="C151" s="6">
        <f t="shared" ref="C151:E151" si="16">C180</f>
        <v>20000</v>
      </c>
      <c r="D151" s="6">
        <f t="shared" si="16"/>
        <v>25000</v>
      </c>
      <c r="E151" s="6">
        <f t="shared" si="16"/>
        <v>25000</v>
      </c>
      <c r="F151" s="365"/>
      <c r="G151" s="172"/>
      <c r="H151" s="172"/>
    </row>
    <row r="152" spans="1:8" ht="15.75" thickBot="1" x14ac:dyDescent="0.3">
      <c r="A152" s="385" t="s">
        <v>23</v>
      </c>
      <c r="B152" s="6">
        <f>B151/B150</f>
        <v>2410</v>
      </c>
      <c r="C152" s="6">
        <f>C151/C150</f>
        <v>2222.2222222222222</v>
      </c>
      <c r="D152" s="6">
        <f>D151/D150</f>
        <v>2777.7777777777778</v>
      </c>
      <c r="E152" s="386">
        <f>E151/E150</f>
        <v>2500</v>
      </c>
      <c r="F152" s="365"/>
      <c r="G152" s="172"/>
      <c r="H152" s="208"/>
    </row>
    <row r="153" spans="1:8" ht="15.75" thickBot="1" x14ac:dyDescent="0.3">
      <c r="A153" s="385" t="s">
        <v>16</v>
      </c>
      <c r="B153" s="49"/>
      <c r="C153" s="8">
        <f>C150/B150-1</f>
        <v>0.125</v>
      </c>
      <c r="D153" s="8">
        <f>D150/C150-1</f>
        <v>0</v>
      </c>
      <c r="E153" s="387">
        <f>E150/D150-1</f>
        <v>0.11111111111111116</v>
      </c>
      <c r="F153" s="366"/>
    </row>
    <row r="154" spans="1:8" ht="15.75" thickBot="1" x14ac:dyDescent="0.3">
      <c r="A154" s="385" t="s">
        <v>17</v>
      </c>
      <c r="B154" s="49"/>
      <c r="C154" s="8">
        <f>C151/B151-1</f>
        <v>3.7344398340249052E-2</v>
      </c>
      <c r="D154" s="8">
        <f t="shared" ref="D154:E155" si="17">D151/C151-1</f>
        <v>0.25</v>
      </c>
      <c r="E154" s="387">
        <f t="shared" si="17"/>
        <v>0</v>
      </c>
      <c r="F154" s="366"/>
    </row>
    <row r="155" spans="1:8" ht="15.75" thickBot="1" x14ac:dyDescent="0.3">
      <c r="A155" s="388" t="s">
        <v>18</v>
      </c>
      <c r="B155" s="389"/>
      <c r="C155" s="390">
        <f>C152/B152-1</f>
        <v>-7.7916090364223201E-2</v>
      </c>
      <c r="D155" s="390">
        <f t="shared" si="17"/>
        <v>0.25</v>
      </c>
      <c r="E155" s="391">
        <f t="shared" si="17"/>
        <v>-9.9999999999999978E-2</v>
      </c>
      <c r="F155" s="366"/>
    </row>
    <row r="156" spans="1:8" ht="15.75" customHeight="1" thickBot="1" x14ac:dyDescent="0.3">
      <c r="A156" s="484" t="s">
        <v>531</v>
      </c>
      <c r="B156" s="485"/>
      <c r="C156" s="485"/>
      <c r="D156" s="485"/>
      <c r="E156" s="486"/>
      <c r="F156" s="364"/>
    </row>
    <row r="157" spans="1:8" x14ac:dyDescent="0.25">
      <c r="A157" s="493"/>
      <c r="B157" s="20">
        <v>2019</v>
      </c>
      <c r="C157" s="20">
        <v>2020</v>
      </c>
      <c r="D157" s="20">
        <v>2021</v>
      </c>
      <c r="E157" s="20">
        <v>2022</v>
      </c>
      <c r="F157" s="364"/>
    </row>
    <row r="158" spans="1:8" ht="15.75" thickBot="1" x14ac:dyDescent="0.3">
      <c r="A158" s="494"/>
      <c r="B158" s="21" t="s">
        <v>5</v>
      </c>
      <c r="C158" s="21" t="s">
        <v>6</v>
      </c>
      <c r="D158" s="21" t="s">
        <v>6</v>
      </c>
      <c r="E158" s="21" t="s">
        <v>6</v>
      </c>
      <c r="F158" s="364"/>
    </row>
    <row r="159" spans="1:8" ht="15.75" thickBot="1" x14ac:dyDescent="0.3">
      <c r="A159" s="370" t="s">
        <v>0</v>
      </c>
      <c r="B159" s="7"/>
      <c r="C159" s="7"/>
      <c r="D159" s="7"/>
      <c r="E159" s="7"/>
      <c r="F159" s="237"/>
    </row>
    <row r="160" spans="1:8" ht="15.75" thickBot="1" x14ac:dyDescent="0.3">
      <c r="A160" s="371" t="s">
        <v>52</v>
      </c>
      <c r="B160" s="38"/>
      <c r="C160" s="368"/>
      <c r="D160" s="368"/>
      <c r="E160" s="368"/>
      <c r="F160" s="369"/>
    </row>
    <row r="161" spans="1:6" ht="15.75" thickBot="1" x14ac:dyDescent="0.3">
      <c r="A161" s="371" t="s">
        <v>53</v>
      </c>
      <c r="B161" s="38"/>
      <c r="C161" s="368"/>
      <c r="D161" s="368"/>
      <c r="E161" s="368"/>
      <c r="F161" s="369"/>
    </row>
    <row r="162" spans="1:6" ht="24.75" thickBot="1" x14ac:dyDescent="0.3">
      <c r="A162" s="1" t="s">
        <v>33</v>
      </c>
      <c r="B162" s="9"/>
      <c r="C162" s="9"/>
      <c r="D162" s="9"/>
      <c r="E162" s="9"/>
      <c r="F162" s="237"/>
    </row>
    <row r="163" spans="1:6" ht="15.75" thickBot="1" x14ac:dyDescent="0.3">
      <c r="A163" s="11" t="s">
        <v>52</v>
      </c>
      <c r="B163" s="12"/>
      <c r="C163" s="9"/>
      <c r="D163" s="9"/>
      <c r="E163" s="9"/>
      <c r="F163" s="237"/>
    </row>
    <row r="164" spans="1:6" ht="15.75" thickBot="1" x14ac:dyDescent="0.3">
      <c r="A164" s="11" t="s">
        <v>53</v>
      </c>
      <c r="B164" s="12"/>
      <c r="C164" s="9"/>
      <c r="D164" s="9"/>
      <c r="E164" s="9"/>
      <c r="F164" s="237"/>
    </row>
    <row r="165" spans="1:6" ht="15.75" thickBot="1" x14ac:dyDescent="0.3">
      <c r="A165" s="1" t="s">
        <v>1</v>
      </c>
      <c r="B165" s="43"/>
      <c r="C165" s="44"/>
      <c r="D165" s="44"/>
      <c r="E165" s="44"/>
      <c r="F165" s="237"/>
    </row>
    <row r="166" spans="1:6" ht="15.75" thickBot="1" x14ac:dyDescent="0.3">
      <c r="A166" s="11" t="s">
        <v>52</v>
      </c>
      <c r="B166" s="12"/>
      <c r="C166" s="9"/>
      <c r="D166" s="9"/>
      <c r="E166" s="9"/>
      <c r="F166" s="237"/>
    </row>
    <row r="167" spans="1:6" ht="15.75" thickBot="1" x14ac:dyDescent="0.3">
      <c r="A167" s="11" t="s">
        <v>53</v>
      </c>
      <c r="B167" s="12"/>
      <c r="C167" s="9"/>
      <c r="D167" s="9"/>
      <c r="E167" s="9"/>
      <c r="F167" s="237"/>
    </row>
    <row r="168" spans="1:6" ht="15.75" thickBot="1" x14ac:dyDescent="0.3">
      <c r="A168" s="1" t="s">
        <v>2</v>
      </c>
      <c r="B168" s="12"/>
      <c r="C168" s="9"/>
      <c r="D168" s="9"/>
      <c r="E168" s="9"/>
      <c r="F168" s="237"/>
    </row>
    <row r="169" spans="1:6" ht="15.75" thickBot="1" x14ac:dyDescent="0.3">
      <c r="A169" s="11" t="s">
        <v>52</v>
      </c>
      <c r="B169" s="12"/>
      <c r="C169" s="9"/>
      <c r="D169" s="9"/>
      <c r="E169" s="9"/>
      <c r="F169" s="237"/>
    </row>
    <row r="170" spans="1:6" ht="15.75" thickBot="1" x14ac:dyDescent="0.3">
      <c r="A170" s="11" t="s">
        <v>53</v>
      </c>
      <c r="B170" s="12"/>
      <c r="C170" s="9"/>
      <c r="D170" s="9"/>
      <c r="E170" s="9"/>
      <c r="F170" s="237"/>
    </row>
    <row r="171" spans="1:6" ht="15.75" thickBot="1" x14ac:dyDescent="0.3">
      <c r="A171" s="1" t="s">
        <v>24</v>
      </c>
      <c r="B171" s="12"/>
      <c r="C171" s="9"/>
      <c r="D171" s="9"/>
      <c r="E171" s="9"/>
      <c r="F171" s="237"/>
    </row>
    <row r="172" spans="1:6" ht="15.75" thickBot="1" x14ac:dyDescent="0.3">
      <c r="A172" s="11" t="s">
        <v>52</v>
      </c>
      <c r="B172" s="12"/>
      <c r="C172" s="9"/>
      <c r="D172" s="9"/>
      <c r="E172" s="9"/>
      <c r="F172" s="237"/>
    </row>
    <row r="173" spans="1:6" ht="15.75" thickBot="1" x14ac:dyDescent="0.3">
      <c r="A173" s="11" t="s">
        <v>53</v>
      </c>
      <c r="B173" s="12"/>
      <c r="C173" s="9"/>
      <c r="D173" s="9"/>
      <c r="E173" s="9"/>
      <c r="F173" s="237"/>
    </row>
    <row r="174" spans="1:6" ht="15.75" thickBot="1" x14ac:dyDescent="0.3">
      <c r="A174" s="1" t="s">
        <v>25</v>
      </c>
      <c r="B174" s="38">
        <f>B175+B176</f>
        <v>19280</v>
      </c>
      <c r="C174" s="38">
        <f t="shared" ref="C174:E174" si="18">C175+C176</f>
        <v>20000</v>
      </c>
      <c r="D174" s="38">
        <f t="shared" si="18"/>
        <v>25000</v>
      </c>
      <c r="E174" s="38">
        <f t="shared" si="18"/>
        <v>25000</v>
      </c>
      <c r="F174" s="392"/>
    </row>
    <row r="175" spans="1:6" ht="15.75" thickBot="1" x14ac:dyDescent="0.3">
      <c r="A175" s="11" t="s">
        <v>52</v>
      </c>
      <c r="B175" s="38">
        <v>19280</v>
      </c>
      <c r="C175" s="38">
        <v>20000</v>
      </c>
      <c r="D175" s="38">
        <v>25000</v>
      </c>
      <c r="E175" s="38">
        <v>25000</v>
      </c>
      <c r="F175" s="372"/>
    </row>
    <row r="176" spans="1:6" ht="15.75" thickBot="1" x14ac:dyDescent="0.3">
      <c r="A176" s="11" t="s">
        <v>53</v>
      </c>
      <c r="B176" s="12"/>
      <c r="C176" s="9"/>
      <c r="D176" s="9"/>
      <c r="E176" s="9"/>
      <c r="F176" s="237"/>
    </row>
    <row r="177" spans="1:6" ht="24.75" thickBot="1" x14ac:dyDescent="0.3">
      <c r="A177" s="1" t="s">
        <v>3</v>
      </c>
      <c r="B177" s="12"/>
      <c r="C177" s="9"/>
      <c r="D177" s="9"/>
      <c r="E177" s="9"/>
      <c r="F177" s="237"/>
    </row>
    <row r="178" spans="1:6" ht="15.75" thickBot="1" x14ac:dyDescent="0.3">
      <c r="A178" s="11" t="s">
        <v>52</v>
      </c>
      <c r="B178" s="12"/>
      <c r="C178" s="9"/>
      <c r="D178" s="9"/>
      <c r="E178" s="9"/>
      <c r="F178" s="237"/>
    </row>
    <row r="179" spans="1:6" ht="15.75" thickBot="1" x14ac:dyDescent="0.3">
      <c r="A179" s="11" t="s">
        <v>53</v>
      </c>
      <c r="B179" s="12"/>
      <c r="C179" s="9"/>
      <c r="D179" s="9"/>
      <c r="E179" s="9"/>
      <c r="F179" s="237"/>
    </row>
    <row r="180" spans="1:6" ht="15.75" thickBot="1" x14ac:dyDescent="0.3">
      <c r="A180" s="25" t="s">
        <v>116</v>
      </c>
      <c r="B180" s="38">
        <f>B177+B174+B171+B168+B165+B162+B159</f>
        <v>19280</v>
      </c>
      <c r="C180" s="38">
        <f t="shared" ref="C180:D180" si="19">C177+C174+C171+C168+C165+C162+C159</f>
        <v>20000</v>
      </c>
      <c r="D180" s="38">
        <f t="shared" si="19"/>
        <v>25000</v>
      </c>
      <c r="E180" s="12">
        <f>E177+E174+E171+E168+E165+E162+E159</f>
        <v>25000</v>
      </c>
      <c r="F180" s="372"/>
    </row>
    <row r="181" spans="1:6" ht="15.75" thickBot="1" x14ac:dyDescent="0.3">
      <c r="A181" s="26" t="s">
        <v>37</v>
      </c>
      <c r="B181" s="27">
        <f>IF(B180-B151=0,0,"Error")</f>
        <v>0</v>
      </c>
      <c r="C181" s="27">
        <f>IF(C180-C151=0,0,"Error")</f>
        <v>0</v>
      </c>
      <c r="D181" s="27">
        <f>IF(D180-D151=0,0,"Error")</f>
        <v>0</v>
      </c>
      <c r="E181" s="27">
        <f>IF(E180-E151=0,0,"Error")</f>
        <v>0</v>
      </c>
      <c r="F181" s="377"/>
    </row>
    <row r="182" spans="1:6" ht="36.75" customHeight="1" thickBot="1" x14ac:dyDescent="0.3">
      <c r="A182" s="15" t="s">
        <v>144</v>
      </c>
      <c r="B182" s="495" t="s">
        <v>532</v>
      </c>
      <c r="C182" s="496"/>
      <c r="D182" s="496"/>
      <c r="E182" s="497"/>
      <c r="F182" s="351"/>
    </row>
    <row r="183" spans="1:6" ht="15.75" customHeight="1" thickBot="1" x14ac:dyDescent="0.3">
      <c r="A183" s="498" t="s">
        <v>146</v>
      </c>
      <c r="B183" s="499"/>
      <c r="C183" s="499"/>
      <c r="D183" s="499"/>
      <c r="E183" s="500"/>
      <c r="F183" s="352"/>
    </row>
    <row r="184" spans="1:6" ht="23.25" thickBot="1" x14ac:dyDescent="0.3">
      <c r="A184" s="111" t="s">
        <v>533</v>
      </c>
      <c r="B184" s="141">
        <v>0.53</v>
      </c>
      <c r="C184" s="353">
        <v>0.53</v>
      </c>
      <c r="D184" s="353">
        <v>0.53</v>
      </c>
      <c r="E184" s="353">
        <v>0.53</v>
      </c>
      <c r="F184" s="393"/>
    </row>
    <row r="185" spans="1:6" ht="23.25" thickBot="1" x14ac:dyDescent="0.3">
      <c r="A185" s="111" t="s">
        <v>534</v>
      </c>
      <c r="B185" s="141">
        <v>1</v>
      </c>
      <c r="C185" s="141">
        <v>1</v>
      </c>
      <c r="D185" s="141">
        <v>1</v>
      </c>
      <c r="E185" s="141">
        <v>1</v>
      </c>
      <c r="F185" s="394"/>
    </row>
    <row r="186" spans="1:6" ht="23.25" thickBot="1" x14ac:dyDescent="0.3">
      <c r="A186" s="111" t="s">
        <v>535</v>
      </c>
      <c r="B186" s="395">
        <v>0</v>
      </c>
      <c r="C186" s="141">
        <v>0</v>
      </c>
      <c r="D186" s="141">
        <v>0</v>
      </c>
      <c r="E186" s="141">
        <v>0</v>
      </c>
      <c r="F186" s="394"/>
    </row>
    <row r="187" spans="1:6" ht="34.5" thickBot="1" x14ac:dyDescent="0.3">
      <c r="A187" s="111" t="s">
        <v>536</v>
      </c>
      <c r="B187" s="395">
        <v>0</v>
      </c>
      <c r="C187" s="141">
        <v>0</v>
      </c>
      <c r="D187" s="141">
        <v>0</v>
      </c>
      <c r="E187" s="141">
        <v>0</v>
      </c>
      <c r="F187" s="394"/>
    </row>
    <row r="188" spans="1:6" ht="15.75" thickBot="1" x14ac:dyDescent="0.3">
      <c r="A188" s="501" t="s">
        <v>152</v>
      </c>
      <c r="B188" s="502"/>
      <c r="C188" s="502"/>
      <c r="D188" s="502"/>
      <c r="E188" s="503"/>
      <c r="F188" s="358"/>
    </row>
    <row r="189" spans="1:6" ht="15.75" thickBot="1" x14ac:dyDescent="0.3">
      <c r="A189" s="504" t="s">
        <v>44</v>
      </c>
      <c r="B189" s="505"/>
      <c r="C189" s="505"/>
      <c r="D189" s="505"/>
      <c r="E189" s="506"/>
      <c r="F189" s="359"/>
    </row>
    <row r="190" spans="1:6" ht="15.75" customHeight="1" thickBot="1" x14ac:dyDescent="0.3">
      <c r="A190" s="396" t="s">
        <v>28</v>
      </c>
      <c r="B190" s="514" t="s">
        <v>537</v>
      </c>
      <c r="C190" s="514"/>
      <c r="D190" s="514"/>
      <c r="E190" s="361" t="s">
        <v>538</v>
      </c>
      <c r="F190" s="362"/>
    </row>
    <row r="191" spans="1:6" ht="15.75" thickBot="1" x14ac:dyDescent="0.3">
      <c r="A191" s="4" t="s">
        <v>9</v>
      </c>
      <c r="B191" s="508" t="s">
        <v>539</v>
      </c>
      <c r="C191" s="509"/>
      <c r="D191" s="509"/>
      <c r="E191" s="510"/>
      <c r="F191" s="363"/>
    </row>
    <row r="192" spans="1:6" ht="15.75" thickBot="1" x14ac:dyDescent="0.3">
      <c r="A192" s="4" t="s">
        <v>14</v>
      </c>
      <c r="B192" s="511" t="s">
        <v>540</v>
      </c>
      <c r="C192" s="512"/>
      <c r="D192" s="512"/>
      <c r="E192" s="513"/>
      <c r="F192" s="362"/>
    </row>
    <row r="193" spans="1:6" x14ac:dyDescent="0.25">
      <c r="A193" s="493"/>
      <c r="B193" s="20">
        <v>2019</v>
      </c>
      <c r="C193" s="20">
        <v>2020</v>
      </c>
      <c r="D193" s="20">
        <v>2021</v>
      </c>
      <c r="E193" s="20">
        <v>2022</v>
      </c>
      <c r="F193" s="364"/>
    </row>
    <row r="194" spans="1:6" ht="15.75" thickBot="1" x14ac:dyDescent="0.3">
      <c r="A194" s="494"/>
      <c r="B194" s="21" t="s">
        <v>5</v>
      </c>
      <c r="C194" s="21" t="s">
        <v>6</v>
      </c>
      <c r="D194" s="21" t="s">
        <v>6</v>
      </c>
      <c r="E194" s="21" t="s">
        <v>6</v>
      </c>
      <c r="F194" s="364"/>
    </row>
    <row r="195" spans="1:6" ht="15.75" thickBot="1" x14ac:dyDescent="0.3">
      <c r="A195" s="4" t="s">
        <v>8</v>
      </c>
      <c r="B195" s="6">
        <v>17</v>
      </c>
      <c r="C195" s="6">
        <v>18</v>
      </c>
      <c r="D195" s="6">
        <v>18</v>
      </c>
      <c r="E195" s="6">
        <v>18</v>
      </c>
      <c r="F195" s="365"/>
    </row>
    <row r="196" spans="1:6" ht="15.75" thickBot="1" x14ac:dyDescent="0.3">
      <c r="A196" s="4" t="s">
        <v>15</v>
      </c>
      <c r="B196" s="6">
        <f>B225</f>
        <v>1892</v>
      </c>
      <c r="C196" s="6">
        <f t="shared" ref="C196:E196" si="20">C225</f>
        <v>1900</v>
      </c>
      <c r="D196" s="6">
        <f t="shared" si="20"/>
        <v>1900</v>
      </c>
      <c r="E196" s="6">
        <f t="shared" si="20"/>
        <v>1900</v>
      </c>
      <c r="F196" s="365"/>
    </row>
    <row r="197" spans="1:6" ht="15.75" thickBot="1" x14ac:dyDescent="0.3">
      <c r="A197" s="4" t="s">
        <v>23</v>
      </c>
      <c r="B197" s="6">
        <f>B196/B195</f>
        <v>111.29411764705883</v>
      </c>
      <c r="C197" s="6">
        <f t="shared" ref="C197:E197" si="21">C196/C195</f>
        <v>105.55555555555556</v>
      </c>
      <c r="D197" s="6">
        <f t="shared" si="21"/>
        <v>105.55555555555556</v>
      </c>
      <c r="E197" s="6">
        <f t="shared" si="21"/>
        <v>105.55555555555556</v>
      </c>
      <c r="F197" s="365"/>
    </row>
    <row r="198" spans="1:6" ht="15.75" thickBot="1" x14ac:dyDescent="0.3">
      <c r="A198" s="4" t="s">
        <v>16</v>
      </c>
      <c r="B198" s="49" t="s">
        <v>22</v>
      </c>
      <c r="C198" s="8">
        <f>C195/B195-1</f>
        <v>5.8823529411764719E-2</v>
      </c>
      <c r="D198" s="8">
        <f t="shared" ref="D198:E200" si="22">D195/C195-1</f>
        <v>0</v>
      </c>
      <c r="E198" s="8">
        <f t="shared" si="22"/>
        <v>0</v>
      </c>
      <c r="F198" s="366"/>
    </row>
    <row r="199" spans="1:6" ht="15.75" thickBot="1" x14ac:dyDescent="0.3">
      <c r="A199" s="4" t="s">
        <v>17</v>
      </c>
      <c r="B199" s="49" t="s">
        <v>22</v>
      </c>
      <c r="C199" s="8">
        <f>C196/B196-1</f>
        <v>4.2283298097252064E-3</v>
      </c>
      <c r="D199" s="8">
        <f t="shared" si="22"/>
        <v>0</v>
      </c>
      <c r="E199" s="8">
        <f t="shared" si="22"/>
        <v>0</v>
      </c>
      <c r="F199" s="366"/>
    </row>
    <row r="200" spans="1:6" ht="15.75" thickBot="1" x14ac:dyDescent="0.3">
      <c r="A200" s="4" t="s">
        <v>18</v>
      </c>
      <c r="B200" s="49" t="s">
        <v>22</v>
      </c>
      <c r="C200" s="8">
        <f>C197/B197-1</f>
        <v>-5.1562132957481799E-2</v>
      </c>
      <c r="D200" s="8">
        <f t="shared" si="22"/>
        <v>0</v>
      </c>
      <c r="E200" s="8">
        <f t="shared" si="22"/>
        <v>0</v>
      </c>
      <c r="F200" s="366"/>
    </row>
    <row r="201" spans="1:6" ht="15.75" thickBot="1" x14ac:dyDescent="0.3">
      <c r="A201" s="484" t="s">
        <v>36</v>
      </c>
      <c r="B201" s="485"/>
      <c r="C201" s="485"/>
      <c r="D201" s="485"/>
      <c r="E201" s="486"/>
      <c r="F201" s="364"/>
    </row>
    <row r="202" spans="1:6" x14ac:dyDescent="0.25">
      <c r="A202" s="493"/>
      <c r="B202" s="20">
        <v>2019</v>
      </c>
      <c r="C202" s="20">
        <v>2020</v>
      </c>
      <c r="D202" s="20">
        <v>2021</v>
      </c>
      <c r="E202" s="20">
        <v>2022</v>
      </c>
      <c r="F202" s="364"/>
    </row>
    <row r="203" spans="1:6" ht="15.75" thickBot="1" x14ac:dyDescent="0.3">
      <c r="A203" s="494"/>
      <c r="B203" s="21" t="s">
        <v>5</v>
      </c>
      <c r="C203" s="21" t="s">
        <v>6</v>
      </c>
      <c r="D203" s="21" t="s">
        <v>6</v>
      </c>
      <c r="E203" s="21" t="s">
        <v>6</v>
      </c>
      <c r="F203" s="364"/>
    </row>
    <row r="204" spans="1:6" ht="15.75" thickBot="1" x14ac:dyDescent="0.3">
      <c r="A204" s="370" t="s">
        <v>0</v>
      </c>
      <c r="B204" s="7">
        <v>0</v>
      </c>
      <c r="C204" s="7">
        <v>0</v>
      </c>
      <c r="D204" s="7">
        <v>0</v>
      </c>
      <c r="E204" s="7">
        <v>0</v>
      </c>
      <c r="F204" s="237"/>
    </row>
    <row r="205" spans="1:6" ht="15.75" thickBot="1" x14ac:dyDescent="0.3">
      <c r="A205" s="371" t="s">
        <v>52</v>
      </c>
      <c r="B205" s="38"/>
      <c r="C205" s="397"/>
      <c r="D205" s="397"/>
      <c r="E205" s="397"/>
      <c r="F205" s="367"/>
    </row>
    <row r="206" spans="1:6" ht="15.75" thickBot="1" x14ac:dyDescent="0.3">
      <c r="A206" s="371" t="s">
        <v>53</v>
      </c>
      <c r="B206" s="38"/>
      <c r="C206" s="368"/>
      <c r="D206" s="368"/>
      <c r="E206" s="368"/>
      <c r="F206" s="369"/>
    </row>
    <row r="207" spans="1:6" ht="24.75" thickBot="1" x14ac:dyDescent="0.3">
      <c r="A207" s="370" t="s">
        <v>33</v>
      </c>
      <c r="B207" s="7">
        <v>0</v>
      </c>
      <c r="C207" s="7">
        <v>0</v>
      </c>
      <c r="D207" s="7">
        <v>0</v>
      </c>
      <c r="E207" s="7">
        <v>0</v>
      </c>
      <c r="F207" s="237"/>
    </row>
    <row r="208" spans="1:6" ht="15.75" thickBot="1" x14ac:dyDescent="0.3">
      <c r="A208" s="371" t="s">
        <v>52</v>
      </c>
      <c r="B208" s="38"/>
      <c r="C208" s="7"/>
      <c r="D208" s="7"/>
      <c r="E208" s="7"/>
      <c r="F208" s="237"/>
    </row>
    <row r="209" spans="1:6" ht="15.75" thickBot="1" x14ac:dyDescent="0.3">
      <c r="A209" s="371" t="s">
        <v>53</v>
      </c>
      <c r="B209" s="38"/>
      <c r="C209" s="7"/>
      <c r="D209" s="7"/>
      <c r="E209" s="7"/>
      <c r="F209" s="237"/>
    </row>
    <row r="210" spans="1:6" ht="15.75" thickBot="1" x14ac:dyDescent="0.3">
      <c r="A210" s="370" t="s">
        <v>1</v>
      </c>
      <c r="B210" s="38">
        <f>B211+B212</f>
        <v>1892</v>
      </c>
      <c r="C210" s="38">
        <f t="shared" ref="C210:E210" si="23">C211+C212</f>
        <v>1900</v>
      </c>
      <c r="D210" s="38">
        <f t="shared" si="23"/>
        <v>1900</v>
      </c>
      <c r="E210" s="38">
        <f t="shared" si="23"/>
        <v>1900</v>
      </c>
      <c r="F210" s="365"/>
    </row>
    <row r="211" spans="1:6" ht="15.75" thickBot="1" x14ac:dyDescent="0.3">
      <c r="A211" s="371" t="s">
        <v>52</v>
      </c>
      <c r="B211" s="38">
        <v>1892</v>
      </c>
      <c r="C211" s="6">
        <v>1900</v>
      </c>
      <c r="D211" s="6">
        <v>1900</v>
      </c>
      <c r="E211" s="6">
        <v>1900</v>
      </c>
      <c r="F211" s="365"/>
    </row>
    <row r="212" spans="1:6" ht="15.75" thickBot="1" x14ac:dyDescent="0.3">
      <c r="A212" s="371" t="s">
        <v>53</v>
      </c>
      <c r="B212" s="38"/>
      <c r="C212" s="7"/>
      <c r="D212" s="7"/>
      <c r="E212" s="7"/>
      <c r="F212" s="237"/>
    </row>
    <row r="213" spans="1:6" ht="15.75" thickBot="1" x14ac:dyDescent="0.3">
      <c r="A213" s="370" t="s">
        <v>2</v>
      </c>
      <c r="B213" s="38"/>
      <c r="C213" s="7"/>
      <c r="D213" s="7"/>
      <c r="E213" s="7"/>
      <c r="F213" s="237"/>
    </row>
    <row r="214" spans="1:6" ht="15.75" thickBot="1" x14ac:dyDescent="0.3">
      <c r="A214" s="371" t="s">
        <v>52</v>
      </c>
      <c r="B214" s="38"/>
      <c r="C214" s="7"/>
      <c r="D214" s="7"/>
      <c r="E214" s="7"/>
      <c r="F214" s="237"/>
    </row>
    <row r="215" spans="1:6" ht="15.75" thickBot="1" x14ac:dyDescent="0.3">
      <c r="A215" s="371" t="s">
        <v>53</v>
      </c>
      <c r="B215" s="38"/>
      <c r="C215" s="7"/>
      <c r="D215" s="7"/>
      <c r="E215" s="7"/>
      <c r="F215" s="237"/>
    </row>
    <row r="216" spans="1:6" ht="15.75" thickBot="1" x14ac:dyDescent="0.3">
      <c r="A216" s="370" t="s">
        <v>24</v>
      </c>
      <c r="B216" s="38"/>
      <c r="C216" s="7"/>
      <c r="D216" s="7"/>
      <c r="E216" s="7"/>
      <c r="F216" s="237"/>
    </row>
    <row r="217" spans="1:6" ht="15.75" thickBot="1" x14ac:dyDescent="0.3">
      <c r="A217" s="371" t="s">
        <v>52</v>
      </c>
      <c r="B217" s="38"/>
      <c r="C217" s="7"/>
      <c r="D217" s="7"/>
      <c r="E217" s="7"/>
      <c r="F217" s="237"/>
    </row>
    <row r="218" spans="1:6" ht="15.75" thickBot="1" x14ac:dyDescent="0.3">
      <c r="A218" s="371" t="s">
        <v>53</v>
      </c>
      <c r="B218" s="38"/>
      <c r="C218" s="7"/>
      <c r="D218" s="7"/>
      <c r="E218" s="7"/>
      <c r="F218" s="237"/>
    </row>
    <row r="219" spans="1:6" ht="15.75" thickBot="1" x14ac:dyDescent="0.3">
      <c r="A219" s="194" t="s">
        <v>25</v>
      </c>
      <c r="B219" s="43"/>
      <c r="C219" s="44"/>
      <c r="D219" s="44"/>
      <c r="E219" s="44"/>
      <c r="F219" s="237"/>
    </row>
    <row r="220" spans="1:6" ht="15.75" thickBot="1" x14ac:dyDescent="0.3">
      <c r="A220" s="195" t="s">
        <v>52</v>
      </c>
      <c r="B220" s="43"/>
      <c r="C220" s="44"/>
      <c r="D220" s="44"/>
      <c r="E220" s="44"/>
      <c r="F220" s="237"/>
    </row>
    <row r="221" spans="1:6" ht="15.75" thickBot="1" x14ac:dyDescent="0.3">
      <c r="A221" s="195" t="s">
        <v>53</v>
      </c>
      <c r="B221" s="43"/>
      <c r="C221" s="44"/>
      <c r="D221" s="44"/>
      <c r="E221" s="44"/>
      <c r="F221" s="237"/>
    </row>
    <row r="222" spans="1:6" ht="24.75" thickBot="1" x14ac:dyDescent="0.3">
      <c r="A222" s="370" t="s">
        <v>3</v>
      </c>
      <c r="B222" s="38">
        <v>0</v>
      </c>
      <c r="C222" s="7">
        <v>0</v>
      </c>
      <c r="D222" s="7">
        <f>C222*1.03*0.99</f>
        <v>0</v>
      </c>
      <c r="E222" s="7">
        <f>D222*1.03*0.99</f>
        <v>0</v>
      </c>
      <c r="F222" s="237"/>
    </row>
    <row r="223" spans="1:6" ht="15.75" thickBot="1" x14ac:dyDescent="0.3">
      <c r="A223" s="371" t="s">
        <v>52</v>
      </c>
      <c r="B223" s="38"/>
      <c r="C223" s="374"/>
      <c r="D223" s="374"/>
      <c r="E223" s="374"/>
      <c r="F223" s="375"/>
    </row>
    <row r="224" spans="1:6" ht="15.75" thickBot="1" x14ac:dyDescent="0.3">
      <c r="A224" s="371" t="s">
        <v>53</v>
      </c>
      <c r="B224" s="38"/>
      <c r="C224" s="373"/>
      <c r="D224" s="374"/>
      <c r="E224" s="374"/>
      <c r="F224" s="375"/>
    </row>
    <row r="225" spans="1:6" ht="15.75" thickBot="1" x14ac:dyDescent="0.3">
      <c r="A225" s="23" t="s">
        <v>35</v>
      </c>
      <c r="B225" s="38">
        <f>B222+B219+B216+B213+B210+B207+B204</f>
        <v>1892</v>
      </c>
      <c r="C225" s="38">
        <f>C222+C219+C216+C213+C210+C207+C204</f>
        <v>1900</v>
      </c>
      <c r="D225" s="38">
        <f>D222+D219+D216+D213+D210+D207+D204</f>
        <v>1900</v>
      </c>
      <c r="E225" s="38">
        <f>E222+E219+E216+E213+E210+E207+E204</f>
        <v>1900</v>
      </c>
      <c r="F225" s="372"/>
    </row>
    <row r="226" spans="1:6" ht="15.75" thickBot="1" x14ac:dyDescent="0.3">
      <c r="A226" s="26" t="s">
        <v>37</v>
      </c>
      <c r="B226" s="27">
        <f>IF(B225-B196=0,0,"Error")</f>
        <v>0</v>
      </c>
      <c r="C226" s="27">
        <f>IF(C225-C196=0,0,"Error")</f>
        <v>0</v>
      </c>
      <c r="D226" s="27">
        <f>IF(D225-D196=0,0,"Error")</f>
        <v>0</v>
      </c>
      <c r="E226" s="27">
        <f>IF(E225-E196=0,0,"Error")</f>
        <v>0</v>
      </c>
      <c r="F226" s="377"/>
    </row>
    <row r="227" spans="1:6" ht="15.75" thickBot="1" x14ac:dyDescent="0.3">
      <c r="A227" s="504" t="s">
        <v>45</v>
      </c>
      <c r="B227" s="521"/>
      <c r="C227" s="521"/>
      <c r="D227" s="521"/>
      <c r="E227" s="506"/>
      <c r="F227" s="359"/>
    </row>
    <row r="228" spans="1:6" ht="15.75" thickBot="1" x14ac:dyDescent="0.3">
      <c r="A228" s="504" t="s">
        <v>40</v>
      </c>
      <c r="B228" s="521"/>
      <c r="C228" s="521"/>
      <c r="D228" s="521"/>
      <c r="E228" s="506"/>
      <c r="F228" s="359"/>
    </row>
    <row r="229" spans="1:6" ht="15.75" thickBot="1" x14ac:dyDescent="0.3">
      <c r="A229" s="22" t="s">
        <v>46</v>
      </c>
      <c r="B229" s="522"/>
      <c r="C229" s="523"/>
      <c r="D229" s="524"/>
      <c r="E229" s="525"/>
      <c r="F229" s="354"/>
    </row>
    <row r="230" spans="1:6" ht="45.75" thickBot="1" x14ac:dyDescent="0.3">
      <c r="A230" s="398" t="s">
        <v>54</v>
      </c>
      <c r="B230" s="225" t="s">
        <v>541</v>
      </c>
      <c r="C230" s="45" t="s">
        <v>542</v>
      </c>
      <c r="D230" s="526" t="s">
        <v>543</v>
      </c>
      <c r="E230" s="527"/>
      <c r="F230" s="354"/>
    </row>
    <row r="231" spans="1:6" s="34" customFormat="1" ht="29.25" customHeight="1" thickBot="1" x14ac:dyDescent="0.3">
      <c r="A231" s="399" t="s">
        <v>9</v>
      </c>
      <c r="B231" s="499" t="s">
        <v>544</v>
      </c>
      <c r="C231" s="499"/>
      <c r="D231" s="499"/>
      <c r="E231" s="500"/>
      <c r="F231" s="400"/>
    </row>
    <row r="232" spans="1:6" ht="15.75" thickBot="1" x14ac:dyDescent="0.3">
      <c r="A232" s="4" t="s">
        <v>14</v>
      </c>
      <c r="B232" s="511" t="s">
        <v>436</v>
      </c>
      <c r="C232" s="512"/>
      <c r="D232" s="512"/>
      <c r="E232" s="513"/>
      <c r="F232" s="362"/>
    </row>
    <row r="233" spans="1:6" x14ac:dyDescent="0.25">
      <c r="A233" s="493"/>
      <c r="B233" s="20">
        <v>2019</v>
      </c>
      <c r="C233" s="20">
        <v>2020</v>
      </c>
      <c r="D233" s="20">
        <v>2021</v>
      </c>
      <c r="E233" s="20">
        <v>2022</v>
      </c>
      <c r="F233" s="364"/>
    </row>
    <row r="234" spans="1:6" ht="15.75" thickBot="1" x14ac:dyDescent="0.3">
      <c r="A234" s="494"/>
      <c r="B234" s="21" t="s">
        <v>5</v>
      </c>
      <c r="C234" s="21" t="s">
        <v>6</v>
      </c>
      <c r="D234" s="21" t="s">
        <v>6</v>
      </c>
      <c r="E234" s="21" t="s">
        <v>6</v>
      </c>
      <c r="F234" s="364"/>
    </row>
    <row r="235" spans="1:6" ht="15.75" thickBot="1" x14ac:dyDescent="0.3">
      <c r="A235" s="4" t="s">
        <v>8</v>
      </c>
      <c r="B235" s="6">
        <v>0</v>
      </c>
      <c r="C235" s="6">
        <v>90</v>
      </c>
      <c r="D235" s="6">
        <v>72</v>
      </c>
      <c r="E235" s="6">
        <v>126</v>
      </c>
      <c r="F235" s="365"/>
    </row>
    <row r="236" spans="1:6" ht="15.75" thickBot="1" x14ac:dyDescent="0.3">
      <c r="A236" s="4" t="s">
        <v>15</v>
      </c>
      <c r="B236" s="6">
        <v>0</v>
      </c>
      <c r="C236" s="6">
        <v>25000</v>
      </c>
      <c r="D236" s="6">
        <v>20000</v>
      </c>
      <c r="E236" s="6">
        <v>35000</v>
      </c>
      <c r="F236" s="365"/>
    </row>
    <row r="237" spans="1:6" ht="15.75" thickBot="1" x14ac:dyDescent="0.3">
      <c r="A237" s="4" t="s">
        <v>23</v>
      </c>
      <c r="B237" s="6" t="e">
        <f>B236/B235</f>
        <v>#DIV/0!</v>
      </c>
      <c r="C237" s="6">
        <f t="shared" ref="C237:E237" si="24">C236/C235</f>
        <v>277.77777777777777</v>
      </c>
      <c r="D237" s="6">
        <f t="shared" si="24"/>
        <v>277.77777777777777</v>
      </c>
      <c r="E237" s="6">
        <f t="shared" si="24"/>
        <v>277.77777777777777</v>
      </c>
      <c r="F237" s="365"/>
    </row>
    <row r="238" spans="1:6" ht="15.75" thickBot="1" x14ac:dyDescent="0.3">
      <c r="A238" s="4" t="s">
        <v>16</v>
      </c>
      <c r="B238" s="49" t="s">
        <v>22</v>
      </c>
      <c r="C238" s="8" t="e">
        <f>C235/B235-1</f>
        <v>#DIV/0!</v>
      </c>
      <c r="D238" s="8">
        <f t="shared" ref="D238:E240" si="25">D235/C235-1</f>
        <v>-0.19999999999999996</v>
      </c>
      <c r="E238" s="8">
        <f t="shared" si="25"/>
        <v>0.75</v>
      </c>
      <c r="F238" s="366"/>
    </row>
    <row r="239" spans="1:6" ht="15.75" thickBot="1" x14ac:dyDescent="0.3">
      <c r="A239" s="4" t="s">
        <v>17</v>
      </c>
      <c r="B239" s="49" t="s">
        <v>22</v>
      </c>
      <c r="C239" s="8" t="e">
        <f>C236/B236-1</f>
        <v>#DIV/0!</v>
      </c>
      <c r="D239" s="8">
        <f t="shared" si="25"/>
        <v>-0.19999999999999996</v>
      </c>
      <c r="E239" s="8">
        <f t="shared" si="25"/>
        <v>0.75</v>
      </c>
      <c r="F239" s="366"/>
    </row>
    <row r="240" spans="1:6" ht="15.75" thickBot="1" x14ac:dyDescent="0.3">
      <c r="A240" s="4" t="s">
        <v>18</v>
      </c>
      <c r="B240" s="49" t="s">
        <v>22</v>
      </c>
      <c r="C240" s="8" t="e">
        <f>C237/B237-1</f>
        <v>#DIV/0!</v>
      </c>
      <c r="D240" s="8">
        <f t="shared" si="25"/>
        <v>0</v>
      </c>
      <c r="E240" s="8">
        <f t="shared" si="25"/>
        <v>0</v>
      </c>
      <c r="F240" s="366"/>
    </row>
    <row r="241" spans="1:6" ht="15.75" thickBot="1" x14ac:dyDescent="0.3">
      <c r="A241" s="484" t="s">
        <v>38</v>
      </c>
      <c r="B241" s="485"/>
      <c r="C241" s="485"/>
      <c r="D241" s="485"/>
      <c r="E241" s="486"/>
      <c r="F241" s="364"/>
    </row>
    <row r="242" spans="1:6" x14ac:dyDescent="0.25">
      <c r="A242" s="493"/>
      <c r="B242" s="20">
        <v>2019</v>
      </c>
      <c r="C242" s="20">
        <v>2020</v>
      </c>
      <c r="D242" s="20">
        <v>2021</v>
      </c>
      <c r="E242" s="20">
        <v>2022</v>
      </c>
      <c r="F242" s="364"/>
    </row>
    <row r="243" spans="1:6" ht="15.75" thickBot="1" x14ac:dyDescent="0.3">
      <c r="A243" s="494"/>
      <c r="B243" s="21" t="s">
        <v>5</v>
      </c>
      <c r="C243" s="21" t="s">
        <v>6</v>
      </c>
      <c r="D243" s="21" t="s">
        <v>6</v>
      </c>
      <c r="E243" s="21" t="s">
        <v>6</v>
      </c>
      <c r="F243" s="364"/>
    </row>
    <row r="244" spans="1:6" ht="15.75" thickBot="1" x14ac:dyDescent="0.3">
      <c r="A244" s="1" t="s">
        <v>41</v>
      </c>
      <c r="B244" s="9">
        <f>B245+B246+B247+B248</f>
        <v>0</v>
      </c>
      <c r="C244" s="9">
        <f t="shared" ref="C244:E244" si="26">C245+C246+C247+C248</f>
        <v>0</v>
      </c>
      <c r="D244" s="9">
        <f t="shared" si="26"/>
        <v>0</v>
      </c>
      <c r="E244" s="9">
        <f t="shared" si="26"/>
        <v>0</v>
      </c>
      <c r="F244" s="237"/>
    </row>
    <row r="245" spans="1:6" ht="15.75" thickBot="1" x14ac:dyDescent="0.3">
      <c r="A245" s="11" t="s">
        <v>52</v>
      </c>
      <c r="B245" s="9"/>
      <c r="C245" s="9"/>
      <c r="D245" s="9"/>
      <c r="E245" s="9"/>
      <c r="F245" s="237"/>
    </row>
    <row r="246" spans="1:6" ht="15.75" thickBot="1" x14ac:dyDescent="0.3">
      <c r="A246" s="11" t="s">
        <v>56</v>
      </c>
      <c r="B246" s="9"/>
      <c r="C246" s="9"/>
      <c r="D246" s="9"/>
      <c r="E246" s="9"/>
      <c r="F246" s="237"/>
    </row>
    <row r="247" spans="1:6" ht="15.75" thickBot="1" x14ac:dyDescent="0.3">
      <c r="A247" s="11" t="s">
        <v>57</v>
      </c>
      <c r="B247" s="9"/>
      <c r="C247" s="9"/>
      <c r="D247" s="9"/>
      <c r="E247" s="9"/>
      <c r="F247" s="237"/>
    </row>
    <row r="248" spans="1:6" ht="15.75" thickBot="1" x14ac:dyDescent="0.3">
      <c r="A248" s="11" t="s">
        <v>58</v>
      </c>
      <c r="B248" s="9"/>
      <c r="C248" s="9"/>
      <c r="D248" s="9"/>
      <c r="E248" s="9"/>
      <c r="F248" s="237"/>
    </row>
    <row r="249" spans="1:6" ht="15.75" thickBot="1" x14ac:dyDescent="0.3">
      <c r="A249" s="1" t="s">
        <v>42</v>
      </c>
      <c r="B249" s="12">
        <f>B250+B251+B252+B253</f>
        <v>0</v>
      </c>
      <c r="C249" s="12">
        <f t="shared" ref="C249:E249" si="27">C250+C251+C252+C253</f>
        <v>25000</v>
      </c>
      <c r="D249" s="12">
        <f t="shared" si="27"/>
        <v>20000</v>
      </c>
      <c r="E249" s="12">
        <f t="shared" si="27"/>
        <v>35000</v>
      </c>
      <c r="F249" s="372"/>
    </row>
    <row r="250" spans="1:6" ht="15.75" thickBot="1" x14ac:dyDescent="0.3">
      <c r="A250" s="11" t="s">
        <v>52</v>
      </c>
      <c r="B250" s="6">
        <v>0</v>
      </c>
      <c r="C250" s="6">
        <v>25000</v>
      </c>
      <c r="D250" s="6">
        <v>20000</v>
      </c>
      <c r="E250" s="6">
        <v>35000</v>
      </c>
      <c r="F250" s="365"/>
    </row>
    <row r="251" spans="1:6" ht="15.75" thickBot="1" x14ac:dyDescent="0.3">
      <c r="A251" s="11" t="s">
        <v>56</v>
      </c>
      <c r="B251" s="12"/>
      <c r="C251" s="9"/>
      <c r="D251" s="9"/>
      <c r="E251" s="9"/>
      <c r="F251" s="237"/>
    </row>
    <row r="252" spans="1:6" ht="15.75" thickBot="1" x14ac:dyDescent="0.3">
      <c r="A252" s="11" t="s">
        <v>57</v>
      </c>
      <c r="B252" s="12"/>
      <c r="C252" s="9"/>
      <c r="D252" s="9"/>
      <c r="E252" s="9"/>
      <c r="F252" s="237"/>
    </row>
    <row r="253" spans="1:6" ht="15.75" thickBot="1" x14ac:dyDescent="0.3">
      <c r="A253" s="11" t="s">
        <v>58</v>
      </c>
      <c r="B253" s="12"/>
      <c r="C253" s="9"/>
      <c r="D253" s="9"/>
      <c r="E253" s="9"/>
      <c r="F253" s="237"/>
    </row>
    <row r="254" spans="1:6" ht="15.75" thickBot="1" x14ac:dyDescent="0.3">
      <c r="A254" s="46" t="s">
        <v>35</v>
      </c>
      <c r="B254" s="12">
        <f>B244+B249</f>
        <v>0</v>
      </c>
      <c r="C254" s="12">
        <f t="shared" ref="C254:E254" si="28">C244+C249</f>
        <v>25000</v>
      </c>
      <c r="D254" s="12">
        <f t="shared" si="28"/>
        <v>20000</v>
      </c>
      <c r="E254" s="12">
        <f t="shared" si="28"/>
        <v>35000</v>
      </c>
      <c r="F254" s="372"/>
    </row>
    <row r="255" spans="1:6" ht="34.5" thickBot="1" x14ac:dyDescent="0.3">
      <c r="A255" s="398" t="s">
        <v>59</v>
      </c>
      <c r="B255" s="225" t="s">
        <v>545</v>
      </c>
      <c r="C255" s="45" t="s">
        <v>542</v>
      </c>
      <c r="D255" s="528"/>
      <c r="E255" s="529"/>
      <c r="F255" s="354"/>
    </row>
    <row r="256" spans="1:6" s="34" customFormat="1" ht="29.25" customHeight="1" thickBot="1" x14ac:dyDescent="0.3">
      <c r="A256" s="399" t="s">
        <v>9</v>
      </c>
      <c r="B256" s="499" t="s">
        <v>546</v>
      </c>
      <c r="C256" s="499"/>
      <c r="D256" s="499"/>
      <c r="E256" s="500"/>
      <c r="F256" s="400"/>
    </row>
    <row r="257" spans="1:6" ht="15.75" thickBot="1" x14ac:dyDescent="0.3">
      <c r="A257" s="4" t="s">
        <v>14</v>
      </c>
      <c r="B257" s="511" t="s">
        <v>436</v>
      </c>
      <c r="C257" s="512"/>
      <c r="D257" s="512"/>
      <c r="E257" s="513"/>
      <c r="F257" s="362"/>
    </row>
    <row r="258" spans="1:6" x14ac:dyDescent="0.25">
      <c r="A258" s="493"/>
      <c r="B258" s="20">
        <v>2019</v>
      </c>
      <c r="C258" s="20">
        <v>2020</v>
      </c>
      <c r="D258" s="20">
        <v>2021</v>
      </c>
      <c r="E258" s="20">
        <v>2022</v>
      </c>
      <c r="F258" s="364"/>
    </row>
    <row r="259" spans="1:6" ht="15.75" thickBot="1" x14ac:dyDescent="0.3">
      <c r="A259" s="494"/>
      <c r="B259" s="21" t="s">
        <v>5</v>
      </c>
      <c r="C259" s="21" t="s">
        <v>6</v>
      </c>
      <c r="D259" s="21" t="s">
        <v>6</v>
      </c>
      <c r="E259" s="21" t="s">
        <v>6</v>
      </c>
      <c r="F259" s="364"/>
    </row>
    <row r="260" spans="1:6" ht="15.75" thickBot="1" x14ac:dyDescent="0.3">
      <c r="A260" s="4" t="s">
        <v>8</v>
      </c>
      <c r="B260" s="6">
        <v>1</v>
      </c>
      <c r="C260" s="6">
        <v>1</v>
      </c>
      <c r="D260" s="6">
        <v>1</v>
      </c>
      <c r="E260" s="6">
        <v>1</v>
      </c>
      <c r="F260" s="365"/>
    </row>
    <row r="261" spans="1:6" ht="15.75" thickBot="1" x14ac:dyDescent="0.3">
      <c r="A261" s="4" t="s">
        <v>15</v>
      </c>
      <c r="B261" s="6">
        <v>4700</v>
      </c>
      <c r="C261" s="6">
        <v>25000</v>
      </c>
      <c r="D261" s="6">
        <v>25000</v>
      </c>
      <c r="E261" s="6">
        <v>15000</v>
      </c>
      <c r="F261" s="365"/>
    </row>
    <row r="262" spans="1:6" ht="15.75" thickBot="1" x14ac:dyDescent="0.3">
      <c r="A262" s="4" t="s">
        <v>23</v>
      </c>
      <c r="B262" s="6">
        <f>B261/B260</f>
        <v>4700</v>
      </c>
      <c r="C262" s="6">
        <f t="shared" ref="C262:E262" si="29">C261/C260</f>
        <v>25000</v>
      </c>
      <c r="D262" s="6">
        <f t="shared" si="29"/>
        <v>25000</v>
      </c>
      <c r="E262" s="6">
        <f t="shared" si="29"/>
        <v>15000</v>
      </c>
      <c r="F262" s="365"/>
    </row>
    <row r="263" spans="1:6" ht="15.75" thickBot="1" x14ac:dyDescent="0.3">
      <c r="A263" s="4" t="s">
        <v>16</v>
      </c>
      <c r="B263" s="49" t="s">
        <v>22</v>
      </c>
      <c r="C263" s="8">
        <f>C260/B260-1</f>
        <v>0</v>
      </c>
      <c r="D263" s="8">
        <f t="shared" ref="D263:E265" si="30">D260/C260-1</f>
        <v>0</v>
      </c>
      <c r="E263" s="8">
        <f t="shared" si="30"/>
        <v>0</v>
      </c>
      <c r="F263" s="366"/>
    </row>
    <row r="264" spans="1:6" ht="15.75" thickBot="1" x14ac:dyDescent="0.3">
      <c r="A264" s="4" t="s">
        <v>17</v>
      </c>
      <c r="B264" s="49" t="s">
        <v>22</v>
      </c>
      <c r="C264" s="8">
        <f>C261/B261-1</f>
        <v>4.3191489361702127</v>
      </c>
      <c r="D264" s="8">
        <f t="shared" si="30"/>
        <v>0</v>
      </c>
      <c r="E264" s="8">
        <f t="shared" si="30"/>
        <v>-0.4</v>
      </c>
      <c r="F264" s="366"/>
    </row>
    <row r="265" spans="1:6" ht="15.75" thickBot="1" x14ac:dyDescent="0.3">
      <c r="A265" s="4" t="s">
        <v>18</v>
      </c>
      <c r="B265" s="49" t="s">
        <v>22</v>
      </c>
      <c r="C265" s="8">
        <f>C262/B262-1</f>
        <v>4.3191489361702127</v>
      </c>
      <c r="D265" s="8">
        <f t="shared" si="30"/>
        <v>0</v>
      </c>
      <c r="E265" s="8">
        <f t="shared" si="30"/>
        <v>-0.4</v>
      </c>
      <c r="F265" s="366"/>
    </row>
    <row r="266" spans="1:6" ht="15.75" thickBot="1" x14ac:dyDescent="0.3">
      <c r="A266" s="484" t="s">
        <v>60</v>
      </c>
      <c r="B266" s="485"/>
      <c r="C266" s="485"/>
      <c r="D266" s="485"/>
      <c r="E266" s="486"/>
      <c r="F266" s="364"/>
    </row>
    <row r="267" spans="1:6" x14ac:dyDescent="0.25">
      <c r="A267" s="493"/>
      <c r="B267" s="20">
        <v>2019</v>
      </c>
      <c r="C267" s="20">
        <v>2020</v>
      </c>
      <c r="D267" s="20">
        <v>2021</v>
      </c>
      <c r="E267" s="20">
        <v>2022</v>
      </c>
      <c r="F267" s="364"/>
    </row>
    <row r="268" spans="1:6" ht="15.75" thickBot="1" x14ac:dyDescent="0.3">
      <c r="A268" s="494"/>
      <c r="B268" s="21" t="s">
        <v>5</v>
      </c>
      <c r="C268" s="21" t="s">
        <v>6</v>
      </c>
      <c r="D268" s="21" t="s">
        <v>6</v>
      </c>
      <c r="E268" s="21" t="s">
        <v>6</v>
      </c>
      <c r="F268" s="364"/>
    </row>
    <row r="269" spans="1:6" ht="15.75" thickBot="1" x14ac:dyDescent="0.3">
      <c r="A269" s="1" t="s">
        <v>41</v>
      </c>
      <c r="B269" s="9">
        <f>B270+B271+B272+B273</f>
        <v>0</v>
      </c>
      <c r="C269" s="9">
        <f t="shared" ref="C269:E269" si="31">C270+C271+C272+C273</f>
        <v>0</v>
      </c>
      <c r="D269" s="9">
        <f t="shared" si="31"/>
        <v>0</v>
      </c>
      <c r="E269" s="9">
        <f t="shared" si="31"/>
        <v>0</v>
      </c>
      <c r="F269" s="237"/>
    </row>
    <row r="270" spans="1:6" ht="15.75" thickBot="1" x14ac:dyDescent="0.3">
      <c r="A270" s="11" t="s">
        <v>52</v>
      </c>
      <c r="B270" s="9"/>
      <c r="C270" s="9"/>
      <c r="D270" s="9"/>
      <c r="E270" s="9"/>
      <c r="F270" s="237"/>
    </row>
    <row r="271" spans="1:6" ht="15.75" thickBot="1" x14ac:dyDescent="0.3">
      <c r="A271" s="11" t="s">
        <v>56</v>
      </c>
      <c r="B271" s="9"/>
      <c r="C271" s="9"/>
      <c r="D271" s="9"/>
      <c r="E271" s="9"/>
      <c r="F271" s="237"/>
    </row>
    <row r="272" spans="1:6" ht="15.75" thickBot="1" x14ac:dyDescent="0.3">
      <c r="A272" s="11" t="s">
        <v>57</v>
      </c>
      <c r="B272" s="9"/>
      <c r="C272" s="9"/>
      <c r="D272" s="9"/>
      <c r="E272" s="9"/>
      <c r="F272" s="237"/>
    </row>
    <row r="273" spans="1:8" ht="15.75" thickBot="1" x14ac:dyDescent="0.3">
      <c r="A273" s="11" t="s">
        <v>58</v>
      </c>
      <c r="B273" s="9"/>
      <c r="C273" s="9"/>
      <c r="D273" s="9"/>
      <c r="E273" s="9"/>
      <c r="F273" s="237"/>
    </row>
    <row r="274" spans="1:8" ht="15.75" thickBot="1" x14ac:dyDescent="0.3">
      <c r="A274" s="1" t="s">
        <v>42</v>
      </c>
      <c r="B274" s="12">
        <f>B275+B276+B277+B278</f>
        <v>4700</v>
      </c>
      <c r="C274" s="12">
        <f t="shared" ref="C274:E274" si="32">C275+C276+C277+C278</f>
        <v>25000</v>
      </c>
      <c r="D274" s="12">
        <f t="shared" si="32"/>
        <v>25000</v>
      </c>
      <c r="E274" s="12">
        <f t="shared" si="32"/>
        <v>15000</v>
      </c>
      <c r="F274" s="372"/>
    </row>
    <row r="275" spans="1:8" ht="15.75" thickBot="1" x14ac:dyDescent="0.3">
      <c r="A275" s="11" t="s">
        <v>52</v>
      </c>
      <c r="B275" s="6">
        <v>4700</v>
      </c>
      <c r="C275" s="6">
        <v>25000</v>
      </c>
      <c r="D275" s="6">
        <v>25000</v>
      </c>
      <c r="E275" s="6">
        <v>15000</v>
      </c>
      <c r="F275" s="365"/>
    </row>
    <row r="276" spans="1:8" ht="15.75" thickBot="1" x14ac:dyDescent="0.3">
      <c r="A276" s="11" t="s">
        <v>56</v>
      </c>
      <c r="B276" s="12"/>
      <c r="C276" s="9"/>
      <c r="D276" s="9"/>
      <c r="E276" s="9"/>
      <c r="F276" s="237"/>
    </row>
    <row r="277" spans="1:8" ht="15.75" thickBot="1" x14ac:dyDescent="0.3">
      <c r="A277" s="11" t="s">
        <v>57</v>
      </c>
      <c r="B277" s="12"/>
      <c r="C277" s="9"/>
      <c r="D277" s="9"/>
      <c r="E277" s="9"/>
      <c r="F277" s="237"/>
    </row>
    <row r="278" spans="1:8" ht="15.75" thickBot="1" x14ac:dyDescent="0.3">
      <c r="A278" s="11" t="s">
        <v>58</v>
      </c>
      <c r="B278" s="12"/>
      <c r="C278" s="9"/>
      <c r="D278" s="9"/>
      <c r="E278" s="9"/>
      <c r="F278" s="237"/>
    </row>
    <row r="279" spans="1:8" ht="15.75" thickBot="1" x14ac:dyDescent="0.3">
      <c r="A279" s="46" t="s">
        <v>102</v>
      </c>
      <c r="B279" s="12">
        <f>B269+B274</f>
        <v>4700</v>
      </c>
      <c r="C279" s="12">
        <f t="shared" ref="C279:E279" si="33">C269+C274</f>
        <v>25000</v>
      </c>
      <c r="D279" s="12">
        <f t="shared" si="33"/>
        <v>25000</v>
      </c>
      <c r="E279" s="12">
        <f t="shared" si="33"/>
        <v>15000</v>
      </c>
      <c r="F279" s="372"/>
    </row>
    <row r="280" spans="1:8" ht="34.5" thickBot="1" x14ac:dyDescent="0.3">
      <c r="A280" s="398" t="s">
        <v>441</v>
      </c>
      <c r="B280" s="225" t="s">
        <v>547</v>
      </c>
      <c r="C280" s="45" t="s">
        <v>542</v>
      </c>
      <c r="D280" s="526"/>
      <c r="E280" s="527"/>
      <c r="F280" s="354"/>
    </row>
    <row r="281" spans="1:8" s="34" customFormat="1" ht="29.25" customHeight="1" thickBot="1" x14ac:dyDescent="0.3">
      <c r="A281" s="399" t="s">
        <v>9</v>
      </c>
      <c r="B281" s="499" t="s">
        <v>548</v>
      </c>
      <c r="C281" s="499"/>
      <c r="D281" s="499"/>
      <c r="E281" s="500"/>
      <c r="F281" s="400"/>
    </row>
    <row r="282" spans="1:8" ht="15.75" thickBot="1" x14ac:dyDescent="0.3">
      <c r="A282" s="4" t="s">
        <v>14</v>
      </c>
      <c r="B282" s="511" t="s">
        <v>549</v>
      </c>
      <c r="C282" s="512"/>
      <c r="D282" s="512"/>
      <c r="E282" s="513"/>
      <c r="F282" s="362"/>
    </row>
    <row r="283" spans="1:8" x14ac:dyDescent="0.25">
      <c r="A283" s="493"/>
      <c r="B283" s="20">
        <v>2019</v>
      </c>
      <c r="C283" s="20">
        <v>2020</v>
      </c>
      <c r="D283" s="20">
        <v>2021</v>
      </c>
      <c r="E283" s="20">
        <v>2022</v>
      </c>
      <c r="F283" s="364"/>
    </row>
    <row r="284" spans="1:8" ht="15.75" thickBot="1" x14ac:dyDescent="0.3">
      <c r="A284" s="494"/>
      <c r="B284" s="21" t="s">
        <v>5</v>
      </c>
      <c r="C284" s="21" t="s">
        <v>6</v>
      </c>
      <c r="D284" s="21" t="s">
        <v>6</v>
      </c>
      <c r="E284" s="21" t="s">
        <v>6</v>
      </c>
      <c r="F284" s="364"/>
    </row>
    <row r="285" spans="1:8" ht="15.75" thickBot="1" x14ac:dyDescent="0.3">
      <c r="A285" s="4" t="s">
        <v>8</v>
      </c>
      <c r="B285" s="6">
        <v>30</v>
      </c>
      <c r="C285" s="6">
        <f>C286/C287</f>
        <v>75</v>
      </c>
      <c r="D285" s="6">
        <f t="shared" ref="D285:E285" si="34">D286/D287</f>
        <v>100</v>
      </c>
      <c r="E285" s="6">
        <f t="shared" si="34"/>
        <v>75</v>
      </c>
      <c r="F285" s="365"/>
    </row>
    <row r="286" spans="1:8" ht="15.75" thickBot="1" x14ac:dyDescent="0.3">
      <c r="A286" s="4" t="s">
        <v>15</v>
      </c>
      <c r="B286" s="6">
        <v>300</v>
      </c>
      <c r="C286" s="6">
        <v>15000</v>
      </c>
      <c r="D286" s="6">
        <v>20000</v>
      </c>
      <c r="E286" s="6">
        <v>15000</v>
      </c>
      <c r="F286" s="365"/>
      <c r="H286" s="208"/>
    </row>
    <row r="287" spans="1:8" ht="15.75" thickBot="1" x14ac:dyDescent="0.3">
      <c r="A287" s="4" t="s">
        <v>23</v>
      </c>
      <c r="B287" s="6">
        <f>B286/B285</f>
        <v>10</v>
      </c>
      <c r="C287" s="6">
        <v>200</v>
      </c>
      <c r="D287" s="6">
        <v>200</v>
      </c>
      <c r="E287" s="6">
        <v>200</v>
      </c>
      <c r="F287" s="365"/>
    </row>
    <row r="288" spans="1:8" ht="15.75" thickBot="1" x14ac:dyDescent="0.3">
      <c r="A288" s="4" t="s">
        <v>16</v>
      </c>
      <c r="B288" s="49" t="s">
        <v>22</v>
      </c>
      <c r="C288" s="8">
        <f>C285/B285-1</f>
        <v>1.5</v>
      </c>
      <c r="D288" s="8">
        <f t="shared" ref="D288:E290" si="35">D285/C285-1</f>
        <v>0.33333333333333326</v>
      </c>
      <c r="E288" s="8">
        <f t="shared" si="35"/>
        <v>-0.25</v>
      </c>
      <c r="F288" s="366"/>
    </row>
    <row r="289" spans="1:6" ht="15.75" thickBot="1" x14ac:dyDescent="0.3">
      <c r="A289" s="4" t="s">
        <v>17</v>
      </c>
      <c r="B289" s="49" t="s">
        <v>22</v>
      </c>
      <c r="C289" s="8">
        <f>C286/B286-1</f>
        <v>49</v>
      </c>
      <c r="D289" s="8">
        <f t="shared" si="35"/>
        <v>0.33333333333333326</v>
      </c>
      <c r="E289" s="8">
        <f t="shared" si="35"/>
        <v>-0.25</v>
      </c>
      <c r="F289" s="366"/>
    </row>
    <row r="290" spans="1:6" ht="15.75" thickBot="1" x14ac:dyDescent="0.3">
      <c r="A290" s="4" t="s">
        <v>18</v>
      </c>
      <c r="B290" s="49" t="s">
        <v>22</v>
      </c>
      <c r="C290" s="8">
        <f>C287/B287-1</f>
        <v>19</v>
      </c>
      <c r="D290" s="8">
        <f t="shared" si="35"/>
        <v>0</v>
      </c>
      <c r="E290" s="8">
        <f t="shared" si="35"/>
        <v>0</v>
      </c>
      <c r="F290" s="366"/>
    </row>
    <row r="291" spans="1:6" ht="15.75" thickBot="1" x14ac:dyDescent="0.3">
      <c r="A291" s="484" t="s">
        <v>550</v>
      </c>
      <c r="B291" s="485"/>
      <c r="C291" s="485"/>
      <c r="D291" s="485"/>
      <c r="E291" s="486"/>
      <c r="F291" s="364"/>
    </row>
    <row r="292" spans="1:6" x14ac:dyDescent="0.25">
      <c r="A292" s="493"/>
      <c r="B292" s="20">
        <v>2019</v>
      </c>
      <c r="C292" s="20">
        <v>2020</v>
      </c>
      <c r="D292" s="20">
        <v>2021</v>
      </c>
      <c r="E292" s="20">
        <v>2022</v>
      </c>
      <c r="F292" s="364"/>
    </row>
    <row r="293" spans="1:6" ht="15.75" thickBot="1" x14ac:dyDescent="0.3">
      <c r="A293" s="494"/>
      <c r="B293" s="21" t="s">
        <v>5</v>
      </c>
      <c r="C293" s="21" t="s">
        <v>6</v>
      </c>
      <c r="D293" s="21" t="s">
        <v>6</v>
      </c>
      <c r="E293" s="21" t="s">
        <v>6</v>
      </c>
      <c r="F293" s="364"/>
    </row>
    <row r="294" spans="1:6" ht="15.75" thickBot="1" x14ac:dyDescent="0.3">
      <c r="A294" s="1" t="s">
        <v>41</v>
      </c>
      <c r="B294" s="9">
        <f>B295+B296+B297+B298</f>
        <v>0</v>
      </c>
      <c r="C294" s="9">
        <f t="shared" ref="C294:E294" si="36">C295+C296+C297+C298</f>
        <v>0</v>
      </c>
      <c r="D294" s="9">
        <f t="shared" si="36"/>
        <v>0</v>
      </c>
      <c r="E294" s="9">
        <f t="shared" si="36"/>
        <v>0</v>
      </c>
      <c r="F294" s="237"/>
    </row>
    <row r="295" spans="1:6" ht="15.75" thickBot="1" x14ac:dyDescent="0.3">
      <c r="A295" s="11" t="s">
        <v>52</v>
      </c>
      <c r="B295" s="9"/>
      <c r="C295" s="9"/>
      <c r="D295" s="9"/>
      <c r="E295" s="9"/>
      <c r="F295" s="237"/>
    </row>
    <row r="296" spans="1:6" ht="15.75" thickBot="1" x14ac:dyDescent="0.3">
      <c r="A296" s="11" t="s">
        <v>56</v>
      </c>
      <c r="B296" s="9"/>
      <c r="C296" s="9"/>
      <c r="D296" s="9"/>
      <c r="E296" s="9"/>
      <c r="F296" s="237"/>
    </row>
    <row r="297" spans="1:6" ht="15.75" thickBot="1" x14ac:dyDescent="0.3">
      <c r="A297" s="11" t="s">
        <v>57</v>
      </c>
      <c r="B297" s="9"/>
      <c r="C297" s="9"/>
      <c r="D297" s="9"/>
      <c r="E297" s="9"/>
      <c r="F297" s="237"/>
    </row>
    <row r="298" spans="1:6" ht="15.75" thickBot="1" x14ac:dyDescent="0.3">
      <c r="A298" s="11" t="s">
        <v>58</v>
      </c>
      <c r="B298" s="9"/>
      <c r="C298" s="9"/>
      <c r="D298" s="9"/>
      <c r="E298" s="9"/>
      <c r="F298" s="237"/>
    </row>
    <row r="299" spans="1:6" ht="15.75" thickBot="1" x14ac:dyDescent="0.3">
      <c r="A299" s="1" t="s">
        <v>42</v>
      </c>
      <c r="B299" s="12">
        <f>B300+B301+B302+B303</f>
        <v>300</v>
      </c>
      <c r="C299" s="12">
        <f t="shared" ref="C299:E299" si="37">C300+C301+C302+C303</f>
        <v>15000</v>
      </c>
      <c r="D299" s="12">
        <f t="shared" si="37"/>
        <v>20000</v>
      </c>
      <c r="E299" s="12">
        <f t="shared" si="37"/>
        <v>15000</v>
      </c>
      <c r="F299" s="372"/>
    </row>
    <row r="300" spans="1:6" ht="15.75" thickBot="1" x14ac:dyDescent="0.3">
      <c r="A300" s="11" t="s">
        <v>52</v>
      </c>
      <c r="B300" s="6">
        <v>300</v>
      </c>
      <c r="C300" s="6">
        <v>15000</v>
      </c>
      <c r="D300" s="6">
        <v>20000</v>
      </c>
      <c r="E300" s="6">
        <v>15000</v>
      </c>
      <c r="F300" s="365"/>
    </row>
    <row r="301" spans="1:6" ht="15.75" thickBot="1" x14ac:dyDescent="0.3">
      <c r="A301" s="11" t="s">
        <v>56</v>
      </c>
      <c r="B301" s="12"/>
      <c r="C301" s="9"/>
      <c r="D301" s="9"/>
      <c r="E301" s="9"/>
      <c r="F301" s="237"/>
    </row>
    <row r="302" spans="1:6" ht="15.75" thickBot="1" x14ac:dyDescent="0.3">
      <c r="A302" s="11" t="s">
        <v>57</v>
      </c>
      <c r="B302" s="12"/>
      <c r="C302" s="9"/>
      <c r="D302" s="9"/>
      <c r="E302" s="9"/>
      <c r="F302" s="237"/>
    </row>
    <row r="303" spans="1:6" ht="15.75" thickBot="1" x14ac:dyDescent="0.3">
      <c r="A303" s="11" t="s">
        <v>58</v>
      </c>
      <c r="B303" s="12"/>
      <c r="C303" s="9"/>
      <c r="D303" s="9"/>
      <c r="E303" s="9"/>
      <c r="F303" s="237"/>
    </row>
    <row r="304" spans="1:6" ht="15.75" thickBot="1" x14ac:dyDescent="0.3">
      <c r="A304" s="46" t="s">
        <v>109</v>
      </c>
      <c r="B304" s="12">
        <f>B294+B299</f>
        <v>300</v>
      </c>
      <c r="C304" s="12">
        <f t="shared" ref="C304:E304" si="38">C294+C299</f>
        <v>15000</v>
      </c>
      <c r="D304" s="12">
        <f t="shared" si="38"/>
        <v>20000</v>
      </c>
      <c r="E304" s="12">
        <f t="shared" si="38"/>
        <v>15000</v>
      </c>
      <c r="F304" s="372"/>
    </row>
    <row r="305" spans="1:6" ht="15.75" thickBot="1" x14ac:dyDescent="0.3">
      <c r="A305" s="28"/>
      <c r="B305" s="29"/>
      <c r="C305" s="29"/>
      <c r="D305" s="29"/>
      <c r="E305" s="29"/>
      <c r="F305" s="377"/>
    </row>
    <row r="306" spans="1:6" ht="24.75" thickBot="1" x14ac:dyDescent="0.3">
      <c r="A306" s="15" t="s">
        <v>47</v>
      </c>
      <c r="B306" s="16">
        <f>+B236+B196+B151+B114+B77+B40+B261+B286</f>
        <v>391292</v>
      </c>
      <c r="C306" s="16">
        <f t="shared" ref="C306:E306" si="39">+C236+C196+C151+C114+C77+C40+C261+C286</f>
        <v>455000</v>
      </c>
      <c r="D306" s="16">
        <f t="shared" si="39"/>
        <v>465000</v>
      </c>
      <c r="E306" s="16">
        <f t="shared" si="39"/>
        <v>470000</v>
      </c>
      <c r="F306" s="377"/>
    </row>
    <row r="307" spans="1:6" ht="24.75" thickBot="1" x14ac:dyDescent="0.3">
      <c r="A307" s="15" t="s">
        <v>48</v>
      </c>
      <c r="B307" s="16">
        <f>B308+B311+B314+B317+B320+B323+B326+B329+B334</f>
        <v>391292</v>
      </c>
      <c r="C307" s="16">
        <f t="shared" ref="C307:E307" si="40">C308+C311+C314+C317+C320+C323+C326+C329+C334</f>
        <v>455000</v>
      </c>
      <c r="D307" s="16">
        <f t="shared" si="40"/>
        <v>465000</v>
      </c>
      <c r="E307" s="16">
        <f t="shared" si="40"/>
        <v>470000</v>
      </c>
      <c r="F307" s="377"/>
    </row>
    <row r="308" spans="1:6" ht="15.75" thickBot="1" x14ac:dyDescent="0.3">
      <c r="A308" s="1" t="s">
        <v>0</v>
      </c>
      <c r="B308" s="24">
        <f>B309+B310</f>
        <v>260100</v>
      </c>
      <c r="C308" s="24">
        <f>C309+C310</f>
        <v>260100</v>
      </c>
      <c r="D308" s="24">
        <f t="shared" ref="D308:E308" si="41">D309+D310</f>
        <v>260100</v>
      </c>
      <c r="E308" s="24">
        <f t="shared" si="41"/>
        <v>260100</v>
      </c>
      <c r="F308" s="377"/>
    </row>
    <row r="309" spans="1:6" ht="15.75" thickBot="1" x14ac:dyDescent="0.3">
      <c r="A309" s="11" t="s">
        <v>52</v>
      </c>
      <c r="B309" s="12">
        <f t="shared" ref="B309:E310" si="42">B205+B160+B123+B86+B49</f>
        <v>260100</v>
      </c>
      <c r="C309" s="12">
        <f t="shared" si="42"/>
        <v>260100</v>
      </c>
      <c r="D309" s="12">
        <f t="shared" si="42"/>
        <v>260100</v>
      </c>
      <c r="E309" s="12">
        <f t="shared" si="42"/>
        <v>260100</v>
      </c>
      <c r="F309" s="372"/>
    </row>
    <row r="310" spans="1:6" ht="15.75" thickBot="1" x14ac:dyDescent="0.3">
      <c r="A310" s="11" t="s">
        <v>64</v>
      </c>
      <c r="B310" s="12">
        <f t="shared" si="42"/>
        <v>0</v>
      </c>
      <c r="C310" s="12">
        <f t="shared" si="42"/>
        <v>0</v>
      </c>
      <c r="D310" s="12">
        <f t="shared" si="42"/>
        <v>0</v>
      </c>
      <c r="E310" s="12">
        <f t="shared" si="42"/>
        <v>0</v>
      </c>
      <c r="F310" s="372"/>
    </row>
    <row r="311" spans="1:6" ht="24.75" thickBot="1" x14ac:dyDescent="0.3">
      <c r="A311" s="1" t="s">
        <v>33</v>
      </c>
      <c r="B311" s="24">
        <f>B312+B313</f>
        <v>51900</v>
      </c>
      <c r="C311" s="24">
        <f t="shared" ref="C311:E311" si="43">C312+C313</f>
        <v>51900</v>
      </c>
      <c r="D311" s="24">
        <f t="shared" si="43"/>
        <v>51900</v>
      </c>
      <c r="E311" s="24">
        <f t="shared" si="43"/>
        <v>51900</v>
      </c>
      <c r="F311" s="377"/>
    </row>
    <row r="312" spans="1:6" ht="15.75" thickBot="1" x14ac:dyDescent="0.3">
      <c r="A312" s="11" t="s">
        <v>52</v>
      </c>
      <c r="B312" s="9">
        <f t="shared" ref="B312:E313" si="44">B208+B163+B126+B89+B52</f>
        <v>51900</v>
      </c>
      <c r="C312" s="9">
        <f t="shared" si="44"/>
        <v>51900</v>
      </c>
      <c r="D312" s="9">
        <f t="shared" si="44"/>
        <v>51900</v>
      </c>
      <c r="E312" s="9">
        <f t="shared" si="44"/>
        <v>51900</v>
      </c>
      <c r="F312" s="237"/>
    </row>
    <row r="313" spans="1:6" ht="15.75" thickBot="1" x14ac:dyDescent="0.3">
      <c r="A313" s="11" t="s">
        <v>64</v>
      </c>
      <c r="B313" s="9">
        <f t="shared" si="44"/>
        <v>0</v>
      </c>
      <c r="C313" s="9">
        <f t="shared" si="44"/>
        <v>0</v>
      </c>
      <c r="D313" s="9">
        <f t="shared" si="44"/>
        <v>0</v>
      </c>
      <c r="E313" s="9">
        <f t="shared" si="44"/>
        <v>0</v>
      </c>
      <c r="F313" s="372"/>
    </row>
    <row r="314" spans="1:6" ht="15.75" thickBot="1" x14ac:dyDescent="0.3">
      <c r="A314" s="1" t="s">
        <v>1</v>
      </c>
      <c r="B314" s="24">
        <f>B315+B316</f>
        <v>54292</v>
      </c>
      <c r="C314" s="24">
        <f t="shared" ref="C314:E314" si="45">C315+C316</f>
        <v>57280</v>
      </c>
      <c r="D314" s="24">
        <f>D315+D316</f>
        <v>62280</v>
      </c>
      <c r="E314" s="24">
        <f t="shared" si="45"/>
        <v>67280</v>
      </c>
      <c r="F314" s="377"/>
    </row>
    <row r="315" spans="1:6" ht="15.75" thickBot="1" x14ac:dyDescent="0.3">
      <c r="A315" s="11" t="s">
        <v>52</v>
      </c>
      <c r="B315" s="12">
        <f t="shared" ref="B315:E316" si="46">B211+B166+B129+B92+B55</f>
        <v>54292</v>
      </c>
      <c r="C315" s="12">
        <f t="shared" si="46"/>
        <v>57280</v>
      </c>
      <c r="D315" s="12">
        <f t="shared" si="46"/>
        <v>62280</v>
      </c>
      <c r="E315" s="12">
        <f t="shared" si="46"/>
        <v>67280</v>
      </c>
      <c r="F315" s="372"/>
    </row>
    <row r="316" spans="1:6" ht="15.75" thickBot="1" x14ac:dyDescent="0.3">
      <c r="A316" s="11" t="s">
        <v>64</v>
      </c>
      <c r="B316" s="12">
        <f t="shared" si="46"/>
        <v>0</v>
      </c>
      <c r="C316" s="12">
        <f t="shared" si="46"/>
        <v>0</v>
      </c>
      <c r="D316" s="12">
        <f t="shared" si="46"/>
        <v>0</v>
      </c>
      <c r="E316" s="12">
        <f t="shared" si="46"/>
        <v>0</v>
      </c>
      <c r="F316" s="372"/>
    </row>
    <row r="317" spans="1:6" ht="15.75" thickBot="1" x14ac:dyDescent="0.3">
      <c r="A317" s="1" t="s">
        <v>2</v>
      </c>
      <c r="B317" s="24">
        <f>B318+B319</f>
        <v>0</v>
      </c>
      <c r="C317" s="24">
        <f t="shared" ref="C317:E317" si="47">C318+C319</f>
        <v>0</v>
      </c>
      <c r="D317" s="24">
        <f t="shared" si="47"/>
        <v>0</v>
      </c>
      <c r="E317" s="24">
        <f t="shared" si="47"/>
        <v>0</v>
      </c>
      <c r="F317" s="377"/>
    </row>
    <row r="318" spans="1:6" ht="15.75" thickBot="1" x14ac:dyDescent="0.3">
      <c r="A318" s="11" t="s">
        <v>52</v>
      </c>
      <c r="B318" s="9">
        <f t="shared" ref="B318:E319" si="48">B214+B169+B132+B95+B58</f>
        <v>0</v>
      </c>
      <c r="C318" s="9">
        <f t="shared" si="48"/>
        <v>0</v>
      </c>
      <c r="D318" s="9">
        <f t="shared" si="48"/>
        <v>0</v>
      </c>
      <c r="E318" s="9">
        <f t="shared" si="48"/>
        <v>0</v>
      </c>
      <c r="F318" s="237"/>
    </row>
    <row r="319" spans="1:6" ht="15.75" thickBot="1" x14ac:dyDescent="0.3">
      <c r="A319" s="11" t="s">
        <v>64</v>
      </c>
      <c r="B319" s="9">
        <f t="shared" si="48"/>
        <v>0</v>
      </c>
      <c r="C319" s="9">
        <f t="shared" si="48"/>
        <v>0</v>
      </c>
      <c r="D319" s="9">
        <f t="shared" si="48"/>
        <v>0</v>
      </c>
      <c r="E319" s="9">
        <f t="shared" si="48"/>
        <v>0</v>
      </c>
      <c r="F319" s="372"/>
    </row>
    <row r="320" spans="1:6" ht="15.75" thickBot="1" x14ac:dyDescent="0.3">
      <c r="A320" s="1" t="s">
        <v>24</v>
      </c>
      <c r="B320" s="24">
        <f>B321+B322</f>
        <v>0</v>
      </c>
      <c r="C320" s="24">
        <f t="shared" ref="C320:E320" si="49">C321+C322</f>
        <v>0</v>
      </c>
      <c r="D320" s="24">
        <f>D321+D322</f>
        <v>0</v>
      </c>
      <c r="E320" s="24">
        <f t="shared" si="49"/>
        <v>0</v>
      </c>
      <c r="F320" s="377"/>
    </row>
    <row r="321" spans="1:6" ht="15.75" thickBot="1" x14ac:dyDescent="0.3">
      <c r="A321" s="11" t="s">
        <v>52</v>
      </c>
      <c r="B321" s="9">
        <f t="shared" ref="B321:E322" si="50">B217+B172+B135+B98+B61</f>
        <v>0</v>
      </c>
      <c r="C321" s="9">
        <f t="shared" si="50"/>
        <v>0</v>
      </c>
      <c r="D321" s="9">
        <f t="shared" si="50"/>
        <v>0</v>
      </c>
      <c r="E321" s="9">
        <f t="shared" si="50"/>
        <v>0</v>
      </c>
      <c r="F321" s="237"/>
    </row>
    <row r="322" spans="1:6" ht="15.75" thickBot="1" x14ac:dyDescent="0.3">
      <c r="A322" s="11" t="s">
        <v>64</v>
      </c>
      <c r="B322" s="9">
        <f t="shared" si="50"/>
        <v>0</v>
      </c>
      <c r="C322" s="9">
        <f t="shared" si="50"/>
        <v>0</v>
      </c>
      <c r="D322" s="9">
        <f t="shared" si="50"/>
        <v>0</v>
      </c>
      <c r="E322" s="9">
        <f t="shared" si="50"/>
        <v>0</v>
      </c>
      <c r="F322" s="372"/>
    </row>
    <row r="323" spans="1:6" ht="15.75" thickBot="1" x14ac:dyDescent="0.3">
      <c r="A323" s="1" t="s">
        <v>25</v>
      </c>
      <c r="B323" s="24">
        <f>B324+B325</f>
        <v>19280</v>
      </c>
      <c r="C323" s="24">
        <f>C324+C325</f>
        <v>20000</v>
      </c>
      <c r="D323" s="24">
        <f>D324+D325</f>
        <v>25000</v>
      </c>
      <c r="E323" s="24">
        <f t="shared" ref="E323" si="51">E324+E325</f>
        <v>25000</v>
      </c>
      <c r="F323" s="377"/>
    </row>
    <row r="324" spans="1:6" ht="15.75" thickBot="1" x14ac:dyDescent="0.3">
      <c r="A324" s="11" t="s">
        <v>52</v>
      </c>
      <c r="B324" s="9">
        <f t="shared" ref="B324:E325" si="52">B220+B175+B138+B101+B64</f>
        <v>19280</v>
      </c>
      <c r="C324" s="9">
        <f t="shared" si="52"/>
        <v>20000</v>
      </c>
      <c r="D324" s="9">
        <f t="shared" si="52"/>
        <v>25000</v>
      </c>
      <c r="E324" s="9">
        <f t="shared" si="52"/>
        <v>25000</v>
      </c>
      <c r="F324" s="237"/>
    </row>
    <row r="325" spans="1:6" ht="15.75" thickBot="1" x14ac:dyDescent="0.3">
      <c r="A325" s="11" t="s">
        <v>64</v>
      </c>
      <c r="B325" s="9">
        <f t="shared" si="52"/>
        <v>0</v>
      </c>
      <c r="C325" s="9">
        <f t="shared" si="52"/>
        <v>0</v>
      </c>
      <c r="D325" s="9">
        <f t="shared" si="52"/>
        <v>0</v>
      </c>
      <c r="E325" s="9">
        <f t="shared" si="52"/>
        <v>0</v>
      </c>
      <c r="F325" s="372"/>
    </row>
    <row r="326" spans="1:6" ht="24.75" thickBot="1" x14ac:dyDescent="0.3">
      <c r="A326" s="1" t="s">
        <v>3</v>
      </c>
      <c r="B326" s="24">
        <f>B327+B328</f>
        <v>720</v>
      </c>
      <c r="C326" s="24">
        <f t="shared" ref="C326:E326" si="53">C327+C328</f>
        <v>720</v>
      </c>
      <c r="D326" s="24">
        <f t="shared" si="53"/>
        <v>720</v>
      </c>
      <c r="E326" s="24">
        <f t="shared" si="53"/>
        <v>720</v>
      </c>
      <c r="F326" s="377"/>
    </row>
    <row r="327" spans="1:6" ht="15.75" thickBot="1" x14ac:dyDescent="0.3">
      <c r="A327" s="11" t="s">
        <v>52</v>
      </c>
      <c r="B327" s="9">
        <f t="shared" ref="B327:E328" si="54">B223+B178+B141+B104+B67</f>
        <v>720</v>
      </c>
      <c r="C327" s="9">
        <f t="shared" si="54"/>
        <v>720</v>
      </c>
      <c r="D327" s="9">
        <f t="shared" si="54"/>
        <v>720</v>
      </c>
      <c r="E327" s="9">
        <f t="shared" si="54"/>
        <v>720</v>
      </c>
      <c r="F327" s="237"/>
    </row>
    <row r="328" spans="1:6" ht="15.75" thickBot="1" x14ac:dyDescent="0.3">
      <c r="A328" s="11" t="s">
        <v>64</v>
      </c>
      <c r="B328" s="9">
        <f t="shared" si="54"/>
        <v>0</v>
      </c>
      <c r="C328" s="9">
        <f t="shared" si="54"/>
        <v>0</v>
      </c>
      <c r="D328" s="9">
        <f t="shared" si="54"/>
        <v>0</v>
      </c>
      <c r="E328" s="9">
        <f t="shared" si="54"/>
        <v>0</v>
      </c>
      <c r="F328" s="372"/>
    </row>
    <row r="329" spans="1:6" ht="15.75" thickBot="1" x14ac:dyDescent="0.3">
      <c r="A329" s="1" t="s">
        <v>19</v>
      </c>
      <c r="B329" s="24">
        <f>B330+B331+B332+B333</f>
        <v>0</v>
      </c>
      <c r="C329" s="24">
        <f t="shared" ref="C329:E329" si="55">C330+C331+C332+C333</f>
        <v>0</v>
      </c>
      <c r="D329" s="24">
        <f t="shared" si="55"/>
        <v>0</v>
      </c>
      <c r="E329" s="24">
        <f t="shared" si="55"/>
        <v>0</v>
      </c>
      <c r="F329" s="377"/>
    </row>
    <row r="330" spans="1:6" ht="15.75" thickBot="1" x14ac:dyDescent="0.3">
      <c r="A330" s="11" t="s">
        <v>52</v>
      </c>
      <c r="B330" s="9">
        <f>B245+B270+B295</f>
        <v>0</v>
      </c>
      <c r="C330" s="9">
        <f t="shared" ref="C330:E330" si="56">C245+C270+C295</f>
        <v>0</v>
      </c>
      <c r="D330" s="9">
        <f t="shared" si="56"/>
        <v>0</v>
      </c>
      <c r="E330" s="9">
        <f t="shared" si="56"/>
        <v>0</v>
      </c>
      <c r="F330" s="237"/>
    </row>
    <row r="331" spans="1:6" ht="15.75" thickBot="1" x14ac:dyDescent="0.3">
      <c r="A331" s="11" t="s">
        <v>65</v>
      </c>
      <c r="B331" s="9"/>
      <c r="C331" s="9"/>
      <c r="D331" s="9"/>
      <c r="E331" s="9"/>
      <c r="F331" s="237"/>
    </row>
    <row r="332" spans="1:6" ht="15.75" thickBot="1" x14ac:dyDescent="0.3">
      <c r="A332" s="11" t="s">
        <v>57</v>
      </c>
      <c r="B332" s="9"/>
      <c r="C332" s="9"/>
      <c r="D332" s="9"/>
      <c r="E332" s="9"/>
      <c r="F332" s="237"/>
    </row>
    <row r="333" spans="1:6" ht="15.75" thickBot="1" x14ac:dyDescent="0.3">
      <c r="A333" s="11" t="s">
        <v>58</v>
      </c>
      <c r="B333" s="9"/>
      <c r="C333" s="9"/>
      <c r="D333" s="9"/>
      <c r="E333" s="9"/>
      <c r="F333" s="237"/>
    </row>
    <row r="334" spans="1:6" ht="15.75" thickBot="1" x14ac:dyDescent="0.3">
      <c r="A334" s="1" t="s">
        <v>20</v>
      </c>
      <c r="B334" s="24">
        <f>B335+B336+B337+B338</f>
        <v>5000</v>
      </c>
      <c r="C334" s="24">
        <f t="shared" ref="C334:D334" si="57">C335+C336+C337+C338</f>
        <v>65000</v>
      </c>
      <c r="D334" s="24">
        <f t="shared" si="57"/>
        <v>65000</v>
      </c>
      <c r="E334" s="24">
        <f>E335+E336+E337+E338</f>
        <v>65000</v>
      </c>
      <c r="F334" s="377"/>
    </row>
    <row r="335" spans="1:6" ht="15.75" thickBot="1" x14ac:dyDescent="0.3">
      <c r="A335" s="11" t="s">
        <v>52</v>
      </c>
      <c r="B335" s="9">
        <f>B250+B275+B300</f>
        <v>5000</v>
      </c>
      <c r="C335" s="9">
        <f t="shared" ref="C335:E335" si="58">C250+C275+C300</f>
        <v>65000</v>
      </c>
      <c r="D335" s="9">
        <f t="shared" si="58"/>
        <v>65000</v>
      </c>
      <c r="E335" s="9">
        <f t="shared" si="58"/>
        <v>65000</v>
      </c>
      <c r="F335" s="237"/>
    </row>
    <row r="336" spans="1:6" ht="15.75" thickBot="1" x14ac:dyDescent="0.3">
      <c r="A336" s="11" t="s">
        <v>65</v>
      </c>
      <c r="B336" s="9">
        <f t="shared" ref="B336:E338" si="59">B251+B276+B301</f>
        <v>0</v>
      </c>
      <c r="C336" s="9">
        <f t="shared" si="59"/>
        <v>0</v>
      </c>
      <c r="D336" s="9">
        <f t="shared" si="59"/>
        <v>0</v>
      </c>
      <c r="E336" s="9">
        <f t="shared" si="59"/>
        <v>0</v>
      </c>
      <c r="F336" s="237"/>
    </row>
    <row r="337" spans="1:6" ht="15.75" thickBot="1" x14ac:dyDescent="0.3">
      <c r="A337" s="11" t="s">
        <v>57</v>
      </c>
      <c r="B337" s="9">
        <f t="shared" si="59"/>
        <v>0</v>
      </c>
      <c r="C337" s="9">
        <f t="shared" si="59"/>
        <v>0</v>
      </c>
      <c r="D337" s="9">
        <f t="shared" si="59"/>
        <v>0</v>
      </c>
      <c r="E337" s="9">
        <f t="shared" si="59"/>
        <v>0</v>
      </c>
      <c r="F337" s="237"/>
    </row>
    <row r="338" spans="1:6" ht="15.75" thickBot="1" x14ac:dyDescent="0.3">
      <c r="A338" s="11" t="s">
        <v>58</v>
      </c>
      <c r="B338" s="9">
        <f t="shared" si="59"/>
        <v>0</v>
      </c>
      <c r="C338" s="9">
        <f t="shared" si="59"/>
        <v>0</v>
      </c>
      <c r="D338" s="9">
        <f t="shared" si="59"/>
        <v>0</v>
      </c>
      <c r="E338" s="9">
        <f t="shared" si="59"/>
        <v>0</v>
      </c>
      <c r="F338" s="237"/>
    </row>
    <row r="339" spans="1:6" ht="15.75" thickBot="1" x14ac:dyDescent="0.3">
      <c r="A339" s="26" t="s">
        <v>37</v>
      </c>
      <c r="B339" s="27">
        <f>IF(B307-B306=0,0,"Error")</f>
        <v>0</v>
      </c>
      <c r="C339" s="27">
        <f>IF(C307-C306=0,0,"Error")</f>
        <v>0</v>
      </c>
      <c r="D339" s="27">
        <f>IF(D307-D306=0,0,"Error")</f>
        <v>0</v>
      </c>
      <c r="E339" s="27">
        <f>IF(E307-E306=0,0,"Error")</f>
        <v>0</v>
      </c>
    </row>
  </sheetData>
  <mergeCells count="69">
    <mergeCell ref="A1:E1"/>
    <mergeCell ref="A291:E291"/>
    <mergeCell ref="A292:A293"/>
    <mergeCell ref="A283:A284"/>
    <mergeCell ref="A241:E241"/>
    <mergeCell ref="A242:A243"/>
    <mergeCell ref="D255:E255"/>
    <mergeCell ref="B256:E256"/>
    <mergeCell ref="B257:E257"/>
    <mergeCell ref="A258:A259"/>
    <mergeCell ref="A266:E266"/>
    <mergeCell ref="A267:A268"/>
    <mergeCell ref="D280:E280"/>
    <mergeCell ref="B281:E281"/>
    <mergeCell ref="B282:E282"/>
    <mergeCell ref="A233:A234"/>
    <mergeCell ref="B191:E191"/>
    <mergeCell ref="B192:E192"/>
    <mergeCell ref="A193:A194"/>
    <mergeCell ref="A201:E201"/>
    <mergeCell ref="A202:A203"/>
    <mergeCell ref="A227:E227"/>
    <mergeCell ref="A228:E228"/>
    <mergeCell ref="B229:E229"/>
    <mergeCell ref="D230:E230"/>
    <mergeCell ref="B231:E231"/>
    <mergeCell ref="B232:E232"/>
    <mergeCell ref="B190:D190"/>
    <mergeCell ref="A120:A121"/>
    <mergeCell ref="B145:D145"/>
    <mergeCell ref="B146:E146"/>
    <mergeCell ref="B147:E147"/>
    <mergeCell ref="A148:A149"/>
    <mergeCell ref="A156:E156"/>
    <mergeCell ref="A157:A158"/>
    <mergeCell ref="B182:E182"/>
    <mergeCell ref="A183:E183"/>
    <mergeCell ref="A188:E188"/>
    <mergeCell ref="A189:E189"/>
    <mergeCell ref="A119:E119"/>
    <mergeCell ref="A46:A47"/>
    <mergeCell ref="B71:D71"/>
    <mergeCell ref="B72:E72"/>
    <mergeCell ref="B73:E73"/>
    <mergeCell ref="A74:A75"/>
    <mergeCell ref="A82:E82"/>
    <mergeCell ref="A83:A84"/>
    <mergeCell ref="B108:D108"/>
    <mergeCell ref="B109:E109"/>
    <mergeCell ref="B110:E110"/>
    <mergeCell ref="A111:A112"/>
    <mergeCell ref="A45:E45"/>
    <mergeCell ref="A9:E11"/>
    <mergeCell ref="B12:E12"/>
    <mergeCell ref="A13:A14"/>
    <mergeCell ref="B22:E22"/>
    <mergeCell ref="A23:E23"/>
    <mergeCell ref="A32:E32"/>
    <mergeCell ref="A33:E33"/>
    <mergeCell ref="B34:D34"/>
    <mergeCell ref="B35:E35"/>
    <mergeCell ref="B36:E36"/>
    <mergeCell ref="A37:A38"/>
    <mergeCell ref="A2:E2"/>
    <mergeCell ref="A8:E8"/>
    <mergeCell ref="A3:E3"/>
    <mergeCell ref="B5:E5"/>
    <mergeCell ref="B6:E6"/>
    <mergeCell ref="B7:E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97"/>
  <sheetViews>
    <sheetView view="pageBreakPreview" zoomScale="70" zoomScaleNormal="85" zoomScaleSheetLayoutView="70" workbookViewId="0">
      <selection sqref="A1:E1"/>
    </sheetView>
  </sheetViews>
  <sheetFormatPr defaultRowHeight="15" x14ac:dyDescent="0.25"/>
  <cols>
    <col min="1" max="1" width="28.5703125" customWidth="1"/>
    <col min="2" max="2" width="16.85546875" customWidth="1"/>
    <col min="3" max="3" width="12.5703125" customWidth="1"/>
    <col min="4" max="4" width="12.28515625" customWidth="1"/>
    <col min="5" max="5" width="12.85546875" customWidth="1"/>
    <col min="6" max="7" width="10.28515625" customWidth="1"/>
    <col min="8" max="8" width="12.5703125" customWidth="1"/>
    <col min="9" max="9" width="11" bestFit="1" customWidth="1"/>
    <col min="10" max="11" width="11.5703125" bestFit="1" customWidth="1"/>
  </cols>
  <sheetData>
    <row r="1" spans="1:6" ht="15.75" x14ac:dyDescent="0.25">
      <c r="A1" s="838" t="s">
        <v>594</v>
      </c>
      <c r="B1" s="838"/>
      <c r="C1" s="838"/>
      <c r="D1" s="838"/>
      <c r="E1" s="838"/>
    </row>
    <row r="2" spans="1:6" ht="35.25" customHeight="1" x14ac:dyDescent="0.25">
      <c r="A2" s="597" t="s">
        <v>78</v>
      </c>
      <c r="B2" s="597"/>
      <c r="C2" s="597"/>
      <c r="D2" s="597"/>
      <c r="E2" s="597"/>
      <c r="F2" s="471"/>
    </row>
    <row r="3" spans="1:6" x14ac:dyDescent="0.25">
      <c r="A3" s="568" t="s">
        <v>50</v>
      </c>
      <c r="B3" s="568"/>
      <c r="C3" s="568"/>
      <c r="D3" s="568"/>
      <c r="E3" s="568"/>
      <c r="F3" s="50"/>
    </row>
    <row r="4" spans="1:6" ht="15.75" thickBot="1" x14ac:dyDescent="0.3"/>
    <row r="5" spans="1:6" ht="15.75" thickBot="1" x14ac:dyDescent="0.3">
      <c r="A5" s="51" t="s">
        <v>21</v>
      </c>
      <c r="B5" s="569" t="s">
        <v>66</v>
      </c>
      <c r="C5" s="569"/>
      <c r="D5" s="569"/>
      <c r="E5" s="569"/>
    </row>
    <row r="6" spans="1:6" ht="15.75" thickBot="1" x14ac:dyDescent="0.3">
      <c r="A6" s="51" t="s">
        <v>4</v>
      </c>
      <c r="B6" s="570" t="s">
        <v>67</v>
      </c>
      <c r="C6" s="571"/>
      <c r="D6" s="571"/>
      <c r="E6" s="572"/>
    </row>
    <row r="7" spans="1:6" ht="15.75" thickBot="1" x14ac:dyDescent="0.3">
      <c r="A7" s="51" t="s">
        <v>26</v>
      </c>
      <c r="B7" s="556" t="s">
        <v>51</v>
      </c>
      <c r="C7" s="557"/>
      <c r="D7" s="557"/>
      <c r="E7" s="558"/>
    </row>
    <row r="8" spans="1:6" ht="15.75" thickBot="1" x14ac:dyDescent="0.3">
      <c r="A8" s="559" t="s">
        <v>7</v>
      </c>
      <c r="B8" s="560"/>
      <c r="C8" s="560"/>
      <c r="D8" s="560"/>
      <c r="E8" s="561"/>
    </row>
    <row r="9" spans="1:6" ht="15.75" thickBot="1" x14ac:dyDescent="0.3">
      <c r="A9" s="562" t="s">
        <v>79</v>
      </c>
      <c r="B9" s="563"/>
      <c r="C9" s="563"/>
      <c r="D9" s="563"/>
      <c r="E9" s="564"/>
    </row>
    <row r="10" spans="1:6" ht="36.75" customHeight="1" thickBot="1" x14ac:dyDescent="0.3">
      <c r="A10" s="562"/>
      <c r="B10" s="563"/>
      <c r="C10" s="563"/>
      <c r="D10" s="563"/>
      <c r="E10" s="564"/>
    </row>
    <row r="11" spans="1:6" ht="15.75" thickBot="1" x14ac:dyDescent="0.3">
      <c r="A11" s="562"/>
      <c r="B11" s="563"/>
      <c r="C11" s="563"/>
      <c r="D11" s="563"/>
      <c r="E11" s="564"/>
    </row>
    <row r="12" spans="1:6" ht="38.25" customHeight="1" thickBot="1" x14ac:dyDescent="0.3">
      <c r="A12" s="52" t="s">
        <v>10</v>
      </c>
      <c r="B12" s="565" t="s">
        <v>80</v>
      </c>
      <c r="C12" s="566"/>
      <c r="D12" s="566"/>
      <c r="E12" s="567"/>
    </row>
    <row r="13" spans="1:6" ht="23.25" customHeight="1" x14ac:dyDescent="0.25">
      <c r="A13" s="534" t="s">
        <v>11</v>
      </c>
      <c r="B13" s="53">
        <v>2019</v>
      </c>
      <c r="C13" s="53">
        <v>2020</v>
      </c>
      <c r="D13" s="53">
        <v>2021</v>
      </c>
      <c r="E13" s="53">
        <v>2022</v>
      </c>
    </row>
    <row r="14" spans="1:6" ht="15.75" thickBot="1" x14ac:dyDescent="0.3">
      <c r="A14" s="535"/>
      <c r="B14" s="54" t="s">
        <v>5</v>
      </c>
      <c r="C14" s="54" t="s">
        <v>6</v>
      </c>
      <c r="D14" s="54" t="s">
        <v>6</v>
      </c>
      <c r="E14" s="54" t="s">
        <v>6</v>
      </c>
    </row>
    <row r="15" spans="1:6" ht="15.75" thickBot="1" x14ac:dyDescent="0.3">
      <c r="A15" s="55" t="s">
        <v>81</v>
      </c>
      <c r="B15" s="56">
        <v>7700</v>
      </c>
      <c r="C15" s="57" t="s">
        <v>82</v>
      </c>
      <c r="D15" s="57" t="s">
        <v>82</v>
      </c>
      <c r="E15" s="57" t="s">
        <v>82</v>
      </c>
    </row>
    <row r="16" spans="1:6" ht="23.25" thickBot="1" x14ac:dyDescent="0.3">
      <c r="A16" s="55" t="s">
        <v>83</v>
      </c>
      <c r="B16" s="56">
        <v>1000</v>
      </c>
      <c r="C16" s="57" t="s">
        <v>84</v>
      </c>
      <c r="D16" s="57" t="s">
        <v>84</v>
      </c>
      <c r="E16" s="57" t="s">
        <v>84</v>
      </c>
    </row>
    <row r="17" spans="1:8" ht="23.25" thickBot="1" x14ac:dyDescent="0.3">
      <c r="A17" s="55" t="s">
        <v>85</v>
      </c>
      <c r="B17" s="56">
        <v>98</v>
      </c>
      <c r="C17" s="57" t="s">
        <v>82</v>
      </c>
      <c r="D17" s="57" t="s">
        <v>82</v>
      </c>
      <c r="E17" s="57" t="s">
        <v>82</v>
      </c>
    </row>
    <row r="18" spans="1:8" ht="23.25" thickBot="1" x14ac:dyDescent="0.3">
      <c r="A18" s="55" t="s">
        <v>86</v>
      </c>
      <c r="B18" s="58">
        <v>18</v>
      </c>
      <c r="C18" s="57" t="s">
        <v>84</v>
      </c>
      <c r="D18" s="57" t="s">
        <v>84</v>
      </c>
      <c r="E18" s="57" t="s">
        <v>84</v>
      </c>
    </row>
    <row r="19" spans="1:8" ht="29.25" customHeight="1" thickBot="1" x14ac:dyDescent="0.3">
      <c r="A19" s="59" t="s">
        <v>12</v>
      </c>
      <c r="B19" s="576" t="s">
        <v>87</v>
      </c>
      <c r="C19" s="577"/>
      <c r="D19" s="577"/>
      <c r="E19" s="578"/>
    </row>
    <row r="20" spans="1:8" ht="23.25" customHeight="1" thickBot="1" x14ac:dyDescent="0.3">
      <c r="A20" s="551" t="s">
        <v>13</v>
      </c>
      <c r="B20" s="552"/>
      <c r="C20" s="552"/>
      <c r="D20" s="552"/>
      <c r="E20" s="541"/>
      <c r="H20" s="5"/>
    </row>
    <row r="21" spans="1:8" ht="15.75" thickBot="1" x14ac:dyDescent="0.3">
      <c r="A21" s="55" t="s">
        <v>88</v>
      </c>
      <c r="B21" s="60">
        <v>117</v>
      </c>
      <c r="C21" s="57" t="s">
        <v>82</v>
      </c>
      <c r="D21" s="57" t="s">
        <v>82</v>
      </c>
      <c r="E21" s="57" t="s">
        <v>82</v>
      </c>
      <c r="G21" s="37"/>
    </row>
    <row r="22" spans="1:8" ht="15.75" thickBot="1" x14ac:dyDescent="0.3">
      <c r="A22" s="55" t="s">
        <v>89</v>
      </c>
      <c r="B22" s="60">
        <v>15</v>
      </c>
      <c r="C22" s="57" t="s">
        <v>82</v>
      </c>
      <c r="D22" s="57" t="s">
        <v>82</v>
      </c>
      <c r="E22" s="57" t="s">
        <v>82</v>
      </c>
    </row>
    <row r="23" spans="1:8" ht="15.75" thickBot="1" x14ac:dyDescent="0.3">
      <c r="A23" s="55" t="s">
        <v>90</v>
      </c>
      <c r="B23" s="60">
        <v>54</v>
      </c>
      <c r="C23" s="57" t="s">
        <v>82</v>
      </c>
      <c r="D23" s="57" t="s">
        <v>82</v>
      </c>
      <c r="E23" s="57" t="s">
        <v>82</v>
      </c>
    </row>
    <row r="24" spans="1:8" ht="15.75" thickBot="1" x14ac:dyDescent="0.3">
      <c r="A24" s="61" t="s">
        <v>91</v>
      </c>
      <c r="B24" s="62">
        <v>0</v>
      </c>
      <c r="C24" s="57" t="s">
        <v>82</v>
      </c>
      <c r="D24" s="57" t="s">
        <v>82</v>
      </c>
      <c r="E24" s="57" t="s">
        <v>82</v>
      </c>
    </row>
    <row r="25" spans="1:8" ht="15.75" thickBot="1" x14ac:dyDescent="0.3">
      <c r="A25" s="579" t="s">
        <v>34</v>
      </c>
      <c r="B25" s="580"/>
      <c r="C25" s="580"/>
      <c r="D25" s="580"/>
      <c r="E25" s="581"/>
    </row>
    <row r="26" spans="1:8" ht="15.75" thickBot="1" x14ac:dyDescent="0.3">
      <c r="A26" s="533" t="s">
        <v>44</v>
      </c>
      <c r="B26" s="582"/>
      <c r="C26" s="582"/>
      <c r="D26" s="582"/>
      <c r="E26" s="532"/>
    </row>
    <row r="27" spans="1:8" ht="18.75" customHeight="1" thickBot="1" x14ac:dyDescent="0.3">
      <c r="A27" s="63" t="s">
        <v>28</v>
      </c>
      <c r="B27" s="548" t="s">
        <v>92</v>
      </c>
      <c r="C27" s="549"/>
      <c r="D27" s="550"/>
      <c r="E27" s="64" t="s">
        <v>93</v>
      </c>
    </row>
    <row r="28" spans="1:8" ht="37.5" customHeight="1" thickBot="1" x14ac:dyDescent="0.3">
      <c r="A28" s="65" t="s">
        <v>9</v>
      </c>
      <c r="B28" s="583" t="s">
        <v>94</v>
      </c>
      <c r="C28" s="584"/>
      <c r="D28" s="584"/>
      <c r="E28" s="585"/>
    </row>
    <row r="29" spans="1:8" ht="15.75" thickBot="1" x14ac:dyDescent="0.3">
      <c r="A29" s="65" t="s">
        <v>14</v>
      </c>
      <c r="B29" s="542" t="s">
        <v>95</v>
      </c>
      <c r="C29" s="543"/>
      <c r="D29" s="543"/>
      <c r="E29" s="544"/>
    </row>
    <row r="30" spans="1:8" ht="12.75" customHeight="1" x14ac:dyDescent="0.25">
      <c r="A30" s="534"/>
      <c r="B30" s="66">
        <v>2019</v>
      </c>
      <c r="C30" s="66">
        <v>2020</v>
      </c>
      <c r="D30" s="66">
        <v>2021</v>
      </c>
      <c r="E30" s="66">
        <v>2022</v>
      </c>
    </row>
    <row r="31" spans="1:8" ht="12.75" customHeight="1" thickBot="1" x14ac:dyDescent="0.3">
      <c r="A31" s="535"/>
      <c r="B31" s="67" t="s">
        <v>5</v>
      </c>
      <c r="C31" s="67" t="s">
        <v>6</v>
      </c>
      <c r="D31" s="67" t="s">
        <v>6</v>
      </c>
      <c r="E31" s="67" t="s">
        <v>6</v>
      </c>
    </row>
    <row r="32" spans="1:8" ht="15.75" thickBot="1" x14ac:dyDescent="0.3">
      <c r="A32" s="65" t="s">
        <v>8</v>
      </c>
      <c r="B32" s="68">
        <v>940000</v>
      </c>
      <c r="C32" s="68">
        <v>930000</v>
      </c>
      <c r="D32" s="68">
        <v>930000</v>
      </c>
      <c r="E32" s="68">
        <v>930000</v>
      </c>
    </row>
    <row r="33" spans="1:9" ht="15.75" thickBot="1" x14ac:dyDescent="0.3">
      <c r="A33" s="65" t="s">
        <v>15</v>
      </c>
      <c r="B33" s="68">
        <f>B62</f>
        <v>60000</v>
      </c>
      <c r="C33" s="68">
        <f t="shared" ref="C33:E33" si="0">C62</f>
        <v>60000</v>
      </c>
      <c r="D33" s="68">
        <f t="shared" si="0"/>
        <v>60000</v>
      </c>
      <c r="E33" s="68">
        <f t="shared" si="0"/>
        <v>60000</v>
      </c>
    </row>
    <row r="34" spans="1:9" ht="15.75" thickBot="1" x14ac:dyDescent="0.3">
      <c r="A34" s="65" t="s">
        <v>23</v>
      </c>
      <c r="B34" s="68">
        <f>B33/B32</f>
        <v>6.3829787234042548E-2</v>
      </c>
      <c r="C34" s="68">
        <f t="shared" ref="C34:E34" si="1">C33/C32</f>
        <v>6.4516129032258063E-2</v>
      </c>
      <c r="D34" s="68">
        <f t="shared" si="1"/>
        <v>6.4516129032258063E-2</v>
      </c>
      <c r="E34" s="68">
        <f t="shared" si="1"/>
        <v>6.4516129032258063E-2</v>
      </c>
    </row>
    <row r="35" spans="1:9" ht="15.75" thickBot="1" x14ac:dyDescent="0.3">
      <c r="A35" s="65" t="s">
        <v>16</v>
      </c>
      <c r="B35" s="69" t="s">
        <v>22</v>
      </c>
      <c r="C35" s="70">
        <f>C32/B32-1</f>
        <v>-1.0638297872340385E-2</v>
      </c>
      <c r="D35" s="70">
        <f t="shared" ref="D35:E37" si="2">D32/C32-1</f>
        <v>0</v>
      </c>
      <c r="E35" s="70">
        <f t="shared" si="2"/>
        <v>0</v>
      </c>
      <c r="G35" s="10"/>
      <c r="H35" s="10"/>
      <c r="I35" s="10"/>
    </row>
    <row r="36" spans="1:9" ht="15.75" thickBot="1" x14ac:dyDescent="0.3">
      <c r="A36" s="65" t="s">
        <v>17</v>
      </c>
      <c r="B36" s="69" t="s">
        <v>22</v>
      </c>
      <c r="C36" s="70">
        <f>C33/B33-1</f>
        <v>0</v>
      </c>
      <c r="D36" s="70">
        <f t="shared" si="2"/>
        <v>0</v>
      </c>
      <c r="E36" s="70">
        <f t="shared" si="2"/>
        <v>0</v>
      </c>
    </row>
    <row r="37" spans="1:9" ht="15.75" thickBot="1" x14ac:dyDescent="0.3">
      <c r="A37" s="65" t="s">
        <v>18</v>
      </c>
      <c r="B37" s="69" t="s">
        <v>22</v>
      </c>
      <c r="C37" s="70">
        <f>C34/B34-1</f>
        <v>1.0752688172043001E-2</v>
      </c>
      <c r="D37" s="70">
        <f t="shared" si="2"/>
        <v>0</v>
      </c>
      <c r="E37" s="70">
        <f t="shared" si="2"/>
        <v>0</v>
      </c>
    </row>
    <row r="38" spans="1:9" ht="15.75" thickBot="1" x14ac:dyDescent="0.3">
      <c r="A38" s="545" t="s">
        <v>96</v>
      </c>
      <c r="B38" s="546"/>
      <c r="C38" s="546"/>
      <c r="D38" s="546"/>
      <c r="E38" s="547"/>
    </row>
    <row r="39" spans="1:9" ht="12.75" customHeight="1" x14ac:dyDescent="0.25">
      <c r="A39" s="534"/>
      <c r="B39" s="66">
        <v>2019</v>
      </c>
      <c r="C39" s="66">
        <v>2020</v>
      </c>
      <c r="D39" s="66">
        <v>2021</v>
      </c>
      <c r="E39" s="66">
        <v>2022</v>
      </c>
    </row>
    <row r="40" spans="1:9" ht="12.75" customHeight="1" thickBot="1" x14ac:dyDescent="0.3">
      <c r="A40" s="535"/>
      <c r="B40" s="67" t="s">
        <v>5</v>
      </c>
      <c r="C40" s="67" t="s">
        <v>6</v>
      </c>
      <c r="D40" s="67" t="s">
        <v>6</v>
      </c>
      <c r="E40" s="67" t="s">
        <v>6</v>
      </c>
    </row>
    <row r="41" spans="1:9" ht="15.75" thickBot="1" x14ac:dyDescent="0.3">
      <c r="A41" s="71" t="s">
        <v>0</v>
      </c>
      <c r="B41" s="72">
        <v>0</v>
      </c>
      <c r="C41" s="72">
        <v>0</v>
      </c>
      <c r="D41" s="72">
        <v>0</v>
      </c>
      <c r="E41" s="72">
        <v>0</v>
      </c>
    </row>
    <row r="42" spans="1:9" ht="15.75" thickBot="1" x14ac:dyDescent="0.3">
      <c r="A42" s="73" t="s">
        <v>52</v>
      </c>
      <c r="B42" s="74"/>
      <c r="C42" s="75"/>
      <c r="D42" s="75"/>
      <c r="E42" s="75"/>
    </row>
    <row r="43" spans="1:9" ht="15.75" thickBot="1" x14ac:dyDescent="0.3">
      <c r="A43" s="73" t="s">
        <v>53</v>
      </c>
      <c r="B43" s="74"/>
      <c r="C43" s="76"/>
      <c r="D43" s="76"/>
      <c r="E43" s="76"/>
    </row>
    <row r="44" spans="1:9" ht="24.75" thickBot="1" x14ac:dyDescent="0.3">
      <c r="A44" s="71" t="s">
        <v>33</v>
      </c>
      <c r="B44" s="72">
        <v>0</v>
      </c>
      <c r="C44" s="72">
        <v>0</v>
      </c>
      <c r="D44" s="72">
        <v>0</v>
      </c>
      <c r="E44" s="72">
        <v>0</v>
      </c>
    </row>
    <row r="45" spans="1:9" ht="15.75" thickBot="1" x14ac:dyDescent="0.3">
      <c r="A45" s="73" t="s">
        <v>52</v>
      </c>
      <c r="B45" s="74"/>
      <c r="C45" s="72"/>
      <c r="D45" s="72"/>
      <c r="E45" s="72"/>
    </row>
    <row r="46" spans="1:9" ht="15.75" thickBot="1" x14ac:dyDescent="0.3">
      <c r="A46" s="73" t="s">
        <v>53</v>
      </c>
      <c r="B46" s="74"/>
      <c r="C46" s="72"/>
      <c r="D46" s="72"/>
      <c r="E46" s="72"/>
    </row>
    <row r="47" spans="1:9" ht="15.75" thickBot="1" x14ac:dyDescent="0.3">
      <c r="A47" s="71" t="s">
        <v>1</v>
      </c>
      <c r="B47" s="74">
        <f>B48</f>
        <v>60000</v>
      </c>
      <c r="C47" s="74">
        <f t="shared" ref="C47:E47" si="3">C48</f>
        <v>60000</v>
      </c>
      <c r="D47" s="74">
        <f t="shared" si="3"/>
        <v>60000</v>
      </c>
      <c r="E47" s="74">
        <f t="shared" si="3"/>
        <v>60000</v>
      </c>
    </row>
    <row r="48" spans="1:9" ht="15.75" thickBot="1" x14ac:dyDescent="0.3">
      <c r="A48" s="73" t="s">
        <v>52</v>
      </c>
      <c r="B48" s="74">
        <v>60000</v>
      </c>
      <c r="C48" s="72">
        <v>60000</v>
      </c>
      <c r="D48" s="72">
        <v>60000</v>
      </c>
      <c r="E48" s="72">
        <v>60000</v>
      </c>
    </row>
    <row r="49" spans="1:8" ht="15.75" thickBot="1" x14ac:dyDescent="0.3">
      <c r="A49" s="73" t="s">
        <v>53</v>
      </c>
      <c r="B49" s="74"/>
      <c r="C49" s="72"/>
      <c r="D49" s="72"/>
      <c r="E49" s="72"/>
    </row>
    <row r="50" spans="1:8" ht="15.75" thickBot="1" x14ac:dyDescent="0.3">
      <c r="A50" s="71" t="s">
        <v>2</v>
      </c>
      <c r="B50" s="74"/>
      <c r="C50" s="72"/>
      <c r="D50" s="72"/>
      <c r="E50" s="72"/>
    </row>
    <row r="51" spans="1:8" ht="15.75" thickBot="1" x14ac:dyDescent="0.3">
      <c r="A51" s="73" t="s">
        <v>52</v>
      </c>
      <c r="B51" s="74"/>
      <c r="C51" s="72"/>
      <c r="D51" s="72"/>
      <c r="E51" s="72"/>
    </row>
    <row r="52" spans="1:8" ht="15.75" thickBot="1" x14ac:dyDescent="0.3">
      <c r="A52" s="73" t="s">
        <v>53</v>
      </c>
      <c r="B52" s="74"/>
      <c r="C52" s="72"/>
      <c r="D52" s="72"/>
      <c r="E52" s="72"/>
    </row>
    <row r="53" spans="1:8" ht="15.75" thickBot="1" x14ac:dyDescent="0.3">
      <c r="A53" s="71" t="s">
        <v>24</v>
      </c>
      <c r="B53" s="74"/>
      <c r="C53" s="72"/>
      <c r="D53" s="72"/>
      <c r="E53" s="72"/>
    </row>
    <row r="54" spans="1:8" ht="15.75" thickBot="1" x14ac:dyDescent="0.3">
      <c r="A54" s="73" t="s">
        <v>52</v>
      </c>
      <c r="B54" s="74"/>
      <c r="C54" s="72"/>
      <c r="D54" s="72"/>
      <c r="E54" s="72"/>
    </row>
    <row r="55" spans="1:8" ht="15.75" thickBot="1" x14ac:dyDescent="0.3">
      <c r="A55" s="73" t="s">
        <v>53</v>
      </c>
      <c r="B55" s="74"/>
      <c r="C55" s="72"/>
      <c r="D55" s="72"/>
      <c r="E55" s="72"/>
    </row>
    <row r="56" spans="1:8" ht="15.75" thickBot="1" x14ac:dyDescent="0.3">
      <c r="A56" s="71" t="s">
        <v>25</v>
      </c>
      <c r="B56" s="74"/>
      <c r="C56" s="72"/>
      <c r="D56" s="72"/>
      <c r="E56" s="72"/>
    </row>
    <row r="57" spans="1:8" ht="15.75" thickBot="1" x14ac:dyDescent="0.3">
      <c r="A57" s="73" t="s">
        <v>52</v>
      </c>
      <c r="B57" s="74"/>
      <c r="C57" s="72"/>
      <c r="D57" s="72"/>
      <c r="E57" s="72"/>
    </row>
    <row r="58" spans="1:8" ht="15.75" thickBot="1" x14ac:dyDescent="0.3">
      <c r="A58" s="73" t="s">
        <v>53</v>
      </c>
      <c r="B58" s="74"/>
      <c r="C58" s="72"/>
      <c r="D58" s="72"/>
      <c r="E58" s="72"/>
    </row>
    <row r="59" spans="1:8" ht="24.75" thickBot="1" x14ac:dyDescent="0.3">
      <c r="A59" s="71" t="s">
        <v>3</v>
      </c>
      <c r="B59" s="74">
        <v>0</v>
      </c>
      <c r="C59" s="72">
        <v>0</v>
      </c>
      <c r="D59" s="72">
        <f>C59*1.03*0.99</f>
        <v>0</v>
      </c>
      <c r="E59" s="72">
        <f>D59*1.03*0.99</f>
        <v>0</v>
      </c>
      <c r="H59" s="39"/>
    </row>
    <row r="60" spans="1:8" ht="15.75" thickBot="1" x14ac:dyDescent="0.3">
      <c r="A60" s="73" t="s">
        <v>52</v>
      </c>
      <c r="B60" s="74"/>
      <c r="C60" s="77"/>
      <c r="D60" s="77"/>
      <c r="E60" s="77"/>
    </row>
    <row r="61" spans="1:8" ht="15.75" thickBot="1" x14ac:dyDescent="0.3">
      <c r="A61" s="73" t="s">
        <v>53</v>
      </c>
      <c r="B61" s="74"/>
      <c r="C61" s="78"/>
      <c r="D61" s="77"/>
      <c r="E61" s="77"/>
    </row>
    <row r="62" spans="1:8" ht="15.75" thickBot="1" x14ac:dyDescent="0.3">
      <c r="A62" s="79" t="s">
        <v>35</v>
      </c>
      <c r="B62" s="74">
        <f>B59+B56+B53+B50+B47+B44+B41</f>
        <v>60000</v>
      </c>
      <c r="C62" s="74">
        <f t="shared" ref="C62:E62" si="4">C59+C56+C53+C50+C47+C44+C41</f>
        <v>60000</v>
      </c>
      <c r="D62" s="74">
        <f t="shared" si="4"/>
        <v>60000</v>
      </c>
      <c r="E62" s="74">
        <f t="shared" si="4"/>
        <v>60000</v>
      </c>
    </row>
    <row r="63" spans="1:8" ht="15.75" thickBot="1" x14ac:dyDescent="0.3">
      <c r="A63" s="80" t="s">
        <v>37</v>
      </c>
      <c r="B63" s="81">
        <f>IF(B62-B33=0,0,"Error")</f>
        <v>0</v>
      </c>
      <c r="C63" s="81">
        <f>IF(C62-C33=0,0,"Error")</f>
        <v>0</v>
      </c>
      <c r="D63" s="81">
        <f>IF(D62-D33=0,0,"Error")</f>
        <v>0</v>
      </c>
      <c r="E63" s="82">
        <f>IF(E62-E33=0,0,"Error")</f>
        <v>0</v>
      </c>
    </row>
    <row r="64" spans="1:8" ht="15.75" thickBot="1" x14ac:dyDescent="0.3">
      <c r="A64" s="83" t="s">
        <v>59</v>
      </c>
      <c r="B64" s="573" t="s">
        <v>97</v>
      </c>
      <c r="C64" s="574"/>
      <c r="D64" s="575"/>
      <c r="E64" s="64" t="s">
        <v>98</v>
      </c>
    </row>
    <row r="65" spans="1:5" ht="57" customHeight="1" thickBot="1" x14ac:dyDescent="0.3">
      <c r="A65" s="65" t="s">
        <v>9</v>
      </c>
      <c r="B65" s="539" t="s">
        <v>99</v>
      </c>
      <c r="C65" s="540"/>
      <c r="D65" s="540"/>
      <c r="E65" s="541"/>
    </row>
    <row r="66" spans="1:5" ht="15.75" thickBot="1" x14ac:dyDescent="0.3">
      <c r="A66" s="65" t="s">
        <v>14</v>
      </c>
      <c r="B66" s="542" t="s">
        <v>100</v>
      </c>
      <c r="C66" s="543"/>
      <c r="D66" s="543"/>
      <c r="E66" s="544"/>
    </row>
    <row r="67" spans="1:5" ht="12.75" customHeight="1" x14ac:dyDescent="0.25">
      <c r="A67" s="534"/>
      <c r="B67" s="66">
        <v>2019</v>
      </c>
      <c r="C67" s="66">
        <v>2020</v>
      </c>
      <c r="D67" s="66">
        <v>2021</v>
      </c>
      <c r="E67" s="66">
        <v>2022</v>
      </c>
    </row>
    <row r="68" spans="1:5" ht="12.75" customHeight="1" thickBot="1" x14ac:dyDescent="0.3">
      <c r="A68" s="535"/>
      <c r="B68" s="67" t="s">
        <v>5</v>
      </c>
      <c r="C68" s="67" t="s">
        <v>6</v>
      </c>
      <c r="D68" s="67" t="s">
        <v>6</v>
      </c>
      <c r="E68" s="67" t="s">
        <v>6</v>
      </c>
    </row>
    <row r="69" spans="1:5" ht="15.75" thickBot="1" x14ac:dyDescent="0.3">
      <c r="A69" s="65" t="s">
        <v>8</v>
      </c>
      <c r="B69" s="68">
        <v>170000</v>
      </c>
      <c r="C69" s="68">
        <v>173000</v>
      </c>
      <c r="D69" s="68">
        <v>173000</v>
      </c>
      <c r="E69" s="68">
        <v>173000</v>
      </c>
    </row>
    <row r="70" spans="1:5" ht="15.75" thickBot="1" x14ac:dyDescent="0.3">
      <c r="A70" s="65" t="s">
        <v>15</v>
      </c>
      <c r="B70" s="68">
        <f>B99</f>
        <v>342400</v>
      </c>
      <c r="C70" s="68">
        <f>C99</f>
        <v>342400</v>
      </c>
      <c r="D70" s="68">
        <f t="shared" ref="D70:E70" si="5">D99</f>
        <v>342400</v>
      </c>
      <c r="E70" s="68">
        <f t="shared" si="5"/>
        <v>342400</v>
      </c>
    </row>
    <row r="71" spans="1:5" ht="15.75" thickBot="1" x14ac:dyDescent="0.3">
      <c r="A71" s="65" t="s">
        <v>23</v>
      </c>
      <c r="B71" s="68">
        <f>B70/B69</f>
        <v>2.0141176470588236</v>
      </c>
      <c r="C71" s="68">
        <f>C70/C69</f>
        <v>1.9791907514450866</v>
      </c>
      <c r="D71" s="68">
        <f>D70/D69</f>
        <v>1.9791907514450866</v>
      </c>
      <c r="E71" s="68">
        <f>E70/E69</f>
        <v>1.9791907514450866</v>
      </c>
    </row>
    <row r="72" spans="1:5" ht="15.75" thickBot="1" x14ac:dyDescent="0.3">
      <c r="A72" s="65" t="s">
        <v>16</v>
      </c>
      <c r="B72" s="69"/>
      <c r="C72" s="70">
        <f>C69/B69-1</f>
        <v>1.7647058823529349E-2</v>
      </c>
      <c r="D72" s="70">
        <f>D69/C69-1</f>
        <v>0</v>
      </c>
      <c r="E72" s="70">
        <f>E69/D69-1</f>
        <v>0</v>
      </c>
    </row>
    <row r="73" spans="1:5" ht="15.75" thickBot="1" x14ac:dyDescent="0.3">
      <c r="A73" s="65" t="s">
        <v>17</v>
      </c>
      <c r="B73" s="69"/>
      <c r="C73" s="70">
        <f>C70/B70-1</f>
        <v>0</v>
      </c>
      <c r="D73" s="70">
        <f t="shared" ref="D73:E74" si="6">D70/C70-1</f>
        <v>0</v>
      </c>
      <c r="E73" s="70">
        <f t="shared" si="6"/>
        <v>0</v>
      </c>
    </row>
    <row r="74" spans="1:5" ht="15.75" thickBot="1" x14ac:dyDescent="0.3">
      <c r="A74" s="65" t="s">
        <v>18</v>
      </c>
      <c r="B74" s="69"/>
      <c r="C74" s="70">
        <f>C71/B71-1</f>
        <v>-1.7341040462427793E-2</v>
      </c>
      <c r="D74" s="70">
        <f t="shared" si="6"/>
        <v>0</v>
      </c>
      <c r="E74" s="70">
        <f t="shared" si="6"/>
        <v>0</v>
      </c>
    </row>
    <row r="75" spans="1:5" ht="24.75" customHeight="1" thickBot="1" x14ac:dyDescent="0.3">
      <c r="A75" s="545" t="s">
        <v>101</v>
      </c>
      <c r="B75" s="546"/>
      <c r="C75" s="546"/>
      <c r="D75" s="546"/>
      <c r="E75" s="547"/>
    </row>
    <row r="76" spans="1:5" ht="12.75" customHeight="1" x14ac:dyDescent="0.25">
      <c r="A76" s="534"/>
      <c r="B76" s="66">
        <v>2019</v>
      </c>
      <c r="C76" s="66">
        <v>2020</v>
      </c>
      <c r="D76" s="66">
        <v>2021</v>
      </c>
      <c r="E76" s="66">
        <v>2022</v>
      </c>
    </row>
    <row r="77" spans="1:5" ht="12.75" customHeight="1" thickBot="1" x14ac:dyDescent="0.3">
      <c r="A77" s="535"/>
      <c r="B77" s="67" t="s">
        <v>5</v>
      </c>
      <c r="C77" s="67" t="s">
        <v>6</v>
      </c>
      <c r="D77" s="67" t="s">
        <v>6</v>
      </c>
      <c r="E77" s="67" t="s">
        <v>6</v>
      </c>
    </row>
    <row r="78" spans="1:5" ht="15.75" thickBot="1" x14ac:dyDescent="0.3">
      <c r="A78" s="71" t="s">
        <v>0</v>
      </c>
      <c r="B78" s="72">
        <v>149069</v>
      </c>
      <c r="C78" s="72">
        <v>149069</v>
      </c>
      <c r="D78" s="72">
        <v>149069</v>
      </c>
      <c r="E78" s="72">
        <v>149069</v>
      </c>
    </row>
    <row r="79" spans="1:5" ht="15.75" thickBot="1" x14ac:dyDescent="0.3">
      <c r="A79" s="73" t="s">
        <v>52</v>
      </c>
      <c r="B79" s="72">
        <v>149069</v>
      </c>
      <c r="C79" s="72">
        <v>149069</v>
      </c>
      <c r="D79" s="72">
        <v>149069</v>
      </c>
      <c r="E79" s="72">
        <v>149069</v>
      </c>
    </row>
    <row r="80" spans="1:5" ht="15.75" thickBot="1" x14ac:dyDescent="0.3">
      <c r="A80" s="73" t="s">
        <v>53</v>
      </c>
      <c r="B80" s="74"/>
      <c r="C80" s="76"/>
      <c r="D80" s="76"/>
      <c r="E80" s="76"/>
    </row>
    <row r="81" spans="1:5" ht="24.75" customHeight="1" thickBot="1" x14ac:dyDescent="0.3">
      <c r="A81" s="71" t="s">
        <v>33</v>
      </c>
      <c r="B81" s="72">
        <v>26331</v>
      </c>
      <c r="C81" s="72">
        <v>26331</v>
      </c>
      <c r="D81" s="72">
        <v>26331</v>
      </c>
      <c r="E81" s="72">
        <v>26331</v>
      </c>
    </row>
    <row r="82" spans="1:5" ht="15.75" thickBot="1" x14ac:dyDescent="0.3">
      <c r="A82" s="73" t="s">
        <v>52</v>
      </c>
      <c r="B82" s="72">
        <v>26331</v>
      </c>
      <c r="C82" s="72">
        <v>26331</v>
      </c>
      <c r="D82" s="72">
        <v>26331</v>
      </c>
      <c r="E82" s="72">
        <v>26331</v>
      </c>
    </row>
    <row r="83" spans="1:5" ht="15.75" thickBot="1" x14ac:dyDescent="0.3">
      <c r="A83" s="73" t="s">
        <v>53</v>
      </c>
      <c r="B83" s="74"/>
      <c r="C83" s="72"/>
      <c r="D83" s="72"/>
      <c r="E83" s="72"/>
    </row>
    <row r="84" spans="1:5" ht="15.75" thickBot="1" x14ac:dyDescent="0.3">
      <c r="A84" s="71" t="s">
        <v>1</v>
      </c>
      <c r="B84" s="74">
        <v>167000</v>
      </c>
      <c r="C84" s="74">
        <v>167000</v>
      </c>
      <c r="D84" s="74">
        <v>167000</v>
      </c>
      <c r="E84" s="74">
        <v>167000</v>
      </c>
    </row>
    <row r="85" spans="1:5" ht="15.75" thickBot="1" x14ac:dyDescent="0.3">
      <c r="A85" s="73" t="s">
        <v>52</v>
      </c>
      <c r="B85" s="74">
        <v>167000</v>
      </c>
      <c r="C85" s="74">
        <v>167000</v>
      </c>
      <c r="D85" s="74">
        <v>167000</v>
      </c>
      <c r="E85" s="74">
        <v>167000</v>
      </c>
    </row>
    <row r="86" spans="1:5" ht="15.75" thickBot="1" x14ac:dyDescent="0.3">
      <c r="A86" s="73" t="s">
        <v>53</v>
      </c>
      <c r="B86" s="74"/>
      <c r="C86" s="72"/>
      <c r="D86" s="72"/>
      <c r="E86" s="72"/>
    </row>
    <row r="87" spans="1:5" ht="15.75" thickBot="1" x14ac:dyDescent="0.3">
      <c r="A87" s="71" t="s">
        <v>2</v>
      </c>
      <c r="B87" s="74"/>
      <c r="C87" s="72"/>
      <c r="D87" s="72"/>
      <c r="E87" s="72"/>
    </row>
    <row r="88" spans="1:5" ht="15.75" thickBot="1" x14ac:dyDescent="0.3">
      <c r="A88" s="73" t="s">
        <v>52</v>
      </c>
      <c r="B88" s="74"/>
      <c r="C88" s="72"/>
      <c r="D88" s="72"/>
      <c r="E88" s="72"/>
    </row>
    <row r="89" spans="1:5" ht="15.75" thickBot="1" x14ac:dyDescent="0.3">
      <c r="A89" s="73" t="s">
        <v>53</v>
      </c>
      <c r="B89" s="74"/>
      <c r="C89" s="72"/>
      <c r="D89" s="72"/>
      <c r="E89" s="72"/>
    </row>
    <row r="90" spans="1:5" ht="15.75" thickBot="1" x14ac:dyDescent="0.3">
      <c r="A90" s="71" t="s">
        <v>24</v>
      </c>
      <c r="B90" s="74"/>
      <c r="C90" s="72"/>
      <c r="D90" s="72"/>
      <c r="E90" s="72"/>
    </row>
    <row r="91" spans="1:5" ht="15.75" thickBot="1" x14ac:dyDescent="0.3">
      <c r="A91" s="73" t="s">
        <v>52</v>
      </c>
      <c r="B91" s="74"/>
      <c r="C91" s="72"/>
      <c r="D91" s="72"/>
      <c r="E91" s="72"/>
    </row>
    <row r="92" spans="1:5" ht="15.75" thickBot="1" x14ac:dyDescent="0.3">
      <c r="A92" s="73" t="s">
        <v>53</v>
      </c>
      <c r="B92" s="74"/>
      <c r="C92" s="72"/>
      <c r="D92" s="72"/>
      <c r="E92" s="72"/>
    </row>
    <row r="93" spans="1:5" ht="15.75" thickBot="1" x14ac:dyDescent="0.3">
      <c r="A93" s="71" t="s">
        <v>25</v>
      </c>
      <c r="B93" s="74"/>
      <c r="C93" s="72"/>
      <c r="D93" s="72"/>
      <c r="E93" s="72"/>
    </row>
    <row r="94" spans="1:5" ht="15.75" thickBot="1" x14ac:dyDescent="0.3">
      <c r="A94" s="73" t="s">
        <v>52</v>
      </c>
      <c r="B94" s="74"/>
      <c r="C94" s="72"/>
      <c r="D94" s="72"/>
      <c r="E94" s="72"/>
    </row>
    <row r="95" spans="1:5" ht="15.75" thickBot="1" x14ac:dyDescent="0.3">
      <c r="A95" s="73" t="s">
        <v>53</v>
      </c>
      <c r="B95" s="74"/>
      <c r="C95" s="72"/>
      <c r="D95" s="72"/>
      <c r="E95" s="72"/>
    </row>
    <row r="96" spans="1:5" ht="24.75" thickBot="1" x14ac:dyDescent="0.3">
      <c r="A96" s="71" t="s">
        <v>3</v>
      </c>
      <c r="B96" s="74"/>
      <c r="C96" s="72"/>
      <c r="D96" s="72"/>
      <c r="E96" s="72"/>
    </row>
    <row r="97" spans="1:5" ht="15.75" thickBot="1" x14ac:dyDescent="0.3">
      <c r="A97" s="73" t="s">
        <v>52</v>
      </c>
      <c r="B97" s="74"/>
      <c r="C97" s="72"/>
      <c r="D97" s="72"/>
      <c r="E97" s="72"/>
    </row>
    <row r="98" spans="1:5" ht="15.75" thickBot="1" x14ac:dyDescent="0.3">
      <c r="A98" s="73" t="s">
        <v>53</v>
      </c>
      <c r="B98" s="74"/>
      <c r="C98" s="72"/>
      <c r="D98" s="72"/>
      <c r="E98" s="72"/>
    </row>
    <row r="99" spans="1:5" ht="15.75" thickBot="1" x14ac:dyDescent="0.3">
      <c r="A99" s="84" t="s">
        <v>102</v>
      </c>
      <c r="B99" s="74">
        <f>B96+B93+B90+B87+B84+B81+B78</f>
        <v>342400</v>
      </c>
      <c r="C99" s="74">
        <f t="shared" ref="C99:E99" si="7">C96+C93+C90+C87+C84+C81+C78</f>
        <v>342400</v>
      </c>
      <c r="D99" s="74">
        <f t="shared" si="7"/>
        <v>342400</v>
      </c>
      <c r="E99" s="74">
        <f t="shared" si="7"/>
        <v>342400</v>
      </c>
    </row>
    <row r="100" spans="1:5" ht="17.25" customHeight="1" thickBot="1" x14ac:dyDescent="0.3">
      <c r="A100" s="80" t="s">
        <v>37</v>
      </c>
      <c r="B100" s="81">
        <f>IF(B99-B70=0,0,"Error")</f>
        <v>0</v>
      </c>
      <c r="C100" s="81">
        <f>IF(C99-C70=0,0,"Error")</f>
        <v>0</v>
      </c>
      <c r="D100" s="81">
        <f>IF(D99-D70=0,0,"Error")</f>
        <v>0</v>
      </c>
      <c r="E100" s="82">
        <f>IF(E99-E70=0,0,"Error")</f>
        <v>0</v>
      </c>
    </row>
    <row r="101" spans="1:5" ht="15.75" customHeight="1" thickBot="1" x14ac:dyDescent="0.3">
      <c r="A101" s="83" t="s">
        <v>103</v>
      </c>
      <c r="B101" s="536" t="s">
        <v>104</v>
      </c>
      <c r="C101" s="537"/>
      <c r="D101" s="538"/>
      <c r="E101" s="64" t="s">
        <v>105</v>
      </c>
    </row>
    <row r="102" spans="1:5" ht="36" customHeight="1" thickBot="1" x14ac:dyDescent="0.3">
      <c r="A102" s="65" t="s">
        <v>9</v>
      </c>
      <c r="B102" s="539" t="s">
        <v>106</v>
      </c>
      <c r="C102" s="540"/>
      <c r="D102" s="540"/>
      <c r="E102" s="541"/>
    </row>
    <row r="103" spans="1:5" ht="15.75" thickBot="1" x14ac:dyDescent="0.3">
      <c r="A103" s="65" t="s">
        <v>14</v>
      </c>
      <c r="B103" s="542" t="s">
        <v>107</v>
      </c>
      <c r="C103" s="543"/>
      <c r="D103" s="543"/>
      <c r="E103" s="544"/>
    </row>
    <row r="104" spans="1:5" ht="12.75" customHeight="1" x14ac:dyDescent="0.25">
      <c r="A104" s="534"/>
      <c r="B104" s="66">
        <v>2019</v>
      </c>
      <c r="C104" s="66">
        <v>2020</v>
      </c>
      <c r="D104" s="66">
        <v>2021</v>
      </c>
      <c r="E104" s="66">
        <v>2022</v>
      </c>
    </row>
    <row r="105" spans="1:5" ht="12.75" customHeight="1" thickBot="1" x14ac:dyDescent="0.3">
      <c r="A105" s="535"/>
      <c r="B105" s="67" t="s">
        <v>5</v>
      </c>
      <c r="C105" s="67" t="s">
        <v>6</v>
      </c>
      <c r="D105" s="67" t="s">
        <v>6</v>
      </c>
      <c r="E105" s="67" t="s">
        <v>6</v>
      </c>
    </row>
    <row r="106" spans="1:5" ht="15.75" thickBot="1" x14ac:dyDescent="0.3">
      <c r="A106" s="65" t="s">
        <v>8</v>
      </c>
      <c r="B106" s="85">
        <v>2190000</v>
      </c>
      <c r="C106" s="85">
        <v>2190000</v>
      </c>
      <c r="D106" s="85">
        <v>2190000</v>
      </c>
      <c r="E106" s="85">
        <v>2190000</v>
      </c>
    </row>
    <row r="107" spans="1:5" ht="15.75" thickBot="1" x14ac:dyDescent="0.3">
      <c r="A107" s="65" t="s">
        <v>15</v>
      </c>
      <c r="B107" s="68">
        <f>B136</f>
        <v>123000</v>
      </c>
      <c r="C107" s="85">
        <f t="shared" ref="C107:E107" si="8">C136</f>
        <v>123000</v>
      </c>
      <c r="D107" s="85">
        <f t="shared" si="8"/>
        <v>123000</v>
      </c>
      <c r="E107" s="85">
        <f t="shared" si="8"/>
        <v>123000</v>
      </c>
    </row>
    <row r="108" spans="1:5" ht="15.75" thickBot="1" x14ac:dyDescent="0.3">
      <c r="A108" s="65" t="s">
        <v>23</v>
      </c>
      <c r="B108" s="68">
        <f>B107/B106</f>
        <v>5.6164383561643834E-2</v>
      </c>
      <c r="C108" s="68">
        <f>C107/C106</f>
        <v>5.6164383561643834E-2</v>
      </c>
      <c r="D108" s="68">
        <f>D107/D106</f>
        <v>5.6164383561643834E-2</v>
      </c>
      <c r="E108" s="68">
        <f>E107/E106</f>
        <v>5.6164383561643834E-2</v>
      </c>
    </row>
    <row r="109" spans="1:5" ht="15.75" thickBot="1" x14ac:dyDescent="0.3">
      <c r="A109" s="65" t="s">
        <v>16</v>
      </c>
      <c r="B109" s="69"/>
      <c r="C109" s="70">
        <f>C106/B106-1</f>
        <v>0</v>
      </c>
      <c r="D109" s="70">
        <f>D106/C106-1</f>
        <v>0</v>
      </c>
      <c r="E109" s="70">
        <f>E106/D106-1</f>
        <v>0</v>
      </c>
    </row>
    <row r="110" spans="1:5" ht="15.75" thickBot="1" x14ac:dyDescent="0.3">
      <c r="A110" s="65" t="s">
        <v>17</v>
      </c>
      <c r="B110" s="69"/>
      <c r="C110" s="70">
        <f>C107/B107-1</f>
        <v>0</v>
      </c>
      <c r="D110" s="70">
        <f t="shared" ref="D110:E111" si="9">D107/C107-1</f>
        <v>0</v>
      </c>
      <c r="E110" s="70">
        <f t="shared" si="9"/>
        <v>0</v>
      </c>
    </row>
    <row r="111" spans="1:5" ht="15.75" thickBot="1" x14ac:dyDescent="0.3">
      <c r="A111" s="65" t="s">
        <v>18</v>
      </c>
      <c r="B111" s="69"/>
      <c r="C111" s="70">
        <f>C108/B108-1</f>
        <v>0</v>
      </c>
      <c r="D111" s="70">
        <f t="shared" si="9"/>
        <v>0</v>
      </c>
      <c r="E111" s="70">
        <f t="shared" si="9"/>
        <v>0</v>
      </c>
    </row>
    <row r="112" spans="1:5" ht="24.75" customHeight="1" thickBot="1" x14ac:dyDescent="0.3">
      <c r="A112" s="545" t="s">
        <v>108</v>
      </c>
      <c r="B112" s="546"/>
      <c r="C112" s="546"/>
      <c r="D112" s="546"/>
      <c r="E112" s="547"/>
    </row>
    <row r="113" spans="1:5" ht="12.75" customHeight="1" x14ac:dyDescent="0.25">
      <c r="A113" s="534"/>
      <c r="B113" s="66">
        <v>2019</v>
      </c>
      <c r="C113" s="66">
        <v>2020</v>
      </c>
      <c r="D113" s="66">
        <v>2021</v>
      </c>
      <c r="E113" s="66">
        <v>2022</v>
      </c>
    </row>
    <row r="114" spans="1:5" ht="12.75" customHeight="1" thickBot="1" x14ac:dyDescent="0.3">
      <c r="A114" s="535"/>
      <c r="B114" s="67" t="s">
        <v>5</v>
      </c>
      <c r="C114" s="67" t="s">
        <v>6</v>
      </c>
      <c r="D114" s="67" t="s">
        <v>6</v>
      </c>
      <c r="E114" s="67" t="s">
        <v>6</v>
      </c>
    </row>
    <row r="115" spans="1:5" ht="24.75" customHeight="1" thickBot="1" x14ac:dyDescent="0.3">
      <c r="A115" s="71" t="s">
        <v>0</v>
      </c>
      <c r="B115" s="72"/>
      <c r="C115" s="72"/>
      <c r="D115" s="72"/>
      <c r="E115" s="72"/>
    </row>
    <row r="116" spans="1:5" ht="15.75" thickBot="1" x14ac:dyDescent="0.3">
      <c r="A116" s="73" t="s">
        <v>52</v>
      </c>
      <c r="B116" s="74"/>
      <c r="C116" s="76"/>
      <c r="D116" s="76"/>
      <c r="E116" s="76"/>
    </row>
    <row r="117" spans="1:5" ht="15.75" thickBot="1" x14ac:dyDescent="0.3">
      <c r="A117" s="73" t="s">
        <v>53</v>
      </c>
      <c r="B117" s="74"/>
      <c r="C117" s="76"/>
      <c r="D117" s="76"/>
      <c r="E117" s="76"/>
    </row>
    <row r="118" spans="1:5" ht="24.75" customHeight="1" thickBot="1" x14ac:dyDescent="0.3">
      <c r="A118" s="71" t="s">
        <v>33</v>
      </c>
      <c r="B118" s="72"/>
      <c r="C118" s="72"/>
      <c r="D118" s="72"/>
      <c r="E118" s="72"/>
    </row>
    <row r="119" spans="1:5" ht="15.75" thickBot="1" x14ac:dyDescent="0.3">
      <c r="A119" s="73" t="s">
        <v>52</v>
      </c>
      <c r="B119" s="74"/>
      <c r="C119" s="72"/>
      <c r="D119" s="72"/>
      <c r="E119" s="72"/>
    </row>
    <row r="120" spans="1:5" ht="15.75" thickBot="1" x14ac:dyDescent="0.3">
      <c r="A120" s="73" t="s">
        <v>53</v>
      </c>
      <c r="B120" s="74"/>
      <c r="C120" s="72"/>
      <c r="D120" s="72"/>
      <c r="E120" s="72"/>
    </row>
    <row r="121" spans="1:5" ht="24.75" customHeight="1" thickBot="1" x14ac:dyDescent="0.3">
      <c r="A121" s="71" t="s">
        <v>1</v>
      </c>
      <c r="B121" s="86">
        <v>123000</v>
      </c>
      <c r="C121" s="86">
        <v>123000</v>
      </c>
      <c r="D121" s="86">
        <v>123000</v>
      </c>
      <c r="E121" s="86">
        <v>123000</v>
      </c>
    </row>
    <row r="122" spans="1:5" ht="15.75" thickBot="1" x14ac:dyDescent="0.3">
      <c r="A122" s="73" t="s">
        <v>52</v>
      </c>
      <c r="B122" s="86">
        <v>123000</v>
      </c>
      <c r="C122" s="86">
        <v>123000</v>
      </c>
      <c r="D122" s="86">
        <v>123000</v>
      </c>
      <c r="E122" s="86">
        <v>123000</v>
      </c>
    </row>
    <row r="123" spans="1:5" ht="15.75" thickBot="1" x14ac:dyDescent="0.3">
      <c r="A123" s="73" t="s">
        <v>53</v>
      </c>
      <c r="B123" s="74"/>
      <c r="C123" s="72"/>
      <c r="D123" s="72"/>
      <c r="E123" s="72"/>
    </row>
    <row r="124" spans="1:5" ht="15.75" thickBot="1" x14ac:dyDescent="0.3">
      <c r="A124" s="71" t="s">
        <v>2</v>
      </c>
      <c r="B124" s="74"/>
      <c r="C124" s="72"/>
      <c r="D124" s="72"/>
      <c r="E124" s="72"/>
    </row>
    <row r="125" spans="1:5" ht="15.75" thickBot="1" x14ac:dyDescent="0.3">
      <c r="A125" s="73" t="s">
        <v>52</v>
      </c>
      <c r="B125" s="74"/>
      <c r="C125" s="72"/>
      <c r="D125" s="72"/>
      <c r="E125" s="72"/>
    </row>
    <row r="126" spans="1:5" ht="15.75" thickBot="1" x14ac:dyDescent="0.3">
      <c r="A126" s="73" t="s">
        <v>53</v>
      </c>
      <c r="B126" s="74"/>
      <c r="C126" s="72"/>
      <c r="D126" s="72"/>
      <c r="E126" s="72"/>
    </row>
    <row r="127" spans="1:5" ht="15.75" thickBot="1" x14ac:dyDescent="0.3">
      <c r="A127" s="71" t="s">
        <v>24</v>
      </c>
      <c r="B127" s="74"/>
      <c r="C127" s="72"/>
      <c r="D127" s="72"/>
      <c r="E127" s="72"/>
    </row>
    <row r="128" spans="1:5" ht="15.75" thickBot="1" x14ac:dyDescent="0.3">
      <c r="A128" s="73" t="s">
        <v>52</v>
      </c>
      <c r="B128" s="74"/>
      <c r="C128" s="72"/>
      <c r="D128" s="72"/>
      <c r="E128" s="72"/>
    </row>
    <row r="129" spans="1:5" ht="15" customHeight="1" thickBot="1" x14ac:dyDescent="0.3">
      <c r="A129" s="73" t="s">
        <v>53</v>
      </c>
      <c r="B129" s="74"/>
      <c r="C129" s="72"/>
      <c r="D129" s="72"/>
      <c r="E129" s="72"/>
    </row>
    <row r="130" spans="1:5" ht="15.75" thickBot="1" x14ac:dyDescent="0.3">
      <c r="A130" s="71" t="s">
        <v>25</v>
      </c>
      <c r="B130" s="74">
        <v>0</v>
      </c>
      <c r="C130" s="72">
        <v>0</v>
      </c>
      <c r="D130" s="72">
        <v>0</v>
      </c>
      <c r="E130" s="72">
        <v>0</v>
      </c>
    </row>
    <row r="131" spans="1:5" ht="15.75" thickBot="1" x14ac:dyDescent="0.3">
      <c r="A131" s="73" t="s">
        <v>52</v>
      </c>
      <c r="B131" s="74"/>
      <c r="C131" s="72"/>
      <c r="D131" s="72"/>
      <c r="E131" s="72"/>
    </row>
    <row r="132" spans="1:5" ht="15.75" thickBot="1" x14ac:dyDescent="0.3">
      <c r="A132" s="73" t="s">
        <v>53</v>
      </c>
      <c r="B132" s="74"/>
      <c r="C132" s="72"/>
      <c r="D132" s="72"/>
      <c r="E132" s="72"/>
    </row>
    <row r="133" spans="1:5" ht="24.75" thickBot="1" x14ac:dyDescent="0.3">
      <c r="A133" s="71" t="s">
        <v>3</v>
      </c>
      <c r="B133" s="74"/>
      <c r="C133" s="72"/>
      <c r="D133" s="72"/>
      <c r="E133" s="72"/>
    </row>
    <row r="134" spans="1:5" ht="15.75" thickBot="1" x14ac:dyDescent="0.3">
      <c r="A134" s="73" t="s">
        <v>52</v>
      </c>
      <c r="B134" s="74"/>
      <c r="C134" s="72"/>
      <c r="D134" s="72"/>
      <c r="E134" s="72"/>
    </row>
    <row r="135" spans="1:5" ht="15.75" thickBot="1" x14ac:dyDescent="0.3">
      <c r="A135" s="73" t="s">
        <v>53</v>
      </c>
      <c r="B135" s="74"/>
      <c r="C135" s="72"/>
      <c r="D135" s="72"/>
      <c r="E135" s="72"/>
    </row>
    <row r="136" spans="1:5" ht="15.75" thickBot="1" x14ac:dyDescent="0.3">
      <c r="A136" s="84" t="s">
        <v>109</v>
      </c>
      <c r="B136" s="74">
        <f>B133+B130+B127+B124+B121+B118+B115</f>
        <v>123000</v>
      </c>
      <c r="C136" s="74">
        <f t="shared" ref="C136:E136" si="10">C133+C130+C127+C124+C121+C118+C115</f>
        <v>123000</v>
      </c>
      <c r="D136" s="74">
        <f t="shared" si="10"/>
        <v>123000</v>
      </c>
      <c r="E136" s="74">
        <f t="shared" si="10"/>
        <v>123000</v>
      </c>
    </row>
    <row r="137" spans="1:5" ht="17.25" customHeight="1" thickBot="1" x14ac:dyDescent="0.3">
      <c r="A137" s="80" t="s">
        <v>37</v>
      </c>
      <c r="B137" s="81">
        <f>IF(B136-B107=0,0,"Error")</f>
        <v>0</v>
      </c>
      <c r="C137" s="81">
        <f>IF(C136-C107=0,0,"Error")</f>
        <v>0</v>
      </c>
      <c r="D137" s="81">
        <f>IF(D136-D107=0,0,"Error")</f>
        <v>0</v>
      </c>
      <c r="E137" s="82">
        <f>IF(E136-E107=0,0,"Error")</f>
        <v>0</v>
      </c>
    </row>
    <row r="138" spans="1:5" ht="28.5" customHeight="1" thickBot="1" x14ac:dyDescent="0.3">
      <c r="A138" s="83" t="s">
        <v>110</v>
      </c>
      <c r="B138" s="548" t="s">
        <v>111</v>
      </c>
      <c r="C138" s="549"/>
      <c r="D138" s="550"/>
      <c r="E138" s="87" t="s">
        <v>112</v>
      </c>
    </row>
    <row r="139" spans="1:5" ht="50.25" customHeight="1" thickBot="1" x14ac:dyDescent="0.3">
      <c r="A139" s="65" t="s">
        <v>9</v>
      </c>
      <c r="B139" s="539" t="s">
        <v>113</v>
      </c>
      <c r="C139" s="540"/>
      <c r="D139" s="540"/>
      <c r="E139" s="541"/>
    </row>
    <row r="140" spans="1:5" ht="23.25" customHeight="1" thickBot="1" x14ac:dyDescent="0.3">
      <c r="A140" s="65" t="s">
        <v>14</v>
      </c>
      <c r="B140" s="551" t="s">
        <v>114</v>
      </c>
      <c r="C140" s="552"/>
      <c r="D140" s="552"/>
      <c r="E140" s="541"/>
    </row>
    <row r="141" spans="1:5" ht="12.75" customHeight="1" x14ac:dyDescent="0.25">
      <c r="A141" s="534"/>
      <c r="B141" s="66">
        <v>2019</v>
      </c>
      <c r="C141" s="66">
        <v>2020</v>
      </c>
      <c r="D141" s="66">
        <v>2021</v>
      </c>
      <c r="E141" s="66">
        <v>2022</v>
      </c>
    </row>
    <row r="142" spans="1:5" ht="12.75" customHeight="1" thickBot="1" x14ac:dyDescent="0.3">
      <c r="A142" s="535"/>
      <c r="B142" s="67" t="s">
        <v>5</v>
      </c>
      <c r="C142" s="67" t="s">
        <v>6</v>
      </c>
      <c r="D142" s="67" t="s">
        <v>6</v>
      </c>
      <c r="E142" s="67" t="s">
        <v>6</v>
      </c>
    </row>
    <row r="143" spans="1:5" ht="15.75" thickBot="1" x14ac:dyDescent="0.3">
      <c r="A143" s="65" t="s">
        <v>8</v>
      </c>
      <c r="B143" s="68">
        <v>55000</v>
      </c>
      <c r="C143" s="68">
        <v>47000</v>
      </c>
      <c r="D143" s="68">
        <v>55000</v>
      </c>
      <c r="E143" s="68">
        <v>55000</v>
      </c>
    </row>
    <row r="144" spans="1:5" ht="15.75" thickBot="1" x14ac:dyDescent="0.3">
      <c r="A144" s="65" t="s">
        <v>15</v>
      </c>
      <c r="B144" s="68">
        <f>B173</f>
        <v>222700</v>
      </c>
      <c r="C144" s="68">
        <f>C173</f>
        <v>182700</v>
      </c>
      <c r="D144" s="68">
        <f t="shared" ref="D144:E144" si="11">D173</f>
        <v>216689</v>
      </c>
      <c r="E144" s="68">
        <f t="shared" si="11"/>
        <v>216700</v>
      </c>
    </row>
    <row r="145" spans="1:7" ht="15.75" thickBot="1" x14ac:dyDescent="0.3">
      <c r="A145" s="65" t="s">
        <v>23</v>
      </c>
      <c r="B145" s="68">
        <f>B144/B143</f>
        <v>4.0490909090909089</v>
      </c>
      <c r="C145" s="68">
        <f>C144/C143</f>
        <v>3.8872340425531915</v>
      </c>
      <c r="D145" s="68">
        <f>D144/D143</f>
        <v>3.9398</v>
      </c>
      <c r="E145" s="68">
        <f>E144/E143</f>
        <v>3.94</v>
      </c>
    </row>
    <row r="146" spans="1:7" ht="15.75" thickBot="1" x14ac:dyDescent="0.3">
      <c r="A146" s="65" t="s">
        <v>16</v>
      </c>
      <c r="B146" s="69"/>
      <c r="C146" s="70">
        <f>C143/B143-1</f>
        <v>-0.1454545454545455</v>
      </c>
      <c r="D146" s="70">
        <f>D143/C143-1</f>
        <v>0.17021276595744683</v>
      </c>
      <c r="E146" s="70">
        <f>E143/D143-1</f>
        <v>0</v>
      </c>
    </row>
    <row r="147" spans="1:7" ht="15.75" thickBot="1" x14ac:dyDescent="0.3">
      <c r="A147" s="65" t="s">
        <v>17</v>
      </c>
      <c r="B147" s="69"/>
      <c r="C147" s="70">
        <f>C144/B144-1</f>
        <v>-0.17961383026493039</v>
      </c>
      <c r="D147" s="70">
        <f t="shared" ref="D147:E148" si="12">D144/C144-1</f>
        <v>0.18603721948549534</v>
      </c>
      <c r="E147" s="70">
        <f t="shared" si="12"/>
        <v>5.0763998172387303E-5</v>
      </c>
    </row>
    <row r="148" spans="1:7" ht="15.75" thickBot="1" x14ac:dyDescent="0.3">
      <c r="A148" s="65" t="s">
        <v>18</v>
      </c>
      <c r="B148" s="69"/>
      <c r="C148" s="70">
        <f>C145/B145-1</f>
        <v>-3.9973631161088763E-2</v>
      </c>
      <c r="D148" s="70">
        <f t="shared" si="12"/>
        <v>1.3522714833059668E-2</v>
      </c>
      <c r="E148" s="70">
        <f t="shared" si="12"/>
        <v>5.0763998172387303E-5</v>
      </c>
    </row>
    <row r="149" spans="1:7" ht="24.75" customHeight="1" thickBot="1" x14ac:dyDescent="0.3">
      <c r="A149" s="545" t="s">
        <v>115</v>
      </c>
      <c r="B149" s="546"/>
      <c r="C149" s="546"/>
      <c r="D149" s="546"/>
      <c r="E149" s="547"/>
      <c r="G149" s="10"/>
    </row>
    <row r="150" spans="1:7" ht="12.75" customHeight="1" x14ac:dyDescent="0.25">
      <c r="A150" s="534"/>
      <c r="B150" s="66">
        <v>2019</v>
      </c>
      <c r="C150" s="66">
        <v>2020</v>
      </c>
      <c r="D150" s="66">
        <v>2021</v>
      </c>
      <c r="E150" s="66">
        <v>2022</v>
      </c>
    </row>
    <row r="151" spans="1:7" ht="12.75" customHeight="1" thickBot="1" x14ac:dyDescent="0.3">
      <c r="A151" s="535"/>
      <c r="B151" s="67" t="s">
        <v>5</v>
      </c>
      <c r="C151" s="67" t="s">
        <v>6</v>
      </c>
      <c r="D151" s="67" t="s">
        <v>6</v>
      </c>
      <c r="E151" s="67" t="s">
        <v>6</v>
      </c>
    </row>
    <row r="152" spans="1:7" ht="15.75" thickBot="1" x14ac:dyDescent="0.3">
      <c r="A152" s="71" t="s">
        <v>0</v>
      </c>
      <c r="B152" s="72">
        <v>71000</v>
      </c>
      <c r="C152" s="72">
        <v>71000</v>
      </c>
      <c r="D152" s="72">
        <v>71000</v>
      </c>
      <c r="E152" s="72">
        <v>71000</v>
      </c>
    </row>
    <row r="153" spans="1:7" ht="15.75" thickBot="1" x14ac:dyDescent="0.3">
      <c r="A153" s="73" t="s">
        <v>52</v>
      </c>
      <c r="B153" s="72">
        <v>71000</v>
      </c>
      <c r="C153" s="72">
        <v>71000</v>
      </c>
      <c r="D153" s="72">
        <v>71000</v>
      </c>
      <c r="E153" s="72">
        <v>71000</v>
      </c>
    </row>
    <row r="154" spans="1:7" ht="15.75" thickBot="1" x14ac:dyDescent="0.3">
      <c r="A154" s="73" t="s">
        <v>53</v>
      </c>
      <c r="B154" s="74"/>
      <c r="C154" s="76"/>
      <c r="D154" s="76"/>
      <c r="E154" s="76"/>
    </row>
    <row r="155" spans="1:7" ht="24.75" customHeight="1" thickBot="1" x14ac:dyDescent="0.3">
      <c r="A155" s="71" t="s">
        <v>33</v>
      </c>
      <c r="B155" s="72">
        <v>11700</v>
      </c>
      <c r="C155" s="72">
        <v>11700</v>
      </c>
      <c r="D155" s="72">
        <v>11700</v>
      </c>
      <c r="E155" s="72">
        <v>11700</v>
      </c>
    </row>
    <row r="156" spans="1:7" ht="15.75" thickBot="1" x14ac:dyDescent="0.3">
      <c r="A156" s="73" t="s">
        <v>52</v>
      </c>
      <c r="B156" s="72">
        <v>11700</v>
      </c>
      <c r="C156" s="72">
        <v>11700</v>
      </c>
      <c r="D156" s="72">
        <v>11700</v>
      </c>
      <c r="E156" s="72">
        <v>11700</v>
      </c>
    </row>
    <row r="157" spans="1:7" ht="15.75" thickBot="1" x14ac:dyDescent="0.3">
      <c r="A157" s="73" t="s">
        <v>53</v>
      </c>
      <c r="B157" s="74"/>
      <c r="C157" s="72"/>
      <c r="D157" s="72"/>
      <c r="E157" s="72"/>
    </row>
    <row r="158" spans="1:7" ht="15.75" thickBot="1" x14ac:dyDescent="0.3">
      <c r="A158" s="71" t="s">
        <v>1</v>
      </c>
      <c r="B158" s="86">
        <f>B159</f>
        <v>140000</v>
      </c>
      <c r="C158" s="86">
        <f t="shared" ref="C158:E158" si="13">C159</f>
        <v>100000</v>
      </c>
      <c r="D158" s="86">
        <f t="shared" si="13"/>
        <v>133989</v>
      </c>
      <c r="E158" s="86">
        <f t="shared" si="13"/>
        <v>134000</v>
      </c>
    </row>
    <row r="159" spans="1:7" ht="15.75" thickBot="1" x14ac:dyDescent="0.3">
      <c r="A159" s="73" t="s">
        <v>52</v>
      </c>
      <c r="B159" s="86">
        <v>140000</v>
      </c>
      <c r="C159" s="88">
        <v>100000</v>
      </c>
      <c r="D159" s="88">
        <v>133989</v>
      </c>
      <c r="E159" s="88">
        <v>134000</v>
      </c>
      <c r="G159" s="10"/>
    </row>
    <row r="160" spans="1:7" ht="15.75" thickBot="1" x14ac:dyDescent="0.3">
      <c r="A160" s="73" t="s">
        <v>53</v>
      </c>
      <c r="B160" s="74"/>
      <c r="C160" s="72"/>
      <c r="D160" s="72"/>
      <c r="E160" s="72"/>
    </row>
    <row r="161" spans="1:5" ht="15.75" thickBot="1" x14ac:dyDescent="0.3">
      <c r="A161" s="71" t="s">
        <v>2</v>
      </c>
      <c r="B161" s="74"/>
      <c r="C161" s="72"/>
      <c r="D161" s="72"/>
      <c r="E161" s="72"/>
    </row>
    <row r="162" spans="1:5" ht="15.75" thickBot="1" x14ac:dyDescent="0.3">
      <c r="A162" s="73" t="s">
        <v>52</v>
      </c>
      <c r="B162" s="74"/>
      <c r="C162" s="72"/>
      <c r="D162" s="72"/>
      <c r="E162" s="72"/>
    </row>
    <row r="163" spans="1:5" ht="15.75" thickBot="1" x14ac:dyDescent="0.3">
      <c r="A163" s="73" t="s">
        <v>53</v>
      </c>
      <c r="B163" s="74"/>
      <c r="C163" s="72"/>
      <c r="D163" s="72"/>
      <c r="E163" s="72"/>
    </row>
    <row r="164" spans="1:5" ht="15.75" thickBot="1" x14ac:dyDescent="0.3">
      <c r="A164" s="71" t="s">
        <v>24</v>
      </c>
      <c r="B164" s="74"/>
      <c r="C164" s="72"/>
      <c r="D164" s="72"/>
      <c r="E164" s="72"/>
    </row>
    <row r="165" spans="1:5" ht="15.75" thickBot="1" x14ac:dyDescent="0.3">
      <c r="A165" s="73" t="s">
        <v>52</v>
      </c>
      <c r="B165" s="74"/>
      <c r="C165" s="72"/>
      <c r="D165" s="72"/>
      <c r="E165" s="72"/>
    </row>
    <row r="166" spans="1:5" ht="15.75" thickBot="1" x14ac:dyDescent="0.3">
      <c r="A166" s="73" t="s">
        <v>53</v>
      </c>
      <c r="B166" s="74"/>
      <c r="C166" s="72"/>
      <c r="D166" s="72"/>
      <c r="E166" s="72"/>
    </row>
    <row r="167" spans="1:5" ht="15.75" thickBot="1" x14ac:dyDescent="0.3">
      <c r="A167" s="71" t="s">
        <v>25</v>
      </c>
      <c r="B167" s="74"/>
      <c r="C167" s="72"/>
      <c r="D167" s="72"/>
      <c r="E167" s="72"/>
    </row>
    <row r="168" spans="1:5" ht="15.75" thickBot="1" x14ac:dyDescent="0.3">
      <c r="A168" s="73" t="s">
        <v>52</v>
      </c>
      <c r="B168" s="74"/>
      <c r="C168" s="72"/>
      <c r="D168" s="72"/>
      <c r="E168" s="72"/>
    </row>
    <row r="169" spans="1:5" ht="15.75" thickBot="1" x14ac:dyDescent="0.3">
      <c r="A169" s="73" t="s">
        <v>53</v>
      </c>
      <c r="B169" s="74"/>
      <c r="C169" s="72"/>
      <c r="D169" s="72"/>
      <c r="E169" s="72"/>
    </row>
    <row r="170" spans="1:5" ht="24.75" thickBot="1" x14ac:dyDescent="0.3">
      <c r="A170" s="71" t="s">
        <v>3</v>
      </c>
      <c r="B170" s="74"/>
      <c r="C170" s="72"/>
      <c r="D170" s="72"/>
      <c r="E170" s="72"/>
    </row>
    <row r="171" spans="1:5" ht="15.75" thickBot="1" x14ac:dyDescent="0.3">
      <c r="A171" s="73" t="s">
        <v>52</v>
      </c>
      <c r="B171" s="74"/>
      <c r="C171" s="72"/>
      <c r="D171" s="72"/>
      <c r="E171" s="72"/>
    </row>
    <row r="172" spans="1:5" ht="15.75" thickBot="1" x14ac:dyDescent="0.3">
      <c r="A172" s="73" t="s">
        <v>53</v>
      </c>
      <c r="B172" s="74"/>
      <c r="C172" s="72"/>
      <c r="D172" s="72"/>
      <c r="E172" s="72"/>
    </row>
    <row r="173" spans="1:5" ht="15.75" thickBot="1" x14ac:dyDescent="0.3">
      <c r="A173" s="84" t="s">
        <v>116</v>
      </c>
      <c r="B173" s="74">
        <f>B170+B167+B164+B161+B158+B155+B152</f>
        <v>222700</v>
      </c>
      <c r="C173" s="74">
        <f t="shared" ref="C173:E173" si="14">C170+C167+C164+C161+C158+C155+C152</f>
        <v>182700</v>
      </c>
      <c r="D173" s="74">
        <f t="shared" si="14"/>
        <v>216689</v>
      </c>
      <c r="E173" s="74">
        <f t="shared" si="14"/>
        <v>216700</v>
      </c>
    </row>
    <row r="174" spans="1:5" ht="17.25" customHeight="1" thickBot="1" x14ac:dyDescent="0.3">
      <c r="A174" s="80" t="s">
        <v>37</v>
      </c>
      <c r="B174" s="81">
        <f>IF(B173-B144=0,0,"Error")</f>
        <v>0</v>
      </c>
      <c r="C174" s="81">
        <f>IF(C173-C144=0,0,"Error")</f>
        <v>0</v>
      </c>
      <c r="D174" s="81">
        <f>IF(D173-D144=0,0,"Error")</f>
        <v>0</v>
      </c>
      <c r="E174" s="82">
        <f>IF(E173-E144=0,0,"Error")</f>
        <v>0</v>
      </c>
    </row>
    <row r="175" spans="1:5" ht="20.25" customHeight="1" thickBot="1" x14ac:dyDescent="0.3">
      <c r="A175" s="83" t="s">
        <v>117</v>
      </c>
      <c r="B175" s="548" t="s">
        <v>118</v>
      </c>
      <c r="C175" s="549"/>
      <c r="D175" s="550"/>
      <c r="E175" s="87" t="s">
        <v>119</v>
      </c>
    </row>
    <row r="176" spans="1:5" ht="37.5" customHeight="1" thickBot="1" x14ac:dyDescent="0.3">
      <c r="A176" s="65" t="s">
        <v>9</v>
      </c>
      <c r="B176" s="539" t="s">
        <v>120</v>
      </c>
      <c r="C176" s="540"/>
      <c r="D176" s="540"/>
      <c r="E176" s="541"/>
    </row>
    <row r="177" spans="1:5" ht="15.75" thickBot="1" x14ac:dyDescent="0.3">
      <c r="A177" s="65" t="s">
        <v>14</v>
      </c>
      <c r="B177" s="551" t="s">
        <v>121</v>
      </c>
      <c r="C177" s="552"/>
      <c r="D177" s="552"/>
      <c r="E177" s="541"/>
    </row>
    <row r="178" spans="1:5" ht="12.75" customHeight="1" x14ac:dyDescent="0.25">
      <c r="A178" s="534"/>
      <c r="B178" s="66">
        <v>2019</v>
      </c>
      <c r="C178" s="66">
        <v>2020</v>
      </c>
      <c r="D178" s="66">
        <v>2021</v>
      </c>
      <c r="E178" s="66">
        <v>2022</v>
      </c>
    </row>
    <row r="179" spans="1:5" ht="12.75" customHeight="1" thickBot="1" x14ac:dyDescent="0.3">
      <c r="A179" s="535"/>
      <c r="B179" s="67" t="s">
        <v>5</v>
      </c>
      <c r="C179" s="67" t="s">
        <v>6</v>
      </c>
      <c r="D179" s="67" t="s">
        <v>6</v>
      </c>
      <c r="E179" s="67" t="s">
        <v>6</v>
      </c>
    </row>
    <row r="180" spans="1:5" ht="15.75" thickBot="1" x14ac:dyDescent="0.3">
      <c r="A180" s="65" t="s">
        <v>8</v>
      </c>
      <c r="B180" s="447">
        <v>600</v>
      </c>
      <c r="C180" s="447">
        <v>533</v>
      </c>
      <c r="D180" s="447">
        <v>600</v>
      </c>
      <c r="E180" s="447">
        <v>600</v>
      </c>
    </row>
    <row r="181" spans="1:5" ht="15.75" thickBot="1" x14ac:dyDescent="0.3">
      <c r="A181" s="65" t="s">
        <v>15</v>
      </c>
      <c r="B181" s="68">
        <f>B210</f>
        <v>90000</v>
      </c>
      <c r="C181" s="68">
        <f>C210</f>
        <v>80000</v>
      </c>
      <c r="D181" s="68">
        <f t="shared" ref="D181:E181" si="15">D210</f>
        <v>80000</v>
      </c>
      <c r="E181" s="68">
        <f t="shared" si="15"/>
        <v>80000</v>
      </c>
    </row>
    <row r="182" spans="1:5" ht="15.75" thickBot="1" x14ac:dyDescent="0.3">
      <c r="A182" s="65" t="s">
        <v>23</v>
      </c>
      <c r="B182" s="68">
        <f>B181/B180</f>
        <v>150</v>
      </c>
      <c r="C182" s="68">
        <f>C181/C180</f>
        <v>150.09380863039399</v>
      </c>
      <c r="D182" s="68">
        <f>D181/D180</f>
        <v>133.33333333333334</v>
      </c>
      <c r="E182" s="68">
        <f>E181/E180</f>
        <v>133.33333333333334</v>
      </c>
    </row>
    <row r="183" spans="1:5" ht="15.75" thickBot="1" x14ac:dyDescent="0.3">
      <c r="A183" s="65" t="s">
        <v>16</v>
      </c>
      <c r="B183" s="69"/>
      <c r="C183" s="70">
        <f>C180/B180-1</f>
        <v>-0.11166666666666669</v>
      </c>
      <c r="D183" s="70">
        <f>D180/C180-1</f>
        <v>0.12570356472795496</v>
      </c>
      <c r="E183" s="70">
        <f>E180/D180-1</f>
        <v>0</v>
      </c>
    </row>
    <row r="184" spans="1:5" ht="15.75" thickBot="1" x14ac:dyDescent="0.3">
      <c r="A184" s="65" t="s">
        <v>17</v>
      </c>
      <c r="B184" s="69"/>
      <c r="C184" s="70">
        <f>C181/B181-1</f>
        <v>-0.11111111111111116</v>
      </c>
      <c r="D184" s="70">
        <f t="shared" ref="D184:E185" si="16">D181/C181-1</f>
        <v>0</v>
      </c>
      <c r="E184" s="70">
        <f t="shared" si="16"/>
        <v>0</v>
      </c>
    </row>
    <row r="185" spans="1:5" ht="15.75" thickBot="1" x14ac:dyDescent="0.3">
      <c r="A185" s="65" t="s">
        <v>18</v>
      </c>
      <c r="B185" s="69"/>
      <c r="C185" s="70">
        <f>C182/B182-1</f>
        <v>6.2539086929325194E-4</v>
      </c>
      <c r="D185" s="70">
        <f t="shared" si="16"/>
        <v>-0.11166666666666658</v>
      </c>
      <c r="E185" s="70">
        <f t="shared" si="16"/>
        <v>0</v>
      </c>
    </row>
    <row r="186" spans="1:5" ht="24.75" customHeight="1" thickBot="1" x14ac:dyDescent="0.3">
      <c r="A186" s="545" t="s">
        <v>122</v>
      </c>
      <c r="B186" s="546"/>
      <c r="C186" s="546"/>
      <c r="D186" s="546"/>
      <c r="E186" s="547"/>
    </row>
    <row r="187" spans="1:5" ht="12.75" customHeight="1" x14ac:dyDescent="0.25">
      <c r="A187" s="534"/>
      <c r="B187" s="66">
        <v>2019</v>
      </c>
      <c r="C187" s="66">
        <v>2020</v>
      </c>
      <c r="D187" s="66">
        <v>2021</v>
      </c>
      <c r="E187" s="66">
        <v>2022</v>
      </c>
    </row>
    <row r="188" spans="1:5" ht="12.75" customHeight="1" thickBot="1" x14ac:dyDescent="0.3">
      <c r="A188" s="535"/>
      <c r="B188" s="67" t="s">
        <v>5</v>
      </c>
      <c r="C188" s="67" t="s">
        <v>6</v>
      </c>
      <c r="D188" s="67" t="s">
        <v>6</v>
      </c>
      <c r="E188" s="67" t="s">
        <v>6</v>
      </c>
    </row>
    <row r="189" spans="1:5" ht="15.75" thickBot="1" x14ac:dyDescent="0.3">
      <c r="A189" s="71" t="s">
        <v>0</v>
      </c>
      <c r="B189" s="72"/>
      <c r="C189" s="72"/>
      <c r="D189" s="72"/>
      <c r="E189" s="72"/>
    </row>
    <row r="190" spans="1:5" ht="15.75" thickBot="1" x14ac:dyDescent="0.3">
      <c r="A190" s="73" t="s">
        <v>52</v>
      </c>
      <c r="B190" s="72"/>
      <c r="C190" s="72"/>
      <c r="D190" s="72"/>
      <c r="E190" s="72"/>
    </row>
    <row r="191" spans="1:5" ht="15.75" thickBot="1" x14ac:dyDescent="0.3">
      <c r="A191" s="73" t="s">
        <v>53</v>
      </c>
      <c r="B191" s="74"/>
      <c r="C191" s="76"/>
      <c r="D191" s="76"/>
      <c r="E191" s="76"/>
    </row>
    <row r="192" spans="1:5" ht="24.75" customHeight="1" thickBot="1" x14ac:dyDescent="0.3">
      <c r="A192" s="71" t="s">
        <v>33</v>
      </c>
      <c r="B192" s="72"/>
      <c r="C192" s="72"/>
      <c r="D192" s="72"/>
      <c r="E192" s="72"/>
    </row>
    <row r="193" spans="1:5" ht="15.75" thickBot="1" x14ac:dyDescent="0.3">
      <c r="A193" s="73" t="s">
        <v>52</v>
      </c>
      <c r="B193" s="72"/>
      <c r="C193" s="72"/>
      <c r="D193" s="72"/>
      <c r="E193" s="72"/>
    </row>
    <row r="194" spans="1:5" ht="15.75" thickBot="1" x14ac:dyDescent="0.3">
      <c r="A194" s="73" t="s">
        <v>53</v>
      </c>
      <c r="B194" s="74"/>
      <c r="C194" s="72"/>
      <c r="D194" s="72"/>
      <c r="E194" s="72"/>
    </row>
    <row r="195" spans="1:5" ht="15.75" thickBot="1" x14ac:dyDescent="0.3">
      <c r="A195" s="71" t="s">
        <v>1</v>
      </c>
      <c r="B195" s="86">
        <f>B196</f>
        <v>90000</v>
      </c>
      <c r="C195" s="86">
        <f t="shared" ref="C195:E195" si="17">C196</f>
        <v>80000</v>
      </c>
      <c r="D195" s="86">
        <f t="shared" si="17"/>
        <v>80000</v>
      </c>
      <c r="E195" s="86">
        <f t="shared" si="17"/>
        <v>80000</v>
      </c>
    </row>
    <row r="196" spans="1:5" ht="15.75" thickBot="1" x14ac:dyDescent="0.3">
      <c r="A196" s="73" t="s">
        <v>52</v>
      </c>
      <c r="B196" s="86">
        <v>90000</v>
      </c>
      <c r="C196" s="88">
        <v>80000</v>
      </c>
      <c r="D196" s="88">
        <v>80000</v>
      </c>
      <c r="E196" s="88">
        <v>80000</v>
      </c>
    </row>
    <row r="197" spans="1:5" ht="15.75" thickBot="1" x14ac:dyDescent="0.3">
      <c r="A197" s="73" t="s">
        <v>53</v>
      </c>
      <c r="B197" s="74"/>
      <c r="C197" s="72"/>
      <c r="D197" s="72"/>
      <c r="E197" s="72"/>
    </row>
    <row r="198" spans="1:5" ht="15.75" thickBot="1" x14ac:dyDescent="0.3">
      <c r="A198" s="71" t="s">
        <v>2</v>
      </c>
      <c r="B198" s="74"/>
      <c r="C198" s="72"/>
      <c r="D198" s="72"/>
      <c r="E198" s="72"/>
    </row>
    <row r="199" spans="1:5" ht="15.75" thickBot="1" x14ac:dyDescent="0.3">
      <c r="A199" s="73" t="s">
        <v>52</v>
      </c>
      <c r="B199" s="74"/>
      <c r="C199" s="72"/>
      <c r="D199" s="72"/>
      <c r="E199" s="72"/>
    </row>
    <row r="200" spans="1:5" ht="15.75" thickBot="1" x14ac:dyDescent="0.3">
      <c r="A200" s="73" t="s">
        <v>53</v>
      </c>
      <c r="B200" s="74"/>
      <c r="C200" s="72"/>
      <c r="D200" s="72"/>
      <c r="E200" s="72"/>
    </row>
    <row r="201" spans="1:5" ht="15.75" thickBot="1" x14ac:dyDescent="0.3">
      <c r="A201" s="71" t="s">
        <v>24</v>
      </c>
      <c r="B201" s="74"/>
      <c r="C201" s="72"/>
      <c r="D201" s="72"/>
      <c r="E201" s="72"/>
    </row>
    <row r="202" spans="1:5" ht="15.75" thickBot="1" x14ac:dyDescent="0.3">
      <c r="A202" s="73" t="s">
        <v>52</v>
      </c>
      <c r="B202" s="74"/>
      <c r="C202" s="72"/>
      <c r="D202" s="72"/>
      <c r="E202" s="72"/>
    </row>
    <row r="203" spans="1:5" ht="15.75" thickBot="1" x14ac:dyDescent="0.3">
      <c r="A203" s="73" t="s">
        <v>53</v>
      </c>
      <c r="B203" s="74"/>
      <c r="C203" s="72"/>
      <c r="D203" s="72"/>
      <c r="E203" s="72"/>
    </row>
    <row r="204" spans="1:5" ht="15.75" thickBot="1" x14ac:dyDescent="0.3">
      <c r="A204" s="71" t="s">
        <v>25</v>
      </c>
      <c r="B204" s="74"/>
      <c r="C204" s="72"/>
      <c r="D204" s="72"/>
      <c r="E204" s="72"/>
    </row>
    <row r="205" spans="1:5" ht="15.75" thickBot="1" x14ac:dyDescent="0.3">
      <c r="A205" s="73" t="s">
        <v>52</v>
      </c>
      <c r="B205" s="74"/>
      <c r="C205" s="72"/>
      <c r="D205" s="72"/>
      <c r="E205" s="72"/>
    </row>
    <row r="206" spans="1:5" ht="15.75" thickBot="1" x14ac:dyDescent="0.3">
      <c r="A206" s="73" t="s">
        <v>53</v>
      </c>
      <c r="B206" s="74"/>
      <c r="C206" s="72"/>
      <c r="D206" s="72"/>
      <c r="E206" s="72"/>
    </row>
    <row r="207" spans="1:5" ht="24.75" thickBot="1" x14ac:dyDescent="0.3">
      <c r="A207" s="71" t="s">
        <v>3</v>
      </c>
      <c r="B207" s="74"/>
      <c r="C207" s="72"/>
      <c r="D207" s="72"/>
      <c r="E207" s="72"/>
    </row>
    <row r="208" spans="1:5" ht="15.75" thickBot="1" x14ac:dyDescent="0.3">
      <c r="A208" s="73" t="s">
        <v>52</v>
      </c>
      <c r="B208" s="74"/>
      <c r="C208" s="72"/>
      <c r="D208" s="72"/>
      <c r="E208" s="72"/>
    </row>
    <row r="209" spans="1:9" ht="15.75" thickBot="1" x14ac:dyDescent="0.3">
      <c r="A209" s="73" t="s">
        <v>53</v>
      </c>
      <c r="B209" s="74"/>
      <c r="C209" s="72"/>
      <c r="D209" s="72"/>
      <c r="E209" s="72"/>
    </row>
    <row r="210" spans="1:9" ht="15.75" thickBot="1" x14ac:dyDescent="0.3">
      <c r="A210" s="84" t="s">
        <v>123</v>
      </c>
      <c r="B210" s="74">
        <f>B207+B204+B201+B198+B195+B192+B189</f>
        <v>90000</v>
      </c>
      <c r="C210" s="74">
        <f t="shared" ref="C210:E210" si="18">C207+C204+C201+C198+C195+C192+C189</f>
        <v>80000</v>
      </c>
      <c r="D210" s="74">
        <f t="shared" si="18"/>
        <v>80000</v>
      </c>
      <c r="E210" s="74">
        <f t="shared" si="18"/>
        <v>80000</v>
      </c>
    </row>
    <row r="211" spans="1:9" ht="17.25" customHeight="1" thickBot="1" x14ac:dyDescent="0.3">
      <c r="A211" s="80" t="s">
        <v>37</v>
      </c>
      <c r="B211" s="81">
        <f>IF(B210-B181=0,0,"Error")</f>
        <v>0</v>
      </c>
      <c r="C211" s="81">
        <f>IF(C210-C181=0,0,"Error")</f>
        <v>0</v>
      </c>
      <c r="D211" s="81">
        <f>IF(D210-D181=0,0,"Error")</f>
        <v>0</v>
      </c>
      <c r="E211" s="82">
        <f>IF(E210-E181=0,0,"Error")</f>
        <v>0</v>
      </c>
    </row>
    <row r="212" spans="1:9" ht="15.75" thickBot="1" x14ac:dyDescent="0.3">
      <c r="A212" s="530" t="s">
        <v>45</v>
      </c>
      <c r="B212" s="531"/>
      <c r="C212" s="531"/>
      <c r="D212" s="531"/>
      <c r="E212" s="532"/>
    </row>
    <row r="213" spans="1:9" ht="15.75" thickBot="1" x14ac:dyDescent="0.3">
      <c r="A213" s="533" t="s">
        <v>40</v>
      </c>
      <c r="B213" s="531"/>
      <c r="C213" s="531"/>
      <c r="D213" s="531"/>
      <c r="E213" s="532"/>
    </row>
    <row r="214" spans="1:9" ht="15.75" thickBot="1" x14ac:dyDescent="0.3">
      <c r="A214" s="89" t="s">
        <v>30</v>
      </c>
      <c r="B214" s="586"/>
      <c r="C214" s="587"/>
      <c r="D214" s="588"/>
      <c r="E214" s="589"/>
    </row>
    <row r="215" spans="1:9" ht="105" customHeight="1" thickBot="1" x14ac:dyDescent="0.3">
      <c r="A215" s="89" t="s">
        <v>54</v>
      </c>
      <c r="B215" s="61" t="s">
        <v>126</v>
      </c>
      <c r="C215" s="91" t="s">
        <v>55</v>
      </c>
      <c r="D215" s="587" t="s">
        <v>127</v>
      </c>
      <c r="E215" s="590"/>
    </row>
    <row r="216" spans="1:9" ht="42.75" customHeight="1" thickBot="1" x14ac:dyDescent="0.3">
      <c r="A216" s="92" t="s">
        <v>9</v>
      </c>
      <c r="B216" s="591" t="s">
        <v>128</v>
      </c>
      <c r="C216" s="592"/>
      <c r="D216" s="592"/>
      <c r="E216" s="593"/>
    </row>
    <row r="217" spans="1:9" ht="15.75" thickBot="1" x14ac:dyDescent="0.3">
      <c r="A217" s="65" t="s">
        <v>14</v>
      </c>
      <c r="B217" s="553" t="s">
        <v>129</v>
      </c>
      <c r="C217" s="554"/>
      <c r="D217" s="554"/>
      <c r="E217" s="555"/>
    </row>
    <row r="218" spans="1:9" ht="12.75" customHeight="1" x14ac:dyDescent="0.25">
      <c r="A218" s="534"/>
      <c r="B218" s="66">
        <v>2019</v>
      </c>
      <c r="C218" s="66">
        <v>2020</v>
      </c>
      <c r="D218" s="66">
        <v>2021</v>
      </c>
      <c r="E218" s="66">
        <v>2022</v>
      </c>
    </row>
    <row r="219" spans="1:9" ht="12.75" customHeight="1" thickBot="1" x14ac:dyDescent="0.3">
      <c r="A219" s="535"/>
      <c r="B219" s="67" t="s">
        <v>5</v>
      </c>
      <c r="C219" s="67" t="s">
        <v>6</v>
      </c>
      <c r="D219" s="67" t="s">
        <v>6</v>
      </c>
      <c r="E219" s="67" t="s">
        <v>6</v>
      </c>
    </row>
    <row r="220" spans="1:9" ht="15.75" thickBot="1" x14ac:dyDescent="0.3">
      <c r="A220" s="65" t="s">
        <v>8</v>
      </c>
      <c r="B220" s="68"/>
      <c r="C220" s="68">
        <v>74</v>
      </c>
      <c r="D220" s="68">
        <v>70</v>
      </c>
      <c r="E220" s="68">
        <v>68</v>
      </c>
    </row>
    <row r="221" spans="1:9" ht="15.75" thickBot="1" x14ac:dyDescent="0.3">
      <c r="A221" s="65" t="s">
        <v>15</v>
      </c>
      <c r="B221" s="68">
        <f>B239</f>
        <v>0</v>
      </c>
      <c r="C221" s="68">
        <f>C239</f>
        <v>38100</v>
      </c>
      <c r="D221" s="68">
        <f>D239</f>
        <v>35680</v>
      </c>
      <c r="E221" s="68">
        <f>E239</f>
        <v>34460</v>
      </c>
    </row>
    <row r="222" spans="1:9" ht="15.75" thickBot="1" x14ac:dyDescent="0.3">
      <c r="A222" s="65" t="s">
        <v>23</v>
      </c>
      <c r="B222" s="68" t="e">
        <f>B221/B220</f>
        <v>#DIV/0!</v>
      </c>
      <c r="C222" s="68">
        <f t="shared" ref="C222:E222" si="19">C221/C220</f>
        <v>514.8648648648649</v>
      </c>
      <c r="D222" s="68">
        <f t="shared" si="19"/>
        <v>509.71428571428572</v>
      </c>
      <c r="E222" s="68">
        <f t="shared" si="19"/>
        <v>506.76470588235293</v>
      </c>
    </row>
    <row r="223" spans="1:9" ht="15.75" thickBot="1" x14ac:dyDescent="0.3">
      <c r="A223" s="65" t="s">
        <v>16</v>
      </c>
      <c r="B223" s="69" t="s">
        <v>22</v>
      </c>
      <c r="C223" s="70" t="e">
        <f>C220/B220-1</f>
        <v>#DIV/0!</v>
      </c>
      <c r="D223" s="70">
        <f t="shared" ref="D223:E225" si="20">D220/C220-1</f>
        <v>-5.4054054054054057E-2</v>
      </c>
      <c r="E223" s="70">
        <f t="shared" si="20"/>
        <v>-2.8571428571428581E-2</v>
      </c>
      <c r="G223" s="10"/>
      <c r="H223" s="10"/>
      <c r="I223" s="10"/>
    </row>
    <row r="224" spans="1:9" ht="15.75" thickBot="1" x14ac:dyDescent="0.3">
      <c r="A224" s="65" t="s">
        <v>17</v>
      </c>
      <c r="B224" s="69" t="s">
        <v>22</v>
      </c>
      <c r="C224" s="70" t="e">
        <f>C221/B221-1</f>
        <v>#DIV/0!</v>
      </c>
      <c r="D224" s="70">
        <f t="shared" si="20"/>
        <v>-6.3517060367454081E-2</v>
      </c>
      <c r="E224" s="70">
        <f t="shared" si="20"/>
        <v>-3.4192825112107639E-2</v>
      </c>
    </row>
    <row r="225" spans="1:9" ht="15.75" thickBot="1" x14ac:dyDescent="0.3">
      <c r="A225" s="65" t="s">
        <v>18</v>
      </c>
      <c r="B225" s="69" t="s">
        <v>22</v>
      </c>
      <c r="C225" s="70" t="e">
        <f>C222/B222-1</f>
        <v>#DIV/0!</v>
      </c>
      <c r="D225" s="70">
        <f t="shared" si="20"/>
        <v>-1.000374953130867E-2</v>
      </c>
      <c r="E225" s="70">
        <f t="shared" si="20"/>
        <v>-5.7867317330519974E-3</v>
      </c>
    </row>
    <row r="226" spans="1:9" ht="15.75" thickBot="1" x14ac:dyDescent="0.3">
      <c r="A226" s="545" t="s">
        <v>130</v>
      </c>
      <c r="B226" s="546"/>
      <c r="C226" s="546"/>
      <c r="D226" s="546"/>
      <c r="E226" s="547"/>
    </row>
    <row r="227" spans="1:9" ht="12.75" customHeight="1" x14ac:dyDescent="0.25">
      <c r="A227" s="534"/>
      <c r="B227" s="66">
        <v>2019</v>
      </c>
      <c r="C227" s="66">
        <v>2020</v>
      </c>
      <c r="D227" s="66">
        <v>2021</v>
      </c>
      <c r="E227" s="66">
        <v>2022</v>
      </c>
    </row>
    <row r="228" spans="1:9" ht="12.75" customHeight="1" thickBot="1" x14ac:dyDescent="0.3">
      <c r="A228" s="535"/>
      <c r="B228" s="67" t="s">
        <v>5</v>
      </c>
      <c r="C228" s="67" t="s">
        <v>6</v>
      </c>
      <c r="D228" s="67" t="s">
        <v>6</v>
      </c>
      <c r="E228" s="67" t="s">
        <v>6</v>
      </c>
    </row>
    <row r="229" spans="1:9" ht="15.75" thickBot="1" x14ac:dyDescent="0.3">
      <c r="A229" s="71" t="s">
        <v>41</v>
      </c>
      <c r="B229" s="72">
        <f>B230+B231+B232+B233</f>
        <v>0</v>
      </c>
      <c r="C229" s="451">
        <f t="shared" ref="C229:E229" si="21">C230+C231+C232+C233</f>
        <v>38100</v>
      </c>
      <c r="D229" s="451">
        <f t="shared" si="21"/>
        <v>35680</v>
      </c>
      <c r="E229" s="451">
        <f t="shared" si="21"/>
        <v>34460</v>
      </c>
      <c r="I229" s="10"/>
    </row>
    <row r="230" spans="1:9" ht="15.75" thickBot="1" x14ac:dyDescent="0.3">
      <c r="A230" s="73" t="s">
        <v>52</v>
      </c>
      <c r="B230" s="72"/>
      <c r="C230" s="72">
        <v>38100</v>
      </c>
      <c r="D230" s="72">
        <v>35680</v>
      </c>
      <c r="E230" s="72">
        <v>34460</v>
      </c>
    </row>
    <row r="231" spans="1:9" ht="15.75" thickBot="1" x14ac:dyDescent="0.3">
      <c r="A231" s="73" t="s">
        <v>56</v>
      </c>
      <c r="B231" s="72"/>
      <c r="C231" s="72"/>
      <c r="D231" s="72"/>
      <c r="E231" s="72"/>
    </row>
    <row r="232" spans="1:9" ht="15.75" thickBot="1" x14ac:dyDescent="0.3">
      <c r="A232" s="73" t="s">
        <v>57</v>
      </c>
      <c r="B232" s="72"/>
      <c r="C232" s="72"/>
      <c r="D232" s="72"/>
      <c r="E232" s="72"/>
    </row>
    <row r="233" spans="1:9" ht="15.75" thickBot="1" x14ac:dyDescent="0.3">
      <c r="A233" s="73" t="s">
        <v>58</v>
      </c>
      <c r="B233" s="72"/>
      <c r="C233" s="72"/>
      <c r="D233" s="72"/>
      <c r="E233" s="72"/>
    </row>
    <row r="234" spans="1:9" ht="15.75" thickBot="1" x14ac:dyDescent="0.3">
      <c r="A234" s="71" t="s">
        <v>42</v>
      </c>
      <c r="B234" s="74">
        <f>B235+B236+B237+B238</f>
        <v>0</v>
      </c>
      <c r="C234" s="74">
        <v>0</v>
      </c>
      <c r="D234" s="74">
        <f t="shared" ref="D234:E234" si="22">D235+D236+D237+D238</f>
        <v>0</v>
      </c>
      <c r="E234" s="74">
        <f t="shared" si="22"/>
        <v>0</v>
      </c>
    </row>
    <row r="235" spans="1:9" ht="15.75" thickBot="1" x14ac:dyDescent="0.3">
      <c r="A235" s="73" t="s">
        <v>52</v>
      </c>
      <c r="B235" s="74"/>
      <c r="C235" s="72"/>
      <c r="D235" s="72"/>
      <c r="E235" s="72"/>
    </row>
    <row r="236" spans="1:9" ht="15.75" thickBot="1" x14ac:dyDescent="0.3">
      <c r="A236" s="73" t="s">
        <v>56</v>
      </c>
      <c r="B236" s="74"/>
      <c r="C236" s="72"/>
      <c r="D236" s="72"/>
      <c r="E236" s="72"/>
    </row>
    <row r="237" spans="1:9" ht="15.75" thickBot="1" x14ac:dyDescent="0.3">
      <c r="A237" s="73" t="s">
        <v>57</v>
      </c>
      <c r="B237" s="74"/>
      <c r="C237" s="72"/>
      <c r="D237" s="72"/>
      <c r="E237" s="72"/>
    </row>
    <row r="238" spans="1:9" ht="15.75" thickBot="1" x14ac:dyDescent="0.3">
      <c r="A238" s="73" t="s">
        <v>58</v>
      </c>
      <c r="B238" s="74"/>
      <c r="C238" s="72"/>
      <c r="D238" s="72"/>
      <c r="E238" s="72"/>
    </row>
    <row r="239" spans="1:9" ht="15.75" thickBot="1" x14ac:dyDescent="0.3">
      <c r="A239" s="93" t="s">
        <v>35</v>
      </c>
      <c r="B239" s="74">
        <f>B229+B234</f>
        <v>0</v>
      </c>
      <c r="C239" s="74">
        <f t="shared" ref="C239:E239" si="23">C229+C234</f>
        <v>38100</v>
      </c>
      <c r="D239" s="74">
        <f t="shared" si="23"/>
        <v>35680</v>
      </c>
      <c r="E239" s="74">
        <f t="shared" si="23"/>
        <v>34460</v>
      </c>
    </row>
    <row r="240" spans="1:9" ht="17.25" customHeight="1" thickBot="1" x14ac:dyDescent="0.3">
      <c r="A240" s="80" t="s">
        <v>37</v>
      </c>
      <c r="B240" s="82" t="e">
        <f>IF(B239-#REF!=0,0,"Error")</f>
        <v>#REF!</v>
      </c>
      <c r="C240" s="82">
        <f>IF(C239-C221=0,0,"Error")</f>
        <v>0</v>
      </c>
      <c r="D240" s="82">
        <f t="shared" ref="D240:E240" si="24">IF(D239-D221=0,0,"Error")</f>
        <v>0</v>
      </c>
      <c r="E240" s="82">
        <f t="shared" si="24"/>
        <v>0</v>
      </c>
    </row>
    <row r="241" spans="1:9" ht="57.75" customHeight="1" thickBot="1" x14ac:dyDescent="0.3">
      <c r="A241" s="89" t="s">
        <v>59</v>
      </c>
      <c r="B241" s="90" t="s">
        <v>131</v>
      </c>
      <c r="C241" s="91" t="s">
        <v>55</v>
      </c>
      <c r="D241" s="587"/>
      <c r="E241" s="590"/>
    </row>
    <row r="242" spans="1:9" ht="32.25" customHeight="1" thickBot="1" x14ac:dyDescent="0.3">
      <c r="A242" s="92" t="s">
        <v>9</v>
      </c>
      <c r="B242" s="591" t="s">
        <v>132</v>
      </c>
      <c r="C242" s="592"/>
      <c r="D242" s="592"/>
      <c r="E242" s="593"/>
    </row>
    <row r="243" spans="1:9" ht="15.75" thickBot="1" x14ac:dyDescent="0.3">
      <c r="A243" s="65" t="s">
        <v>14</v>
      </c>
      <c r="B243" s="553" t="s">
        <v>133</v>
      </c>
      <c r="C243" s="554"/>
      <c r="D243" s="554"/>
      <c r="E243" s="555"/>
    </row>
    <row r="244" spans="1:9" ht="12.75" customHeight="1" x14ac:dyDescent="0.25">
      <c r="A244" s="534"/>
      <c r="B244" s="66">
        <v>2019</v>
      </c>
      <c r="C244" s="66">
        <v>2020</v>
      </c>
      <c r="D244" s="66">
        <v>2021</v>
      </c>
      <c r="E244" s="66">
        <v>2022</v>
      </c>
    </row>
    <row r="245" spans="1:9" ht="12.75" customHeight="1" thickBot="1" x14ac:dyDescent="0.3">
      <c r="A245" s="535"/>
      <c r="B245" s="67" t="s">
        <v>5</v>
      </c>
      <c r="C245" s="67" t="s">
        <v>6</v>
      </c>
      <c r="D245" s="67" t="s">
        <v>6</v>
      </c>
      <c r="E245" s="67" t="s">
        <v>6</v>
      </c>
    </row>
    <row r="246" spans="1:9" ht="15.75" thickBot="1" x14ac:dyDescent="0.3">
      <c r="A246" s="65" t="s">
        <v>8</v>
      </c>
      <c r="B246" s="68"/>
      <c r="C246" s="68">
        <v>8</v>
      </c>
      <c r="D246" s="68">
        <v>14</v>
      </c>
      <c r="E246" s="68">
        <v>15</v>
      </c>
    </row>
    <row r="247" spans="1:9" ht="15.75" thickBot="1" x14ac:dyDescent="0.3">
      <c r="A247" s="65" t="s">
        <v>15</v>
      </c>
      <c r="B247" s="68">
        <f>B265</f>
        <v>0</v>
      </c>
      <c r="C247" s="68">
        <f>C265</f>
        <v>27999</v>
      </c>
      <c r="D247" s="68">
        <f>D265</f>
        <v>46362</v>
      </c>
      <c r="E247" s="68">
        <f>E265</f>
        <v>48949</v>
      </c>
    </row>
    <row r="248" spans="1:9" ht="15.75" thickBot="1" x14ac:dyDescent="0.3">
      <c r="A248" s="65" t="s">
        <v>23</v>
      </c>
      <c r="B248" s="68" t="e">
        <f>B247/B246</f>
        <v>#DIV/0!</v>
      </c>
      <c r="C248" s="68">
        <f t="shared" ref="C248:E248" si="25">C247/C246</f>
        <v>3499.875</v>
      </c>
      <c r="D248" s="68">
        <f t="shared" si="25"/>
        <v>3311.5714285714284</v>
      </c>
      <c r="E248" s="68">
        <f t="shared" si="25"/>
        <v>3263.2666666666669</v>
      </c>
    </row>
    <row r="249" spans="1:9" ht="15.75" thickBot="1" x14ac:dyDescent="0.3">
      <c r="A249" s="65" t="s">
        <v>16</v>
      </c>
      <c r="B249" s="69" t="s">
        <v>22</v>
      </c>
      <c r="C249" s="70" t="e">
        <f>C246/B246-1</f>
        <v>#DIV/0!</v>
      </c>
      <c r="D249" s="70">
        <f t="shared" ref="D249:E251" si="26">D246/C246-1</f>
        <v>0.75</v>
      </c>
      <c r="E249" s="70">
        <f t="shared" si="26"/>
        <v>7.1428571428571397E-2</v>
      </c>
      <c r="G249" s="10"/>
      <c r="H249" s="10"/>
      <c r="I249" s="10"/>
    </row>
    <row r="250" spans="1:9" ht="15.75" thickBot="1" x14ac:dyDescent="0.3">
      <c r="A250" s="65" t="s">
        <v>17</v>
      </c>
      <c r="B250" s="69" t="s">
        <v>22</v>
      </c>
      <c r="C250" s="70" t="e">
        <f>C247/B247-1</f>
        <v>#DIV/0!</v>
      </c>
      <c r="D250" s="70">
        <f t="shared" si="26"/>
        <v>0.65584485160184292</v>
      </c>
      <c r="E250" s="70">
        <f t="shared" si="26"/>
        <v>5.5800008627755471E-2</v>
      </c>
    </row>
    <row r="251" spans="1:9" ht="15.75" thickBot="1" x14ac:dyDescent="0.3">
      <c r="A251" s="65" t="s">
        <v>18</v>
      </c>
      <c r="B251" s="69" t="s">
        <v>22</v>
      </c>
      <c r="C251" s="70" t="e">
        <f>C248/B248-1</f>
        <v>#DIV/0!</v>
      </c>
      <c r="D251" s="70">
        <f t="shared" si="26"/>
        <v>-5.3802941941804128E-2</v>
      </c>
      <c r="E251" s="70">
        <f t="shared" si="26"/>
        <v>-1.4586658614094805E-2</v>
      </c>
    </row>
    <row r="252" spans="1:9" ht="15.75" thickBot="1" x14ac:dyDescent="0.3">
      <c r="A252" s="545" t="s">
        <v>130</v>
      </c>
      <c r="B252" s="546"/>
      <c r="C252" s="546"/>
      <c r="D252" s="546"/>
      <c r="E252" s="547"/>
    </row>
    <row r="253" spans="1:9" ht="12.75" customHeight="1" x14ac:dyDescent="0.25">
      <c r="A253" s="534"/>
      <c r="B253" s="66">
        <v>2019</v>
      </c>
      <c r="C253" s="66">
        <v>2020</v>
      </c>
      <c r="D253" s="66">
        <v>2021</v>
      </c>
      <c r="E253" s="66">
        <v>2022</v>
      </c>
    </row>
    <row r="254" spans="1:9" ht="12.75" customHeight="1" thickBot="1" x14ac:dyDescent="0.3">
      <c r="A254" s="535"/>
      <c r="B254" s="67" t="s">
        <v>5</v>
      </c>
      <c r="C254" s="67" t="s">
        <v>6</v>
      </c>
      <c r="D254" s="67" t="s">
        <v>6</v>
      </c>
      <c r="E254" s="67" t="s">
        <v>6</v>
      </c>
    </row>
    <row r="255" spans="1:9" ht="15.75" thickBot="1" x14ac:dyDescent="0.3">
      <c r="A255" s="71" t="s">
        <v>41</v>
      </c>
      <c r="B255" s="72">
        <f>B256+B257+B258+B259</f>
        <v>0</v>
      </c>
      <c r="C255" s="451">
        <f>C256+C257+C258+C259</f>
        <v>27999</v>
      </c>
      <c r="D255" s="451">
        <f t="shared" ref="D255:E255" si="27">D256+D257+D258+D259</f>
        <v>46362</v>
      </c>
      <c r="E255" s="451">
        <f t="shared" si="27"/>
        <v>48949</v>
      </c>
    </row>
    <row r="256" spans="1:9" ht="15.75" thickBot="1" x14ac:dyDescent="0.3">
      <c r="A256" s="73" t="s">
        <v>52</v>
      </c>
      <c r="B256" s="72"/>
      <c r="C256" s="72">
        <v>27999</v>
      </c>
      <c r="D256" s="72">
        <v>46362</v>
      </c>
      <c r="E256" s="72">
        <v>48949</v>
      </c>
    </row>
    <row r="257" spans="1:10" ht="15.75" thickBot="1" x14ac:dyDescent="0.3">
      <c r="A257" s="73" t="s">
        <v>56</v>
      </c>
      <c r="B257" s="72"/>
      <c r="C257" s="72"/>
      <c r="D257" s="72"/>
      <c r="E257" s="72"/>
    </row>
    <row r="258" spans="1:10" ht="15.75" thickBot="1" x14ac:dyDescent="0.3">
      <c r="A258" s="73" t="s">
        <v>57</v>
      </c>
      <c r="B258" s="72"/>
      <c r="C258" s="72"/>
      <c r="D258" s="72"/>
      <c r="E258" s="72"/>
    </row>
    <row r="259" spans="1:10" ht="15.75" thickBot="1" x14ac:dyDescent="0.3">
      <c r="A259" s="73" t="s">
        <v>58</v>
      </c>
      <c r="B259" s="72"/>
      <c r="C259" s="72"/>
      <c r="D259" s="72"/>
      <c r="E259" s="72"/>
    </row>
    <row r="260" spans="1:10" ht="15.75" thickBot="1" x14ac:dyDescent="0.3">
      <c r="A260" s="71" t="s">
        <v>42</v>
      </c>
      <c r="B260" s="74">
        <f>B261+B262+B263+B264</f>
        <v>0</v>
      </c>
      <c r="C260" s="74">
        <v>0</v>
      </c>
      <c r="D260" s="74">
        <f t="shared" ref="D260:E260" si="28">D261+D262+D263+D264</f>
        <v>0</v>
      </c>
      <c r="E260" s="74">
        <f t="shared" si="28"/>
        <v>0</v>
      </c>
      <c r="H260" s="10"/>
      <c r="J260" s="10"/>
    </row>
    <row r="261" spans="1:10" ht="15.75" thickBot="1" x14ac:dyDescent="0.3">
      <c r="A261" s="73" t="s">
        <v>52</v>
      </c>
      <c r="B261" s="74"/>
      <c r="C261" s="72"/>
      <c r="D261" s="72"/>
      <c r="E261" s="72"/>
    </row>
    <row r="262" spans="1:10" ht="15.75" thickBot="1" x14ac:dyDescent="0.3">
      <c r="A262" s="73" t="s">
        <v>56</v>
      </c>
      <c r="B262" s="74"/>
      <c r="C262" s="72"/>
      <c r="D262" s="72"/>
      <c r="E262" s="72"/>
    </row>
    <row r="263" spans="1:10" ht="15.75" thickBot="1" x14ac:dyDescent="0.3">
      <c r="A263" s="73" t="s">
        <v>57</v>
      </c>
      <c r="B263" s="74"/>
      <c r="C263" s="72"/>
      <c r="D263" s="72"/>
      <c r="E263" s="72"/>
    </row>
    <row r="264" spans="1:10" ht="15.75" thickBot="1" x14ac:dyDescent="0.3">
      <c r="A264" s="73" t="s">
        <v>58</v>
      </c>
      <c r="B264" s="74"/>
      <c r="C264" s="72"/>
      <c r="D264" s="72"/>
      <c r="E264" s="72"/>
    </row>
    <row r="265" spans="1:10" ht="15.75" thickBot="1" x14ac:dyDescent="0.3">
      <c r="A265" s="93" t="s">
        <v>35</v>
      </c>
      <c r="B265" s="74">
        <f>B255+B260</f>
        <v>0</v>
      </c>
      <c r="C265" s="74">
        <f t="shared" ref="C265:E265" si="29">C255+C260</f>
        <v>27999</v>
      </c>
      <c r="D265" s="74">
        <f t="shared" si="29"/>
        <v>46362</v>
      </c>
      <c r="E265" s="74">
        <f t="shared" si="29"/>
        <v>48949</v>
      </c>
    </row>
    <row r="266" spans="1:10" ht="17.25" customHeight="1" thickBot="1" x14ac:dyDescent="0.3">
      <c r="A266" s="80" t="s">
        <v>37</v>
      </c>
      <c r="B266" s="82">
        <v>0</v>
      </c>
      <c r="C266" s="82">
        <f>IF(C265-C247=0,0,"Error")</f>
        <v>0</v>
      </c>
      <c r="D266" s="82">
        <f t="shared" ref="D266:E266" si="30">IF(D265-D247=0,0,"Error")</f>
        <v>0</v>
      </c>
      <c r="E266" s="82">
        <f t="shared" si="30"/>
        <v>0</v>
      </c>
    </row>
    <row r="267" spans="1:10" ht="15.75" thickBot="1" x14ac:dyDescent="0.3">
      <c r="A267" s="530" t="s">
        <v>39</v>
      </c>
      <c r="B267" s="531"/>
      <c r="C267" s="531"/>
      <c r="D267" s="531"/>
      <c r="E267" s="532"/>
    </row>
    <row r="268" spans="1:10" ht="15.75" thickBot="1" x14ac:dyDescent="0.3">
      <c r="A268" s="533" t="s">
        <v>43</v>
      </c>
      <c r="B268" s="531"/>
      <c r="C268" s="531"/>
      <c r="D268" s="531"/>
      <c r="E268" s="532"/>
    </row>
    <row r="269" spans="1:10" ht="28.5" customHeight="1" thickBot="1" x14ac:dyDescent="0.3">
      <c r="A269" s="89" t="s">
        <v>30</v>
      </c>
      <c r="B269" s="594" t="s">
        <v>134</v>
      </c>
      <c r="C269" s="595"/>
      <c r="D269" s="595"/>
      <c r="E269" s="596"/>
    </row>
    <row r="270" spans="1:10" ht="49.5" customHeight="1" thickBot="1" x14ac:dyDescent="0.3">
      <c r="A270" s="89" t="s">
        <v>54</v>
      </c>
      <c r="B270" s="94" t="s">
        <v>135</v>
      </c>
      <c r="C270" s="95" t="s">
        <v>55</v>
      </c>
      <c r="D270" s="588" t="s">
        <v>136</v>
      </c>
      <c r="E270" s="589"/>
    </row>
    <row r="271" spans="1:10" ht="60" customHeight="1" thickBot="1" x14ac:dyDescent="0.3">
      <c r="A271" s="65" t="s">
        <v>9</v>
      </c>
      <c r="B271" s="551" t="s">
        <v>137</v>
      </c>
      <c r="C271" s="552"/>
      <c r="D271" s="552"/>
      <c r="E271" s="541"/>
    </row>
    <row r="272" spans="1:10" ht="15.75" thickBot="1" x14ac:dyDescent="0.3">
      <c r="A272" s="65" t="s">
        <v>14</v>
      </c>
      <c r="B272" s="542" t="s">
        <v>138</v>
      </c>
      <c r="C272" s="543"/>
      <c r="D272" s="543"/>
      <c r="E272" s="544"/>
    </row>
    <row r="273" spans="1:9" ht="12.75" customHeight="1" x14ac:dyDescent="0.25">
      <c r="A273" s="534"/>
      <c r="B273" s="66">
        <v>2019</v>
      </c>
      <c r="C273" s="66">
        <v>2020</v>
      </c>
      <c r="D273" s="66">
        <v>2021</v>
      </c>
      <c r="E273" s="66">
        <v>2022</v>
      </c>
    </row>
    <row r="274" spans="1:9" ht="12.75" customHeight="1" thickBot="1" x14ac:dyDescent="0.3">
      <c r="A274" s="535"/>
      <c r="B274" s="67" t="s">
        <v>5</v>
      </c>
      <c r="C274" s="67" t="s">
        <v>6</v>
      </c>
      <c r="D274" s="67" t="s">
        <v>6</v>
      </c>
      <c r="E274" s="67" t="s">
        <v>6</v>
      </c>
    </row>
    <row r="275" spans="1:9" ht="15.75" thickBot="1" x14ac:dyDescent="0.3">
      <c r="A275" s="65" t="s">
        <v>8</v>
      </c>
      <c r="B275" s="68">
        <v>1</v>
      </c>
      <c r="C275" s="68"/>
      <c r="D275" s="68"/>
      <c r="E275" s="68"/>
    </row>
    <row r="276" spans="1:9" ht="15.75" thickBot="1" x14ac:dyDescent="0.3">
      <c r="A276" s="65" t="s">
        <v>15</v>
      </c>
      <c r="B276" s="68">
        <v>1065</v>
      </c>
      <c r="C276" s="68">
        <v>0</v>
      </c>
      <c r="D276" s="68">
        <v>0</v>
      </c>
      <c r="E276" s="68">
        <v>0</v>
      </c>
    </row>
    <row r="277" spans="1:9" ht="15.75" thickBot="1" x14ac:dyDescent="0.3">
      <c r="A277" s="65" t="s">
        <v>23</v>
      </c>
      <c r="B277" s="68">
        <f>B276/B275</f>
        <v>1065</v>
      </c>
      <c r="C277" s="68">
        <v>0</v>
      </c>
      <c r="D277" s="68">
        <v>0</v>
      </c>
      <c r="E277" s="68">
        <v>0</v>
      </c>
    </row>
    <row r="278" spans="1:9" ht="15.75" thickBot="1" x14ac:dyDescent="0.3">
      <c r="A278" s="65" t="s">
        <v>16</v>
      </c>
      <c r="B278" s="69" t="s">
        <v>22</v>
      </c>
      <c r="C278" s="70">
        <v>0</v>
      </c>
      <c r="D278" s="70">
        <v>0</v>
      </c>
      <c r="E278" s="70">
        <v>0</v>
      </c>
      <c r="G278" s="10"/>
      <c r="H278" s="10"/>
      <c r="I278" s="10"/>
    </row>
    <row r="279" spans="1:9" ht="15.75" thickBot="1" x14ac:dyDescent="0.3">
      <c r="A279" s="65" t="s">
        <v>17</v>
      </c>
      <c r="B279" s="69" t="s">
        <v>22</v>
      </c>
      <c r="C279" s="70">
        <v>0</v>
      </c>
      <c r="D279" s="70">
        <v>0</v>
      </c>
      <c r="E279" s="70">
        <v>0</v>
      </c>
    </row>
    <row r="280" spans="1:9" ht="15.75" thickBot="1" x14ac:dyDescent="0.3">
      <c r="A280" s="65" t="s">
        <v>18</v>
      </c>
      <c r="B280" s="69" t="s">
        <v>22</v>
      </c>
      <c r="C280" s="70">
        <v>0</v>
      </c>
      <c r="D280" s="70">
        <v>0</v>
      </c>
      <c r="E280" s="70">
        <v>0</v>
      </c>
    </row>
    <row r="281" spans="1:9" ht="15.75" thickBot="1" x14ac:dyDescent="0.3">
      <c r="A281" s="545" t="s">
        <v>130</v>
      </c>
      <c r="B281" s="546"/>
      <c r="C281" s="546"/>
      <c r="D281" s="546"/>
      <c r="E281" s="547"/>
    </row>
    <row r="282" spans="1:9" ht="12.75" customHeight="1" x14ac:dyDescent="0.25">
      <c r="A282" s="534"/>
      <c r="B282" s="66">
        <v>2019</v>
      </c>
      <c r="C282" s="66">
        <v>2020</v>
      </c>
      <c r="D282" s="66">
        <v>2021</v>
      </c>
      <c r="E282" s="66">
        <v>2022</v>
      </c>
    </row>
    <row r="283" spans="1:9" ht="12.75" customHeight="1" thickBot="1" x14ac:dyDescent="0.3">
      <c r="A283" s="535"/>
      <c r="B283" s="67" t="s">
        <v>5</v>
      </c>
      <c r="C283" s="67" t="s">
        <v>6</v>
      </c>
      <c r="D283" s="67" t="s">
        <v>6</v>
      </c>
      <c r="E283" s="67" t="s">
        <v>6</v>
      </c>
    </row>
    <row r="284" spans="1:9" ht="15.75" thickBot="1" x14ac:dyDescent="0.3">
      <c r="A284" s="71" t="s">
        <v>41</v>
      </c>
      <c r="B284" s="72">
        <f>B285+B286+B287+B288</f>
        <v>1065</v>
      </c>
      <c r="C284" s="72">
        <f t="shared" ref="C284:E284" si="31">C285+C286+C287+C288</f>
        <v>0</v>
      </c>
      <c r="D284" s="72">
        <f t="shared" si="31"/>
        <v>0</v>
      </c>
      <c r="E284" s="72">
        <f t="shared" si="31"/>
        <v>0</v>
      </c>
    </row>
    <row r="285" spans="1:9" ht="15.75" thickBot="1" x14ac:dyDescent="0.3">
      <c r="A285" s="73" t="s">
        <v>52</v>
      </c>
      <c r="B285" s="72"/>
      <c r="C285" s="72"/>
      <c r="D285" s="72"/>
      <c r="E285" s="72"/>
    </row>
    <row r="286" spans="1:9" ht="15.75" thickBot="1" x14ac:dyDescent="0.3">
      <c r="A286" s="73" t="s">
        <v>56</v>
      </c>
      <c r="B286" s="72"/>
      <c r="C286" s="72"/>
      <c r="D286" s="72"/>
      <c r="E286" s="72"/>
    </row>
    <row r="287" spans="1:9" ht="15.75" thickBot="1" x14ac:dyDescent="0.3">
      <c r="A287" s="73" t="s">
        <v>57</v>
      </c>
      <c r="B287" s="72"/>
      <c r="C287" s="72"/>
      <c r="D287" s="72"/>
      <c r="E287" s="72"/>
    </row>
    <row r="288" spans="1:9" ht="15.75" thickBot="1" x14ac:dyDescent="0.3">
      <c r="A288" s="73" t="s">
        <v>58</v>
      </c>
      <c r="B288" s="72">
        <v>1065</v>
      </c>
      <c r="C288" s="72"/>
      <c r="D288" s="72"/>
      <c r="E288" s="72"/>
    </row>
    <row r="289" spans="1:9" ht="15.75" thickBot="1" x14ac:dyDescent="0.3">
      <c r="A289" s="71" t="s">
        <v>42</v>
      </c>
      <c r="B289" s="74">
        <f t="shared" ref="B289:E289" si="32">B290+B291+B292+B293</f>
        <v>0</v>
      </c>
      <c r="C289" s="74">
        <f t="shared" si="32"/>
        <v>0</v>
      </c>
      <c r="D289" s="74">
        <f t="shared" si="32"/>
        <v>0</v>
      </c>
      <c r="E289" s="74">
        <f t="shared" si="32"/>
        <v>0</v>
      </c>
    </row>
    <row r="290" spans="1:9" ht="15.75" thickBot="1" x14ac:dyDescent="0.3">
      <c r="A290" s="73" t="s">
        <v>52</v>
      </c>
      <c r="B290" s="74"/>
      <c r="C290" s="72"/>
      <c r="D290" s="72"/>
      <c r="E290" s="72"/>
    </row>
    <row r="291" spans="1:9" ht="15.75" thickBot="1" x14ac:dyDescent="0.3">
      <c r="A291" s="73" t="s">
        <v>56</v>
      </c>
      <c r="B291" s="74"/>
      <c r="C291" s="72"/>
      <c r="D291" s="72"/>
      <c r="E291" s="72"/>
    </row>
    <row r="292" spans="1:9" ht="15.75" thickBot="1" x14ac:dyDescent="0.3">
      <c r="A292" s="73" t="s">
        <v>57</v>
      </c>
      <c r="B292" s="74"/>
      <c r="C292" s="72"/>
      <c r="D292" s="72"/>
      <c r="E292" s="72"/>
    </row>
    <row r="293" spans="1:9" ht="15.75" thickBot="1" x14ac:dyDescent="0.3">
      <c r="A293" s="73" t="s">
        <v>58</v>
      </c>
      <c r="B293" s="74"/>
      <c r="C293" s="72"/>
      <c r="D293" s="72"/>
      <c r="E293" s="72"/>
    </row>
    <row r="294" spans="1:9" ht="15.75" thickBot="1" x14ac:dyDescent="0.3">
      <c r="A294" s="96" t="s">
        <v>35</v>
      </c>
      <c r="B294" s="74">
        <f>B284+B289</f>
        <v>1065</v>
      </c>
      <c r="C294" s="74">
        <f t="shared" ref="C294:E294" si="33">C284+C289</f>
        <v>0</v>
      </c>
      <c r="D294" s="74">
        <f t="shared" si="33"/>
        <v>0</v>
      </c>
      <c r="E294" s="74">
        <f t="shared" si="33"/>
        <v>0</v>
      </c>
    </row>
    <row r="295" spans="1:9" ht="17.25" customHeight="1" thickBot="1" x14ac:dyDescent="0.3">
      <c r="A295" s="97" t="s">
        <v>37</v>
      </c>
      <c r="B295" s="82">
        <f>IF(B294-B276=0,0,"Error")</f>
        <v>0</v>
      </c>
      <c r="C295" s="82">
        <v>0</v>
      </c>
      <c r="D295" s="82">
        <v>0</v>
      </c>
      <c r="E295" s="82">
        <v>0</v>
      </c>
    </row>
    <row r="296" spans="1:9" ht="58.5" customHeight="1" thickBot="1" x14ac:dyDescent="0.3">
      <c r="A296" s="89" t="s">
        <v>59</v>
      </c>
      <c r="B296" s="94" t="s">
        <v>139</v>
      </c>
      <c r="C296" s="95" t="s">
        <v>55</v>
      </c>
      <c r="D296" s="588" t="s">
        <v>140</v>
      </c>
      <c r="E296" s="589"/>
    </row>
    <row r="297" spans="1:9" ht="48" customHeight="1" thickBot="1" x14ac:dyDescent="0.3">
      <c r="A297" s="65" t="s">
        <v>9</v>
      </c>
      <c r="B297" s="551" t="s">
        <v>141</v>
      </c>
      <c r="C297" s="552"/>
      <c r="D297" s="552"/>
      <c r="E297" s="541"/>
    </row>
    <row r="298" spans="1:9" ht="15.75" thickBot="1" x14ac:dyDescent="0.3">
      <c r="A298" s="65" t="s">
        <v>14</v>
      </c>
      <c r="B298" s="542" t="s">
        <v>142</v>
      </c>
      <c r="C298" s="543"/>
      <c r="D298" s="543"/>
      <c r="E298" s="544"/>
    </row>
    <row r="299" spans="1:9" ht="12.75" customHeight="1" x14ac:dyDescent="0.25">
      <c r="A299" s="534"/>
      <c r="B299" s="66">
        <v>2019</v>
      </c>
      <c r="C299" s="66">
        <v>2020</v>
      </c>
      <c r="D299" s="66">
        <v>2021</v>
      </c>
      <c r="E299" s="66">
        <v>2022</v>
      </c>
    </row>
    <row r="300" spans="1:9" ht="12.75" customHeight="1" thickBot="1" x14ac:dyDescent="0.3">
      <c r="A300" s="535"/>
      <c r="B300" s="67" t="s">
        <v>5</v>
      </c>
      <c r="C300" s="67" t="s">
        <v>6</v>
      </c>
      <c r="D300" s="67" t="s">
        <v>6</v>
      </c>
      <c r="E300" s="67" t="s">
        <v>6</v>
      </c>
    </row>
    <row r="301" spans="1:9" ht="15.75" thickBot="1" x14ac:dyDescent="0.3">
      <c r="A301" s="65" t="s">
        <v>8</v>
      </c>
      <c r="B301" s="69">
        <v>5</v>
      </c>
      <c r="C301" s="65"/>
      <c r="D301" s="65"/>
      <c r="E301" s="65"/>
    </row>
    <row r="302" spans="1:9" ht="15.75" thickBot="1" x14ac:dyDescent="0.3">
      <c r="A302" s="65" t="s">
        <v>15</v>
      </c>
      <c r="B302" s="68">
        <v>5380</v>
      </c>
      <c r="C302" s="68">
        <v>0</v>
      </c>
      <c r="D302" s="68"/>
      <c r="E302" s="68"/>
    </row>
    <row r="303" spans="1:9" ht="15.75" thickBot="1" x14ac:dyDescent="0.3">
      <c r="A303" s="65" t="s">
        <v>23</v>
      </c>
      <c r="B303" s="68">
        <f>B302/B301</f>
        <v>1076</v>
      </c>
      <c r="C303" s="68" t="e">
        <f t="shared" ref="C303:E303" si="34">C302/C301</f>
        <v>#DIV/0!</v>
      </c>
      <c r="D303" s="68" t="e">
        <f t="shared" si="34"/>
        <v>#DIV/0!</v>
      </c>
      <c r="E303" s="68" t="e">
        <f t="shared" si="34"/>
        <v>#DIV/0!</v>
      </c>
    </row>
    <row r="304" spans="1:9" ht="15.75" thickBot="1" x14ac:dyDescent="0.3">
      <c r="A304" s="65" t="s">
        <v>16</v>
      </c>
      <c r="B304" s="69" t="s">
        <v>22</v>
      </c>
      <c r="C304" s="70">
        <f>C301/B301-1</f>
        <v>-1</v>
      </c>
      <c r="D304" s="70" t="e">
        <f t="shared" ref="D304:E306" si="35">D301/C301-1</f>
        <v>#DIV/0!</v>
      </c>
      <c r="E304" s="70" t="e">
        <f t="shared" si="35"/>
        <v>#DIV/0!</v>
      </c>
      <c r="G304" s="10"/>
      <c r="H304" s="10"/>
      <c r="I304" s="10"/>
    </row>
    <row r="305" spans="1:5" ht="15.75" thickBot="1" x14ac:dyDescent="0.3">
      <c r="A305" s="65" t="s">
        <v>17</v>
      </c>
      <c r="B305" s="69" t="s">
        <v>22</v>
      </c>
      <c r="C305" s="70">
        <f>C302/B302-1</f>
        <v>-1</v>
      </c>
      <c r="D305" s="70" t="e">
        <f t="shared" si="35"/>
        <v>#DIV/0!</v>
      </c>
      <c r="E305" s="70" t="e">
        <f t="shared" si="35"/>
        <v>#DIV/0!</v>
      </c>
    </row>
    <row r="306" spans="1:5" ht="15.75" thickBot="1" x14ac:dyDescent="0.3">
      <c r="A306" s="65" t="s">
        <v>18</v>
      </c>
      <c r="B306" s="69" t="s">
        <v>22</v>
      </c>
      <c r="C306" s="70" t="e">
        <f>C303/B303-1</f>
        <v>#DIV/0!</v>
      </c>
      <c r="D306" s="70" t="e">
        <f t="shared" si="35"/>
        <v>#DIV/0!</v>
      </c>
      <c r="E306" s="70" t="e">
        <f t="shared" si="35"/>
        <v>#DIV/0!</v>
      </c>
    </row>
    <row r="307" spans="1:5" ht="15.75" thickBot="1" x14ac:dyDescent="0.3">
      <c r="A307" s="545" t="s">
        <v>143</v>
      </c>
      <c r="B307" s="546"/>
      <c r="C307" s="546"/>
      <c r="D307" s="546"/>
      <c r="E307" s="547"/>
    </row>
    <row r="308" spans="1:5" ht="12.75" customHeight="1" x14ac:dyDescent="0.25">
      <c r="A308" s="534"/>
      <c r="B308" s="66">
        <v>2019</v>
      </c>
      <c r="C308" s="66">
        <v>2020</v>
      </c>
      <c r="D308" s="66">
        <v>2021</v>
      </c>
      <c r="E308" s="66">
        <v>2022</v>
      </c>
    </row>
    <row r="309" spans="1:5" ht="12.75" customHeight="1" thickBot="1" x14ac:dyDescent="0.3">
      <c r="A309" s="535"/>
      <c r="B309" s="67" t="s">
        <v>5</v>
      </c>
      <c r="C309" s="67" t="s">
        <v>6</v>
      </c>
      <c r="D309" s="67" t="s">
        <v>6</v>
      </c>
      <c r="E309" s="67" t="s">
        <v>6</v>
      </c>
    </row>
    <row r="310" spans="1:5" ht="15.75" thickBot="1" x14ac:dyDescent="0.3">
      <c r="A310" s="71" t="s">
        <v>41</v>
      </c>
      <c r="B310" s="72">
        <f>B311+B312+B313+B314</f>
        <v>5380</v>
      </c>
      <c r="C310" s="72">
        <f t="shared" ref="C310:E310" si="36">C311+C312+C313+C314</f>
        <v>0</v>
      </c>
      <c r="D310" s="72">
        <f t="shared" si="36"/>
        <v>0</v>
      </c>
      <c r="E310" s="72">
        <f t="shared" si="36"/>
        <v>0</v>
      </c>
    </row>
    <row r="311" spans="1:5" ht="15.75" thickBot="1" x14ac:dyDescent="0.3">
      <c r="A311" s="73" t="s">
        <v>52</v>
      </c>
      <c r="B311" s="72"/>
      <c r="C311" s="72"/>
      <c r="D311" s="72"/>
      <c r="E311" s="72"/>
    </row>
    <row r="312" spans="1:5" ht="15.75" thickBot="1" x14ac:dyDescent="0.3">
      <c r="A312" s="73" t="s">
        <v>56</v>
      </c>
      <c r="B312" s="72"/>
      <c r="C312" s="72"/>
      <c r="D312" s="72"/>
      <c r="E312" s="72"/>
    </row>
    <row r="313" spans="1:5" ht="15.75" thickBot="1" x14ac:dyDescent="0.3">
      <c r="A313" s="73" t="s">
        <v>57</v>
      </c>
      <c r="B313" s="72"/>
      <c r="C313" s="72"/>
      <c r="D313" s="72"/>
      <c r="E313" s="72"/>
    </row>
    <row r="314" spans="1:5" ht="15.75" thickBot="1" x14ac:dyDescent="0.3">
      <c r="A314" s="73" t="s">
        <v>58</v>
      </c>
      <c r="B314" s="72">
        <v>5380</v>
      </c>
      <c r="C314" s="72"/>
      <c r="D314" s="72"/>
      <c r="E314" s="72"/>
    </row>
    <row r="315" spans="1:5" ht="15.75" thickBot="1" x14ac:dyDescent="0.3">
      <c r="A315" s="71" t="s">
        <v>42</v>
      </c>
      <c r="B315" s="74">
        <f>B316+B317+B318+B319</f>
        <v>0</v>
      </c>
      <c r="C315" s="74">
        <v>0</v>
      </c>
      <c r="D315" s="74">
        <f t="shared" ref="D315:E315" si="37">D316+D317+D318+D319</f>
        <v>0</v>
      </c>
      <c r="E315" s="74">
        <f t="shared" si="37"/>
        <v>0</v>
      </c>
    </row>
    <row r="316" spans="1:5" ht="15.75" thickBot="1" x14ac:dyDescent="0.3">
      <c r="A316" s="73" t="s">
        <v>52</v>
      </c>
      <c r="B316" s="74"/>
      <c r="C316" s="72"/>
      <c r="D316" s="72"/>
      <c r="E316" s="72"/>
    </row>
    <row r="317" spans="1:5" ht="15.75" thickBot="1" x14ac:dyDescent="0.3">
      <c r="A317" s="73" t="s">
        <v>56</v>
      </c>
      <c r="B317" s="74"/>
      <c r="C317" s="72"/>
      <c r="D317" s="72"/>
      <c r="E317" s="72"/>
    </row>
    <row r="318" spans="1:5" ht="15.75" thickBot="1" x14ac:dyDescent="0.3">
      <c r="A318" s="73" t="s">
        <v>57</v>
      </c>
      <c r="B318" s="74"/>
      <c r="C318" s="72"/>
      <c r="D318" s="72"/>
      <c r="E318" s="72"/>
    </row>
    <row r="319" spans="1:5" ht="15.75" thickBot="1" x14ac:dyDescent="0.3">
      <c r="A319" s="73" t="s">
        <v>58</v>
      </c>
      <c r="B319" s="74"/>
      <c r="C319" s="72"/>
      <c r="D319" s="72"/>
      <c r="E319" s="72"/>
    </row>
    <row r="320" spans="1:5" ht="15.75" thickBot="1" x14ac:dyDescent="0.3">
      <c r="A320" s="96" t="s">
        <v>61</v>
      </c>
      <c r="B320" s="74">
        <f>B310+B315</f>
        <v>5380</v>
      </c>
      <c r="C320" s="74">
        <f t="shared" ref="C320:E320" si="38">C310+C315</f>
        <v>0</v>
      </c>
      <c r="D320" s="74">
        <f t="shared" si="38"/>
        <v>0</v>
      </c>
      <c r="E320" s="74">
        <f t="shared" si="38"/>
        <v>0</v>
      </c>
    </row>
    <row r="321" spans="1:8" ht="17.25" customHeight="1" thickBot="1" x14ac:dyDescent="0.3">
      <c r="A321" s="97" t="s">
        <v>37</v>
      </c>
      <c r="B321" s="82">
        <f>IF(B320-B302=0,0,"Error")</f>
        <v>0</v>
      </c>
      <c r="C321" s="82">
        <f>IF(C320-C302=0,0,"Error")</f>
        <v>0</v>
      </c>
      <c r="D321" s="82">
        <f t="shared" ref="D321:E321" si="39">IF(D320-D302=0,0,"Error")</f>
        <v>0</v>
      </c>
      <c r="E321" s="82">
        <f t="shared" si="39"/>
        <v>0</v>
      </c>
    </row>
    <row r="322" spans="1:8" ht="29.25" customHeight="1" thickBot="1" x14ac:dyDescent="0.3">
      <c r="A322" s="59" t="s">
        <v>144</v>
      </c>
      <c r="B322" s="576" t="s">
        <v>145</v>
      </c>
      <c r="C322" s="577"/>
      <c r="D322" s="577"/>
      <c r="E322" s="578"/>
    </row>
    <row r="323" spans="1:8" ht="15.75" thickBot="1" x14ac:dyDescent="0.3">
      <c r="A323" s="551" t="s">
        <v>146</v>
      </c>
      <c r="B323" s="552"/>
      <c r="C323" s="552"/>
      <c r="D323" s="552"/>
      <c r="E323" s="541"/>
      <c r="H323" s="5"/>
    </row>
    <row r="324" spans="1:8" ht="23.25" thickBot="1" x14ac:dyDescent="0.3">
      <c r="A324" s="55" t="s">
        <v>147</v>
      </c>
      <c r="B324" s="86">
        <v>1599</v>
      </c>
      <c r="C324" s="57" t="s">
        <v>82</v>
      </c>
      <c r="D324" s="57" t="s">
        <v>82</v>
      </c>
      <c r="E324" s="57" t="s">
        <v>82</v>
      </c>
      <c r="G324" s="37"/>
    </row>
    <row r="325" spans="1:8" ht="34.5" thickBot="1" x14ac:dyDescent="0.3">
      <c r="A325" s="55" t="s">
        <v>148</v>
      </c>
      <c r="B325" s="86">
        <v>383</v>
      </c>
      <c r="C325" s="57" t="s">
        <v>82</v>
      </c>
      <c r="D325" s="57" t="s">
        <v>82</v>
      </c>
      <c r="E325" s="57" t="s">
        <v>82</v>
      </c>
    </row>
    <row r="326" spans="1:8" ht="37.5" customHeight="1" thickBot="1" x14ac:dyDescent="0.3">
      <c r="A326" s="55" t="s">
        <v>149</v>
      </c>
      <c r="B326" s="98" t="s">
        <v>150</v>
      </c>
      <c r="C326" s="57" t="s">
        <v>82</v>
      </c>
      <c r="D326" s="57" t="s">
        <v>82</v>
      </c>
      <c r="E326" s="57" t="s">
        <v>82</v>
      </c>
    </row>
    <row r="327" spans="1:8" ht="15.75" thickBot="1" x14ac:dyDescent="0.3">
      <c r="A327" s="61" t="s">
        <v>151</v>
      </c>
      <c r="B327" s="99">
        <v>38</v>
      </c>
      <c r="C327" s="57" t="s">
        <v>82</v>
      </c>
      <c r="D327" s="57" t="s">
        <v>82</v>
      </c>
      <c r="E327" s="57" t="s">
        <v>82</v>
      </c>
    </row>
    <row r="328" spans="1:8" ht="15.75" thickBot="1" x14ac:dyDescent="0.3">
      <c r="A328" s="579" t="s">
        <v>152</v>
      </c>
      <c r="B328" s="580"/>
      <c r="C328" s="580"/>
      <c r="D328" s="580"/>
      <c r="E328" s="581"/>
    </row>
    <row r="329" spans="1:8" ht="15.75" thickBot="1" x14ac:dyDescent="0.3">
      <c r="A329" s="533" t="s">
        <v>44</v>
      </c>
      <c r="B329" s="582"/>
      <c r="C329" s="582"/>
      <c r="D329" s="582"/>
      <c r="E329" s="532"/>
    </row>
    <row r="330" spans="1:8" ht="26.25" customHeight="1" thickBot="1" x14ac:dyDescent="0.3">
      <c r="A330" s="63" t="s">
        <v>28</v>
      </c>
      <c r="B330" s="548" t="s">
        <v>153</v>
      </c>
      <c r="C330" s="549"/>
      <c r="D330" s="550"/>
      <c r="E330" s="64" t="s">
        <v>154</v>
      </c>
    </row>
    <row r="331" spans="1:8" ht="28.5" customHeight="1" thickBot="1" x14ac:dyDescent="0.3">
      <c r="A331" s="65" t="s">
        <v>9</v>
      </c>
      <c r="B331" s="583" t="s">
        <v>155</v>
      </c>
      <c r="C331" s="584"/>
      <c r="D331" s="584"/>
      <c r="E331" s="585"/>
    </row>
    <row r="332" spans="1:8" ht="15.75" thickBot="1" x14ac:dyDescent="0.3">
      <c r="A332" s="65" t="s">
        <v>14</v>
      </c>
      <c r="B332" s="542" t="s">
        <v>156</v>
      </c>
      <c r="C332" s="543"/>
      <c r="D332" s="543"/>
      <c r="E332" s="544"/>
    </row>
    <row r="333" spans="1:8" ht="12.75" customHeight="1" x14ac:dyDescent="0.25">
      <c r="A333" s="534"/>
      <c r="B333" s="66">
        <v>2019</v>
      </c>
      <c r="C333" s="66">
        <v>2020</v>
      </c>
      <c r="D333" s="66">
        <v>2021</v>
      </c>
      <c r="E333" s="66">
        <v>2022</v>
      </c>
    </row>
    <row r="334" spans="1:8" ht="12.75" customHeight="1" thickBot="1" x14ac:dyDescent="0.3">
      <c r="A334" s="535"/>
      <c r="B334" s="67" t="s">
        <v>5</v>
      </c>
      <c r="C334" s="67" t="s">
        <v>6</v>
      </c>
      <c r="D334" s="67" t="s">
        <v>6</v>
      </c>
      <c r="E334" s="67" t="s">
        <v>6</v>
      </c>
    </row>
    <row r="335" spans="1:8" ht="15.75" thickBot="1" x14ac:dyDescent="0.3">
      <c r="A335" s="65" t="s">
        <v>8</v>
      </c>
      <c r="B335" s="85">
        <v>95200</v>
      </c>
      <c r="C335" s="85">
        <v>94300</v>
      </c>
      <c r="D335" s="85">
        <v>96000</v>
      </c>
      <c r="E335" s="85">
        <v>96000</v>
      </c>
    </row>
    <row r="336" spans="1:8" ht="15.75" thickBot="1" x14ac:dyDescent="0.3">
      <c r="A336" s="65" t="s">
        <v>15</v>
      </c>
      <c r="B336" s="68">
        <f>B365</f>
        <v>498000</v>
      </c>
      <c r="C336" s="68">
        <f t="shared" ref="C336:E336" si="40">C365</f>
        <v>488000</v>
      </c>
      <c r="D336" s="68">
        <f t="shared" si="40"/>
        <v>488000</v>
      </c>
      <c r="E336" s="68">
        <f t="shared" si="40"/>
        <v>488000</v>
      </c>
    </row>
    <row r="337" spans="1:9" ht="15.75" thickBot="1" x14ac:dyDescent="0.3">
      <c r="A337" s="65" t="s">
        <v>23</v>
      </c>
      <c r="B337" s="68">
        <f>B336/B335</f>
        <v>5.23109243697479</v>
      </c>
      <c r="C337" s="68">
        <f t="shared" ref="C337:E337" si="41">C336/C335</f>
        <v>5.1749734888653238</v>
      </c>
      <c r="D337" s="68">
        <f t="shared" si="41"/>
        <v>5.083333333333333</v>
      </c>
      <c r="E337" s="68">
        <f t="shared" si="41"/>
        <v>5.083333333333333</v>
      </c>
    </row>
    <row r="338" spans="1:9" ht="15.75" thickBot="1" x14ac:dyDescent="0.3">
      <c r="A338" s="65" t="s">
        <v>16</v>
      </c>
      <c r="B338" s="69" t="s">
        <v>22</v>
      </c>
      <c r="C338" s="70">
        <f>C335/B335-1</f>
        <v>-9.4537815126050084E-3</v>
      </c>
      <c r="D338" s="70">
        <f t="shared" ref="D338:E340" si="42">D335/C335-1</f>
        <v>1.8027571580063517E-2</v>
      </c>
      <c r="E338" s="70">
        <f t="shared" si="42"/>
        <v>0</v>
      </c>
      <c r="G338" s="10"/>
      <c r="H338" s="10"/>
      <c r="I338" s="10"/>
    </row>
    <row r="339" spans="1:9" ht="15.75" thickBot="1" x14ac:dyDescent="0.3">
      <c r="A339" s="65" t="s">
        <v>17</v>
      </c>
      <c r="B339" s="69" t="s">
        <v>22</v>
      </c>
      <c r="C339" s="70">
        <f>C336/B336-1</f>
        <v>-2.008032128514059E-2</v>
      </c>
      <c r="D339" s="70">
        <f t="shared" si="42"/>
        <v>0</v>
      </c>
      <c r="E339" s="70">
        <f t="shared" si="42"/>
        <v>0</v>
      </c>
      <c r="G339" s="10"/>
    </row>
    <row r="340" spans="1:9" ht="15.75" thickBot="1" x14ac:dyDescent="0.3">
      <c r="A340" s="65" t="s">
        <v>18</v>
      </c>
      <c r="B340" s="69" t="s">
        <v>22</v>
      </c>
      <c r="C340" s="70">
        <f>C337/B337-1</f>
        <v>-1.0727959558275435E-2</v>
      </c>
      <c r="D340" s="70">
        <f t="shared" si="42"/>
        <v>-1.7708333333333437E-2</v>
      </c>
      <c r="E340" s="70">
        <f t="shared" si="42"/>
        <v>0</v>
      </c>
    </row>
    <row r="341" spans="1:9" ht="15.75" thickBot="1" x14ac:dyDescent="0.3">
      <c r="A341" s="545" t="s">
        <v>96</v>
      </c>
      <c r="B341" s="546"/>
      <c r="C341" s="546"/>
      <c r="D341" s="546"/>
      <c r="E341" s="547"/>
    </row>
    <row r="342" spans="1:9" ht="12.75" customHeight="1" x14ac:dyDescent="0.25">
      <c r="A342" s="534"/>
      <c r="B342" s="66">
        <v>2019</v>
      </c>
      <c r="C342" s="66">
        <v>2020</v>
      </c>
      <c r="D342" s="66">
        <v>2021</v>
      </c>
      <c r="E342" s="66">
        <v>2022</v>
      </c>
    </row>
    <row r="343" spans="1:9" ht="12" customHeight="1" thickBot="1" x14ac:dyDescent="0.3">
      <c r="A343" s="535"/>
      <c r="B343" s="67" t="s">
        <v>5</v>
      </c>
      <c r="C343" s="67" t="s">
        <v>6</v>
      </c>
      <c r="D343" s="67" t="s">
        <v>6</v>
      </c>
      <c r="E343" s="67" t="s">
        <v>6</v>
      </c>
    </row>
    <row r="344" spans="1:9" ht="15.75" thickBot="1" x14ac:dyDescent="0.3">
      <c r="A344" s="71" t="s">
        <v>0</v>
      </c>
      <c r="B344" s="72">
        <v>323700</v>
      </c>
      <c r="C344" s="72">
        <v>323700</v>
      </c>
      <c r="D344" s="72">
        <v>323700</v>
      </c>
      <c r="E344" s="72">
        <v>323700</v>
      </c>
    </row>
    <row r="345" spans="1:9" ht="15.75" thickBot="1" x14ac:dyDescent="0.3">
      <c r="A345" s="73" t="s">
        <v>52</v>
      </c>
      <c r="B345" s="72">
        <v>323700</v>
      </c>
      <c r="C345" s="72">
        <v>323700</v>
      </c>
      <c r="D345" s="72">
        <v>323700</v>
      </c>
      <c r="E345" s="72">
        <v>323700</v>
      </c>
    </row>
    <row r="346" spans="1:9" ht="15.75" thickBot="1" x14ac:dyDescent="0.3">
      <c r="A346" s="73" t="s">
        <v>53</v>
      </c>
      <c r="B346" s="74"/>
      <c r="C346" s="76"/>
      <c r="D346" s="76"/>
      <c r="E346" s="76"/>
    </row>
    <row r="347" spans="1:9" ht="24.75" thickBot="1" x14ac:dyDescent="0.3">
      <c r="A347" s="71" t="s">
        <v>33</v>
      </c>
      <c r="B347" s="72">
        <v>54300</v>
      </c>
      <c r="C347" s="72">
        <v>54300</v>
      </c>
      <c r="D347" s="72">
        <v>54300</v>
      </c>
      <c r="E347" s="72">
        <v>54300</v>
      </c>
    </row>
    <row r="348" spans="1:9" s="34" customFormat="1" ht="15.75" thickBot="1" x14ac:dyDescent="0.3">
      <c r="A348" s="452" t="s">
        <v>52</v>
      </c>
      <c r="B348" s="451">
        <v>54300</v>
      </c>
      <c r="C348" s="451">
        <v>54300</v>
      </c>
      <c r="D348" s="451">
        <v>54300</v>
      </c>
      <c r="E348" s="451">
        <v>54300</v>
      </c>
    </row>
    <row r="349" spans="1:9" s="34" customFormat="1" ht="15.75" thickBot="1" x14ac:dyDescent="0.3">
      <c r="A349" s="452" t="s">
        <v>53</v>
      </c>
      <c r="B349" s="453"/>
      <c r="C349" s="451"/>
      <c r="D349" s="451"/>
      <c r="E349" s="451"/>
    </row>
    <row r="350" spans="1:9" s="34" customFormat="1" ht="15.75" thickBot="1" x14ac:dyDescent="0.3">
      <c r="A350" s="454" t="s">
        <v>1</v>
      </c>
      <c r="B350" s="453">
        <f>B351</f>
        <v>120000</v>
      </c>
      <c r="C350" s="453">
        <f t="shared" ref="C350:E350" si="43">C351</f>
        <v>110000</v>
      </c>
      <c r="D350" s="453">
        <f t="shared" si="43"/>
        <v>110000</v>
      </c>
      <c r="E350" s="453">
        <f t="shared" si="43"/>
        <v>110000</v>
      </c>
    </row>
    <row r="351" spans="1:9" s="34" customFormat="1" ht="15.75" thickBot="1" x14ac:dyDescent="0.3">
      <c r="A351" s="452" t="s">
        <v>52</v>
      </c>
      <c r="B351" s="453">
        <v>120000</v>
      </c>
      <c r="C351" s="451">
        <v>110000</v>
      </c>
      <c r="D351" s="451">
        <v>110000</v>
      </c>
      <c r="E351" s="451">
        <v>110000</v>
      </c>
    </row>
    <row r="352" spans="1:9" s="34" customFormat="1" ht="15.75" thickBot="1" x14ac:dyDescent="0.3">
      <c r="A352" s="452" t="s">
        <v>53</v>
      </c>
      <c r="B352" s="453"/>
      <c r="C352" s="451"/>
      <c r="D352" s="451"/>
      <c r="E352" s="451"/>
    </row>
    <row r="353" spans="1:8" s="34" customFormat="1" ht="15.75" thickBot="1" x14ac:dyDescent="0.3">
      <c r="A353" s="454" t="s">
        <v>2</v>
      </c>
      <c r="B353" s="453"/>
      <c r="C353" s="451"/>
      <c r="D353" s="451"/>
      <c r="E353" s="451"/>
    </row>
    <row r="354" spans="1:8" s="34" customFormat="1" ht="15.75" thickBot="1" x14ac:dyDescent="0.3">
      <c r="A354" s="452" t="s">
        <v>52</v>
      </c>
      <c r="B354" s="453"/>
      <c r="C354" s="451"/>
      <c r="D354" s="451"/>
      <c r="E354" s="451"/>
    </row>
    <row r="355" spans="1:8" s="34" customFormat="1" ht="15.75" thickBot="1" x14ac:dyDescent="0.3">
      <c r="A355" s="452" t="s">
        <v>53</v>
      </c>
      <c r="B355" s="453"/>
      <c r="C355" s="451"/>
      <c r="D355" s="451"/>
      <c r="E355" s="451"/>
    </row>
    <row r="356" spans="1:8" s="34" customFormat="1" ht="15.75" thickBot="1" x14ac:dyDescent="0.3">
      <c r="A356" s="454" t="s">
        <v>24</v>
      </c>
      <c r="B356" s="453"/>
      <c r="C356" s="451"/>
      <c r="D356" s="451"/>
      <c r="E356" s="451"/>
    </row>
    <row r="357" spans="1:8" s="34" customFormat="1" ht="15.75" thickBot="1" x14ac:dyDescent="0.3">
      <c r="A357" s="452" t="s">
        <v>52</v>
      </c>
      <c r="B357" s="453"/>
      <c r="C357" s="451"/>
      <c r="D357" s="451"/>
      <c r="E357" s="451"/>
    </row>
    <row r="358" spans="1:8" s="34" customFormat="1" ht="15.75" thickBot="1" x14ac:dyDescent="0.3">
      <c r="A358" s="452" t="s">
        <v>53</v>
      </c>
      <c r="B358" s="453"/>
      <c r="C358" s="451"/>
      <c r="D358" s="451"/>
      <c r="E358" s="451"/>
    </row>
    <row r="359" spans="1:8" s="34" customFormat="1" ht="15.75" thickBot="1" x14ac:dyDescent="0.3">
      <c r="A359" s="454" t="s">
        <v>25</v>
      </c>
      <c r="B359" s="453"/>
      <c r="C359" s="451"/>
      <c r="D359" s="451"/>
      <c r="E359" s="451"/>
    </row>
    <row r="360" spans="1:8" s="34" customFormat="1" ht="15.75" thickBot="1" x14ac:dyDescent="0.3">
      <c r="A360" s="452" t="s">
        <v>52</v>
      </c>
      <c r="B360" s="453"/>
      <c r="C360" s="451"/>
      <c r="D360" s="451"/>
      <c r="E360" s="451"/>
    </row>
    <row r="361" spans="1:8" s="34" customFormat="1" ht="15.75" thickBot="1" x14ac:dyDescent="0.3">
      <c r="A361" s="452" t="s">
        <v>53</v>
      </c>
      <c r="B361" s="453"/>
      <c r="C361" s="451"/>
      <c r="D361" s="451"/>
      <c r="E361" s="451"/>
    </row>
    <row r="362" spans="1:8" s="34" customFormat="1" ht="24.75" thickBot="1" x14ac:dyDescent="0.3">
      <c r="A362" s="454" t="s">
        <v>3</v>
      </c>
      <c r="B362" s="453">
        <v>0</v>
      </c>
      <c r="C362" s="451">
        <v>0</v>
      </c>
      <c r="D362" s="451">
        <f>C362*1.03*0.99</f>
        <v>0</v>
      </c>
      <c r="E362" s="451">
        <f>D362*1.03*0.99</f>
        <v>0</v>
      </c>
      <c r="H362" s="455"/>
    </row>
    <row r="363" spans="1:8" s="34" customFormat="1" ht="15.75" thickBot="1" x14ac:dyDescent="0.3">
      <c r="A363" s="452" t="s">
        <v>52</v>
      </c>
      <c r="B363" s="453"/>
      <c r="C363" s="456"/>
      <c r="D363" s="456"/>
      <c r="E363" s="456"/>
    </row>
    <row r="364" spans="1:8" s="34" customFormat="1" ht="15.75" thickBot="1" x14ac:dyDescent="0.3">
      <c r="A364" s="452" t="s">
        <v>53</v>
      </c>
      <c r="B364" s="453"/>
      <c r="C364" s="457"/>
      <c r="D364" s="456"/>
      <c r="E364" s="456"/>
    </row>
    <row r="365" spans="1:8" s="34" customFormat="1" ht="15.75" thickBot="1" x14ac:dyDescent="0.3">
      <c r="A365" s="458" t="s">
        <v>35</v>
      </c>
      <c r="B365" s="453">
        <f>B362+B359+B356+B353+B350+B347+B344</f>
        <v>498000</v>
      </c>
      <c r="C365" s="453">
        <f t="shared" ref="C365:E365" si="44">C362+C359+C356+C353+C350+C347+C344</f>
        <v>488000</v>
      </c>
      <c r="D365" s="453">
        <f t="shared" si="44"/>
        <v>488000</v>
      </c>
      <c r="E365" s="453">
        <f t="shared" si="44"/>
        <v>488000</v>
      </c>
    </row>
    <row r="366" spans="1:8" s="34" customFormat="1" ht="15.75" thickBot="1" x14ac:dyDescent="0.3">
      <c r="A366" s="459" t="s">
        <v>37</v>
      </c>
      <c r="B366" s="460">
        <f>IF(B365-B336=0,0,"Error")</f>
        <v>0</v>
      </c>
      <c r="C366" s="460">
        <f>IF(C365-C336=0,0,"Error")</f>
        <v>0</v>
      </c>
      <c r="D366" s="460">
        <f>IF(D365-D336=0,0,"Error")</f>
        <v>0</v>
      </c>
      <c r="E366" s="461">
        <f>IF(E365-E336=0,0,"Error")</f>
        <v>0</v>
      </c>
    </row>
    <row r="367" spans="1:8" s="34" customFormat="1" ht="39.75" customHeight="1" thickBot="1" x14ac:dyDescent="0.3">
      <c r="A367" s="450" t="s">
        <v>59</v>
      </c>
      <c r="B367" s="591" t="s">
        <v>157</v>
      </c>
      <c r="C367" s="592"/>
      <c r="D367" s="593"/>
      <c r="E367" s="448" t="s">
        <v>158</v>
      </c>
    </row>
    <row r="368" spans="1:8" s="34" customFormat="1" ht="39" customHeight="1" thickBot="1" x14ac:dyDescent="0.3">
      <c r="A368" s="65" t="s">
        <v>9</v>
      </c>
      <c r="B368" s="539" t="s">
        <v>159</v>
      </c>
      <c r="C368" s="540"/>
      <c r="D368" s="540"/>
      <c r="E368" s="541"/>
    </row>
    <row r="369" spans="1:5" s="34" customFormat="1" ht="15.75" thickBot="1" x14ac:dyDescent="0.3">
      <c r="A369" s="65" t="s">
        <v>14</v>
      </c>
      <c r="B369" s="542" t="s">
        <v>160</v>
      </c>
      <c r="C369" s="543"/>
      <c r="D369" s="543"/>
      <c r="E369" s="544"/>
    </row>
    <row r="370" spans="1:5" s="34" customFormat="1" ht="12.75" customHeight="1" x14ac:dyDescent="0.25">
      <c r="A370" s="534"/>
      <c r="B370" s="66">
        <v>2019</v>
      </c>
      <c r="C370" s="66">
        <v>2020</v>
      </c>
      <c r="D370" s="66">
        <v>2021</v>
      </c>
      <c r="E370" s="66">
        <v>2022</v>
      </c>
    </row>
    <row r="371" spans="1:5" s="34" customFormat="1" ht="12.75" customHeight="1" thickBot="1" x14ac:dyDescent="0.3">
      <c r="A371" s="535"/>
      <c r="B371" s="67" t="s">
        <v>5</v>
      </c>
      <c r="C371" s="67" t="s">
        <v>6</v>
      </c>
      <c r="D371" s="67" t="s">
        <v>6</v>
      </c>
      <c r="E371" s="67" t="s">
        <v>6</v>
      </c>
    </row>
    <row r="372" spans="1:5" s="34" customFormat="1" ht="15.75" thickBot="1" x14ac:dyDescent="0.3">
      <c r="A372" s="65" t="s">
        <v>8</v>
      </c>
      <c r="B372" s="447">
        <v>6000</v>
      </c>
      <c r="C372" s="447">
        <v>6000</v>
      </c>
      <c r="D372" s="447">
        <v>6000</v>
      </c>
      <c r="E372" s="447">
        <v>6000</v>
      </c>
    </row>
    <row r="373" spans="1:5" s="34" customFormat="1" ht="15.75" thickBot="1" x14ac:dyDescent="0.3">
      <c r="A373" s="65" t="s">
        <v>15</v>
      </c>
      <c r="B373" s="68">
        <f>B402</f>
        <v>40900</v>
      </c>
      <c r="C373" s="68">
        <f>C402</f>
        <v>43900</v>
      </c>
      <c r="D373" s="68">
        <f t="shared" ref="D373:E373" si="45">D402</f>
        <v>40900</v>
      </c>
      <c r="E373" s="68">
        <f t="shared" si="45"/>
        <v>40900</v>
      </c>
    </row>
    <row r="374" spans="1:5" s="34" customFormat="1" ht="15.75" thickBot="1" x14ac:dyDescent="0.3">
      <c r="A374" s="65" t="s">
        <v>23</v>
      </c>
      <c r="B374" s="68">
        <f>B373/B372</f>
        <v>6.8166666666666664</v>
      </c>
      <c r="C374" s="68">
        <f>C373/C372</f>
        <v>7.3166666666666664</v>
      </c>
      <c r="D374" s="68">
        <f>D373/D372</f>
        <v>6.8166666666666664</v>
      </c>
      <c r="E374" s="68">
        <f>E373/E372</f>
        <v>6.8166666666666664</v>
      </c>
    </row>
    <row r="375" spans="1:5" s="34" customFormat="1" ht="15.75" thickBot="1" x14ac:dyDescent="0.3">
      <c r="A375" s="65" t="s">
        <v>16</v>
      </c>
      <c r="B375" s="447"/>
      <c r="C375" s="70">
        <f>C372/B372-1</f>
        <v>0</v>
      </c>
      <c r="D375" s="70">
        <f>D372/C372-1</f>
        <v>0</v>
      </c>
      <c r="E375" s="70">
        <f>E372/D372-1</f>
        <v>0</v>
      </c>
    </row>
    <row r="376" spans="1:5" s="34" customFormat="1" ht="15.75" thickBot="1" x14ac:dyDescent="0.3">
      <c r="A376" s="65" t="s">
        <v>17</v>
      </c>
      <c r="B376" s="447"/>
      <c r="C376" s="70">
        <f>C373/B373-1</f>
        <v>7.3349633251833746E-2</v>
      </c>
      <c r="D376" s="70">
        <f t="shared" ref="D376:E377" si="46">D373/C373-1</f>
        <v>-6.833712984054674E-2</v>
      </c>
      <c r="E376" s="70">
        <f t="shared" si="46"/>
        <v>0</v>
      </c>
    </row>
    <row r="377" spans="1:5" s="34" customFormat="1" ht="15.75" thickBot="1" x14ac:dyDescent="0.3">
      <c r="A377" s="65" t="s">
        <v>18</v>
      </c>
      <c r="B377" s="447"/>
      <c r="C377" s="70">
        <f>C374/B374-1</f>
        <v>7.3349633251833746E-2</v>
      </c>
      <c r="D377" s="70">
        <f t="shared" si="46"/>
        <v>-6.833712984054674E-2</v>
      </c>
      <c r="E377" s="70">
        <f t="shared" si="46"/>
        <v>0</v>
      </c>
    </row>
    <row r="378" spans="1:5" s="34" customFormat="1" ht="24.75" customHeight="1" thickBot="1" x14ac:dyDescent="0.3">
      <c r="A378" s="598" t="s">
        <v>101</v>
      </c>
      <c r="B378" s="599"/>
      <c r="C378" s="599"/>
      <c r="D378" s="599"/>
      <c r="E378" s="600"/>
    </row>
    <row r="379" spans="1:5" s="34" customFormat="1" ht="12.75" customHeight="1" x14ac:dyDescent="0.25">
      <c r="A379" s="534"/>
      <c r="B379" s="66">
        <v>2019</v>
      </c>
      <c r="C379" s="66">
        <v>2020</v>
      </c>
      <c r="D379" s="66">
        <v>2021</v>
      </c>
      <c r="E379" s="66">
        <v>2022</v>
      </c>
    </row>
    <row r="380" spans="1:5" s="34" customFormat="1" ht="12.75" customHeight="1" thickBot="1" x14ac:dyDescent="0.3">
      <c r="A380" s="535"/>
      <c r="B380" s="67" t="s">
        <v>5</v>
      </c>
      <c r="C380" s="67" t="s">
        <v>6</v>
      </c>
      <c r="D380" s="67" t="s">
        <v>6</v>
      </c>
      <c r="E380" s="67" t="s">
        <v>6</v>
      </c>
    </row>
    <row r="381" spans="1:5" s="34" customFormat="1" ht="15.75" thickBot="1" x14ac:dyDescent="0.3">
      <c r="A381" s="454" t="s">
        <v>0</v>
      </c>
      <c r="B381" s="451">
        <v>0</v>
      </c>
      <c r="C381" s="451">
        <v>0</v>
      </c>
      <c r="D381" s="451">
        <v>0</v>
      </c>
      <c r="E381" s="451">
        <v>0</v>
      </c>
    </row>
    <row r="382" spans="1:5" s="34" customFormat="1" ht="15.75" thickBot="1" x14ac:dyDescent="0.3">
      <c r="A382" s="452" t="s">
        <v>52</v>
      </c>
      <c r="B382" s="451">
        <v>0</v>
      </c>
      <c r="C382" s="451">
        <v>0</v>
      </c>
      <c r="D382" s="451">
        <v>0</v>
      </c>
      <c r="E382" s="451">
        <v>0</v>
      </c>
    </row>
    <row r="383" spans="1:5" s="34" customFormat="1" ht="15.75" thickBot="1" x14ac:dyDescent="0.3">
      <c r="A383" s="452" t="s">
        <v>53</v>
      </c>
      <c r="B383" s="453"/>
      <c r="C383" s="462"/>
      <c r="D383" s="462"/>
      <c r="E383" s="462"/>
    </row>
    <row r="384" spans="1:5" s="34" customFormat="1" ht="24.75" customHeight="1" thickBot="1" x14ac:dyDescent="0.3">
      <c r="A384" s="454" t="s">
        <v>33</v>
      </c>
      <c r="B384" s="451">
        <v>0</v>
      </c>
      <c r="C384" s="451">
        <v>0</v>
      </c>
      <c r="D384" s="451">
        <v>0</v>
      </c>
      <c r="E384" s="451">
        <v>0</v>
      </c>
    </row>
    <row r="385" spans="1:5" s="34" customFormat="1" ht="15.75" thickBot="1" x14ac:dyDescent="0.3">
      <c r="A385" s="452" t="s">
        <v>52</v>
      </c>
      <c r="B385" s="451">
        <v>0</v>
      </c>
      <c r="C385" s="451">
        <v>0</v>
      </c>
      <c r="D385" s="451">
        <v>0</v>
      </c>
      <c r="E385" s="451">
        <v>0</v>
      </c>
    </row>
    <row r="386" spans="1:5" s="34" customFormat="1" ht="15.75" thickBot="1" x14ac:dyDescent="0.3">
      <c r="A386" s="452" t="s">
        <v>53</v>
      </c>
      <c r="B386" s="453"/>
      <c r="C386" s="451"/>
      <c r="D386" s="451"/>
      <c r="E386" s="451"/>
    </row>
    <row r="387" spans="1:5" s="34" customFormat="1" ht="15.75" thickBot="1" x14ac:dyDescent="0.3">
      <c r="A387" s="454" t="s">
        <v>1</v>
      </c>
      <c r="B387" s="453">
        <f>B388+B389</f>
        <v>40900</v>
      </c>
      <c r="C387" s="453">
        <f t="shared" ref="C387:E387" si="47">C388+C389</f>
        <v>43900</v>
      </c>
      <c r="D387" s="453">
        <f t="shared" si="47"/>
        <v>40900</v>
      </c>
      <c r="E387" s="453">
        <f t="shared" si="47"/>
        <v>40900</v>
      </c>
    </row>
    <row r="388" spans="1:5" s="34" customFormat="1" ht="15.75" thickBot="1" x14ac:dyDescent="0.3">
      <c r="A388" s="452" t="s">
        <v>52</v>
      </c>
      <c r="B388" s="453">
        <v>40900</v>
      </c>
      <c r="C388" s="449">
        <v>43900</v>
      </c>
      <c r="D388" s="451">
        <v>40900</v>
      </c>
      <c r="E388" s="451">
        <v>40900</v>
      </c>
    </row>
    <row r="389" spans="1:5" s="34" customFormat="1" ht="15.75" thickBot="1" x14ac:dyDescent="0.3">
      <c r="A389" s="452" t="s">
        <v>53</v>
      </c>
      <c r="B389" s="453"/>
      <c r="C389" s="451"/>
      <c r="D389" s="451"/>
      <c r="E389" s="451"/>
    </row>
    <row r="390" spans="1:5" s="34" customFormat="1" ht="15.75" thickBot="1" x14ac:dyDescent="0.3">
      <c r="A390" s="454" t="s">
        <v>2</v>
      </c>
      <c r="B390" s="453"/>
      <c r="C390" s="451"/>
      <c r="D390" s="451"/>
      <c r="E390" s="451"/>
    </row>
    <row r="391" spans="1:5" s="34" customFormat="1" ht="15.75" thickBot="1" x14ac:dyDescent="0.3">
      <c r="A391" s="452" t="s">
        <v>52</v>
      </c>
      <c r="B391" s="453"/>
      <c r="C391" s="451"/>
      <c r="D391" s="451"/>
      <c r="E391" s="451"/>
    </row>
    <row r="392" spans="1:5" s="34" customFormat="1" ht="15.75" thickBot="1" x14ac:dyDescent="0.3">
      <c r="A392" s="452" t="s">
        <v>53</v>
      </c>
      <c r="B392" s="453"/>
      <c r="C392" s="451"/>
      <c r="D392" s="451"/>
      <c r="E392" s="451"/>
    </row>
    <row r="393" spans="1:5" s="34" customFormat="1" ht="15.75" thickBot="1" x14ac:dyDescent="0.3">
      <c r="A393" s="454" t="s">
        <v>24</v>
      </c>
      <c r="B393" s="453"/>
      <c r="C393" s="451"/>
      <c r="D393" s="451"/>
      <c r="E393" s="451"/>
    </row>
    <row r="394" spans="1:5" s="34" customFormat="1" ht="15.75" thickBot="1" x14ac:dyDescent="0.3">
      <c r="A394" s="452" t="s">
        <v>52</v>
      </c>
      <c r="B394" s="453"/>
      <c r="C394" s="451"/>
      <c r="D394" s="451"/>
      <c r="E394" s="451"/>
    </row>
    <row r="395" spans="1:5" s="34" customFormat="1" ht="15.75" thickBot="1" x14ac:dyDescent="0.3">
      <c r="A395" s="452" t="s">
        <v>53</v>
      </c>
      <c r="B395" s="453"/>
      <c r="C395" s="451"/>
      <c r="D395" s="451"/>
      <c r="E395" s="451"/>
    </row>
    <row r="396" spans="1:5" s="34" customFormat="1" ht="15.75" thickBot="1" x14ac:dyDescent="0.3">
      <c r="A396" s="454" t="s">
        <v>25</v>
      </c>
      <c r="B396" s="453"/>
      <c r="C396" s="451"/>
      <c r="D396" s="451"/>
      <c r="E396" s="451"/>
    </row>
    <row r="397" spans="1:5" s="34" customFormat="1" ht="15.75" thickBot="1" x14ac:dyDescent="0.3">
      <c r="A397" s="452" t="s">
        <v>52</v>
      </c>
      <c r="B397" s="453"/>
      <c r="C397" s="451"/>
      <c r="D397" s="451"/>
      <c r="E397" s="451"/>
    </row>
    <row r="398" spans="1:5" s="34" customFormat="1" ht="15.75" thickBot="1" x14ac:dyDescent="0.3">
      <c r="A398" s="452" t="s">
        <v>53</v>
      </c>
      <c r="B398" s="453"/>
      <c r="C398" s="451"/>
      <c r="D398" s="451"/>
      <c r="E398" s="451"/>
    </row>
    <row r="399" spans="1:5" s="34" customFormat="1" ht="24.75" thickBot="1" x14ac:dyDescent="0.3">
      <c r="A399" s="454" t="s">
        <v>3</v>
      </c>
      <c r="B399" s="453"/>
      <c r="C399" s="451"/>
      <c r="D399" s="451"/>
      <c r="E399" s="451"/>
    </row>
    <row r="400" spans="1:5" s="34" customFormat="1" ht="15.75" thickBot="1" x14ac:dyDescent="0.3">
      <c r="A400" s="452" t="s">
        <v>52</v>
      </c>
      <c r="B400" s="453"/>
      <c r="C400" s="451"/>
      <c r="D400" s="451"/>
      <c r="E400" s="451"/>
    </row>
    <row r="401" spans="1:9" s="34" customFormat="1" ht="15.75" thickBot="1" x14ac:dyDescent="0.3">
      <c r="A401" s="452" t="s">
        <v>53</v>
      </c>
      <c r="B401" s="453"/>
      <c r="C401" s="451"/>
      <c r="D401" s="451"/>
      <c r="E401" s="451"/>
    </row>
    <row r="402" spans="1:9" s="34" customFormat="1" ht="15.75" thickBot="1" x14ac:dyDescent="0.3">
      <c r="A402" s="463" t="s">
        <v>102</v>
      </c>
      <c r="B402" s="453">
        <f>B399+B396+B393+B390+B387+B384+B381</f>
        <v>40900</v>
      </c>
      <c r="C402" s="453">
        <f t="shared" ref="C402:E402" si="48">C399+C396+C393+C390+C387+C384+C381</f>
        <v>43900</v>
      </c>
      <c r="D402" s="453">
        <f t="shared" si="48"/>
        <v>40900</v>
      </c>
      <c r="E402" s="453">
        <f t="shared" si="48"/>
        <v>40900</v>
      </c>
    </row>
    <row r="403" spans="1:9" s="34" customFormat="1" ht="17.25" customHeight="1" thickBot="1" x14ac:dyDescent="0.3">
      <c r="A403" s="459" t="s">
        <v>37</v>
      </c>
      <c r="B403" s="461">
        <f>IF(B402-B373=0,0,"Error")</f>
        <v>0</v>
      </c>
      <c r="C403" s="461">
        <f>IF(C402-C373=0,0,"Error")</f>
        <v>0</v>
      </c>
      <c r="D403" s="461">
        <f>IF(D402-D373=0,0,"Error")</f>
        <v>0</v>
      </c>
      <c r="E403" s="461">
        <f>IF(E402-E373=0,0,"Error")</f>
        <v>0</v>
      </c>
    </row>
    <row r="404" spans="1:9" s="34" customFormat="1" ht="15.75" thickBot="1" x14ac:dyDescent="0.3">
      <c r="A404" s="612" t="s">
        <v>45</v>
      </c>
      <c r="B404" s="602"/>
      <c r="C404" s="602"/>
      <c r="D404" s="602"/>
      <c r="E404" s="603"/>
    </row>
    <row r="405" spans="1:9" s="34" customFormat="1" ht="15.75" thickBot="1" x14ac:dyDescent="0.3">
      <c r="A405" s="601" t="s">
        <v>40</v>
      </c>
      <c r="B405" s="602"/>
      <c r="C405" s="602"/>
      <c r="D405" s="602"/>
      <c r="E405" s="603"/>
    </row>
    <row r="406" spans="1:9" s="34" customFormat="1" ht="15.75" thickBot="1" x14ac:dyDescent="0.3">
      <c r="A406" s="464" t="s">
        <v>30</v>
      </c>
      <c r="B406" s="613"/>
      <c r="C406" s="614"/>
      <c r="D406" s="607"/>
      <c r="E406" s="608"/>
    </row>
    <row r="407" spans="1:9" s="34" customFormat="1" ht="47.25" customHeight="1" thickBot="1" x14ac:dyDescent="0.3">
      <c r="A407" s="464" t="s">
        <v>54</v>
      </c>
      <c r="B407" s="55" t="s">
        <v>161</v>
      </c>
      <c r="C407" s="465" t="s">
        <v>55</v>
      </c>
      <c r="D407" s="607"/>
      <c r="E407" s="608"/>
    </row>
    <row r="408" spans="1:9" s="34" customFormat="1" ht="27" customHeight="1" thickBot="1" x14ac:dyDescent="0.3">
      <c r="A408" s="65" t="s">
        <v>9</v>
      </c>
      <c r="B408" s="551" t="s">
        <v>155</v>
      </c>
      <c r="C408" s="552"/>
      <c r="D408" s="552"/>
      <c r="E408" s="541"/>
    </row>
    <row r="409" spans="1:9" s="34" customFormat="1" ht="15.75" thickBot="1" x14ac:dyDescent="0.3">
      <c r="A409" s="65" t="s">
        <v>14</v>
      </c>
      <c r="B409" s="542" t="s">
        <v>162</v>
      </c>
      <c r="C409" s="543"/>
      <c r="D409" s="543"/>
      <c r="E409" s="544"/>
    </row>
    <row r="410" spans="1:9" s="34" customFormat="1" ht="12.75" customHeight="1" x14ac:dyDescent="0.25">
      <c r="A410" s="534"/>
      <c r="B410" s="66">
        <v>2019</v>
      </c>
      <c r="C410" s="66">
        <v>2020</v>
      </c>
      <c r="D410" s="66">
        <v>2021</v>
      </c>
      <c r="E410" s="66">
        <v>2022</v>
      </c>
    </row>
    <row r="411" spans="1:9" s="34" customFormat="1" ht="12.75" customHeight="1" thickBot="1" x14ac:dyDescent="0.3">
      <c r="A411" s="535"/>
      <c r="B411" s="67" t="s">
        <v>5</v>
      </c>
      <c r="C411" s="67" t="s">
        <v>6</v>
      </c>
      <c r="D411" s="67" t="s">
        <v>6</v>
      </c>
      <c r="E411" s="67" t="s">
        <v>6</v>
      </c>
    </row>
    <row r="412" spans="1:9" s="34" customFormat="1" ht="15.75" thickBot="1" x14ac:dyDescent="0.3">
      <c r="A412" s="65" t="s">
        <v>8</v>
      </c>
      <c r="B412" s="68"/>
      <c r="C412" s="68">
        <v>7</v>
      </c>
      <c r="D412" s="68"/>
      <c r="E412" s="68"/>
    </row>
    <row r="413" spans="1:9" s="34" customFormat="1" ht="15.75" thickBot="1" x14ac:dyDescent="0.3">
      <c r="A413" s="65" t="s">
        <v>15</v>
      </c>
      <c r="B413" s="68">
        <f>B431</f>
        <v>0</v>
      </c>
      <c r="C413" s="68">
        <f>C431</f>
        <v>23310</v>
      </c>
      <c r="D413" s="68">
        <f>D431</f>
        <v>0</v>
      </c>
      <c r="E413" s="68">
        <f>E431</f>
        <v>0</v>
      </c>
    </row>
    <row r="414" spans="1:9" s="34" customFormat="1" ht="15.75" thickBot="1" x14ac:dyDescent="0.3">
      <c r="A414" s="65" t="s">
        <v>23</v>
      </c>
      <c r="B414" s="68" t="e">
        <f>B413/B412</f>
        <v>#DIV/0!</v>
      </c>
      <c r="C414" s="68">
        <f>C413/C412</f>
        <v>3330</v>
      </c>
      <c r="D414" s="68" t="e">
        <f t="shared" ref="D414:E414" si="49">D413/D412</f>
        <v>#DIV/0!</v>
      </c>
      <c r="E414" s="68" t="e">
        <f t="shared" si="49"/>
        <v>#DIV/0!</v>
      </c>
    </row>
    <row r="415" spans="1:9" s="34" customFormat="1" ht="15.75" thickBot="1" x14ac:dyDescent="0.3">
      <c r="A415" s="65" t="s">
        <v>16</v>
      </c>
      <c r="B415" s="447" t="s">
        <v>22</v>
      </c>
      <c r="C415" s="70" t="e">
        <f>C412/B412-1</f>
        <v>#DIV/0!</v>
      </c>
      <c r="D415" s="70">
        <f t="shared" ref="D415:E417" si="50">D412/C412-1</f>
        <v>-1</v>
      </c>
      <c r="E415" s="70" t="e">
        <f t="shared" si="50"/>
        <v>#DIV/0!</v>
      </c>
      <c r="G415" s="466"/>
      <c r="H415" s="466"/>
      <c r="I415" s="466"/>
    </row>
    <row r="416" spans="1:9" s="34" customFormat="1" ht="15.75" thickBot="1" x14ac:dyDescent="0.3">
      <c r="A416" s="65" t="s">
        <v>17</v>
      </c>
      <c r="B416" s="447" t="s">
        <v>22</v>
      </c>
      <c r="C416" s="70" t="e">
        <f>C413/B413-1</f>
        <v>#DIV/0!</v>
      </c>
      <c r="D416" s="70">
        <f t="shared" si="50"/>
        <v>-1</v>
      </c>
      <c r="E416" s="70" t="e">
        <f t="shared" si="50"/>
        <v>#DIV/0!</v>
      </c>
      <c r="H416" s="466"/>
    </row>
    <row r="417" spans="1:5" s="34" customFormat="1" ht="15.75" thickBot="1" x14ac:dyDescent="0.3">
      <c r="A417" s="65" t="s">
        <v>18</v>
      </c>
      <c r="B417" s="447" t="s">
        <v>22</v>
      </c>
      <c r="C417" s="70" t="e">
        <f>C414/B414-1</f>
        <v>#DIV/0!</v>
      </c>
      <c r="D417" s="70" t="e">
        <f t="shared" si="50"/>
        <v>#DIV/0!</v>
      </c>
      <c r="E417" s="70" t="e">
        <f t="shared" si="50"/>
        <v>#DIV/0!</v>
      </c>
    </row>
    <row r="418" spans="1:5" s="34" customFormat="1" ht="15.75" thickBot="1" x14ac:dyDescent="0.3">
      <c r="A418" s="598" t="s">
        <v>130</v>
      </c>
      <c r="B418" s="599"/>
      <c r="C418" s="599"/>
      <c r="D418" s="599"/>
      <c r="E418" s="600"/>
    </row>
    <row r="419" spans="1:5" s="34" customFormat="1" ht="12.75" customHeight="1" x14ac:dyDescent="0.25">
      <c r="A419" s="534"/>
      <c r="B419" s="66">
        <v>2019</v>
      </c>
      <c r="C419" s="66">
        <v>2020</v>
      </c>
      <c r="D419" s="66">
        <v>2021</v>
      </c>
      <c r="E419" s="66">
        <v>2022</v>
      </c>
    </row>
    <row r="420" spans="1:5" s="34" customFormat="1" ht="12.75" customHeight="1" thickBot="1" x14ac:dyDescent="0.3">
      <c r="A420" s="535"/>
      <c r="B420" s="67" t="s">
        <v>5</v>
      </c>
      <c r="C420" s="67" t="s">
        <v>6</v>
      </c>
      <c r="D420" s="67" t="s">
        <v>6</v>
      </c>
      <c r="E420" s="67" t="s">
        <v>6</v>
      </c>
    </row>
    <row r="421" spans="1:5" s="34" customFormat="1" ht="15.75" thickBot="1" x14ac:dyDescent="0.3">
      <c r="A421" s="454" t="s">
        <v>41</v>
      </c>
      <c r="B421" s="451">
        <f>B422+B423+B424+B425</f>
        <v>0</v>
      </c>
      <c r="C421" s="451">
        <f t="shared" ref="C421:E421" si="51">C422+C423+C424+C425</f>
        <v>23310</v>
      </c>
      <c r="D421" s="451">
        <f t="shared" si="51"/>
        <v>0</v>
      </c>
      <c r="E421" s="451">
        <f t="shared" si="51"/>
        <v>0</v>
      </c>
    </row>
    <row r="422" spans="1:5" s="34" customFormat="1" ht="15.75" thickBot="1" x14ac:dyDescent="0.3">
      <c r="A422" s="452" t="s">
        <v>52</v>
      </c>
      <c r="B422" s="451"/>
      <c r="C422" s="451">
        <v>23310</v>
      </c>
      <c r="D422" s="451">
        <v>0</v>
      </c>
      <c r="E422" s="451">
        <v>0</v>
      </c>
    </row>
    <row r="423" spans="1:5" s="34" customFormat="1" ht="15.75" thickBot="1" x14ac:dyDescent="0.3">
      <c r="A423" s="452" t="s">
        <v>56</v>
      </c>
      <c r="B423" s="451"/>
      <c r="C423" s="451"/>
      <c r="D423" s="451"/>
      <c r="E423" s="451"/>
    </row>
    <row r="424" spans="1:5" s="34" customFormat="1" ht="15.75" thickBot="1" x14ac:dyDescent="0.3">
      <c r="A424" s="452" t="s">
        <v>57</v>
      </c>
      <c r="B424" s="451"/>
      <c r="C424" s="451"/>
      <c r="D424" s="451"/>
      <c r="E424" s="451"/>
    </row>
    <row r="425" spans="1:5" s="34" customFormat="1" ht="15.75" thickBot="1" x14ac:dyDescent="0.3">
      <c r="A425" s="452" t="s">
        <v>58</v>
      </c>
      <c r="B425" s="451"/>
      <c r="C425" s="451"/>
      <c r="D425" s="451"/>
      <c r="E425" s="451"/>
    </row>
    <row r="426" spans="1:5" s="34" customFormat="1" ht="15.75" thickBot="1" x14ac:dyDescent="0.3">
      <c r="A426" s="454" t="s">
        <v>42</v>
      </c>
      <c r="B426" s="453">
        <f>B427+B428+B429+B430</f>
        <v>0</v>
      </c>
      <c r="C426" s="453">
        <v>0</v>
      </c>
      <c r="D426" s="453">
        <f t="shared" ref="D426:E426" si="52">D427+D428+D429+D430</f>
        <v>0</v>
      </c>
      <c r="E426" s="453">
        <f t="shared" si="52"/>
        <v>0</v>
      </c>
    </row>
    <row r="427" spans="1:5" s="34" customFormat="1" ht="15.75" thickBot="1" x14ac:dyDescent="0.3">
      <c r="A427" s="452" t="s">
        <v>52</v>
      </c>
      <c r="B427" s="453"/>
      <c r="C427" s="451"/>
      <c r="D427" s="451"/>
      <c r="E427" s="451"/>
    </row>
    <row r="428" spans="1:5" s="34" customFormat="1" ht="15.75" thickBot="1" x14ac:dyDescent="0.3">
      <c r="A428" s="452" t="s">
        <v>56</v>
      </c>
      <c r="B428" s="453"/>
      <c r="C428" s="451"/>
      <c r="D428" s="451"/>
      <c r="E428" s="451"/>
    </row>
    <row r="429" spans="1:5" s="34" customFormat="1" ht="15.75" thickBot="1" x14ac:dyDescent="0.3">
      <c r="A429" s="452" t="s">
        <v>57</v>
      </c>
      <c r="B429" s="453"/>
      <c r="C429" s="451"/>
      <c r="D429" s="451"/>
      <c r="E429" s="451"/>
    </row>
    <row r="430" spans="1:5" s="34" customFormat="1" ht="15.75" thickBot="1" x14ac:dyDescent="0.3">
      <c r="A430" s="452" t="s">
        <v>58</v>
      </c>
      <c r="B430" s="453"/>
      <c r="C430" s="451"/>
      <c r="D430" s="451"/>
      <c r="E430" s="451"/>
    </row>
    <row r="431" spans="1:5" s="34" customFormat="1" ht="15.75" thickBot="1" x14ac:dyDescent="0.3">
      <c r="A431" s="467" t="s">
        <v>35</v>
      </c>
      <c r="B431" s="453">
        <f>B421+B426</f>
        <v>0</v>
      </c>
      <c r="C431" s="453">
        <f t="shared" ref="C431:E431" si="53">C421+C426</f>
        <v>23310</v>
      </c>
      <c r="D431" s="453">
        <f t="shared" si="53"/>
        <v>0</v>
      </c>
      <c r="E431" s="453">
        <f t="shared" si="53"/>
        <v>0</v>
      </c>
    </row>
    <row r="432" spans="1:5" s="34" customFormat="1" ht="17.25" customHeight="1" thickBot="1" x14ac:dyDescent="0.3">
      <c r="A432" s="468" t="s">
        <v>37</v>
      </c>
      <c r="B432" s="461">
        <v>0</v>
      </c>
      <c r="C432" s="461">
        <f>IF(C431-C413=0,0,"Error")</f>
        <v>0</v>
      </c>
      <c r="D432" s="461">
        <f t="shared" ref="D432:E432" si="54">IF(D431-D413=0,0,"Error")</f>
        <v>0</v>
      </c>
      <c r="E432" s="461">
        <f t="shared" si="54"/>
        <v>0</v>
      </c>
    </row>
    <row r="433" spans="1:9" s="34" customFormat="1" ht="15.75" thickBot="1" x14ac:dyDescent="0.3">
      <c r="A433" s="609" t="s">
        <v>163</v>
      </c>
      <c r="B433" s="610"/>
      <c r="C433" s="610"/>
      <c r="D433" s="610"/>
      <c r="E433" s="611"/>
    </row>
    <row r="434" spans="1:9" s="34" customFormat="1" ht="15.75" thickBot="1" x14ac:dyDescent="0.3">
      <c r="A434" s="601" t="s">
        <v>39</v>
      </c>
      <c r="B434" s="602"/>
      <c r="C434" s="602"/>
      <c r="D434" s="602"/>
      <c r="E434" s="603"/>
    </row>
    <row r="435" spans="1:9" s="34" customFormat="1" ht="15.75" thickBot="1" x14ac:dyDescent="0.3">
      <c r="A435" s="601" t="s">
        <v>43</v>
      </c>
      <c r="B435" s="602"/>
      <c r="C435" s="602"/>
      <c r="D435" s="602"/>
      <c r="E435" s="603"/>
    </row>
    <row r="436" spans="1:9" s="34" customFormat="1" ht="15.75" thickBot="1" x14ac:dyDescent="0.3">
      <c r="A436" s="464" t="s">
        <v>30</v>
      </c>
      <c r="B436" s="604" t="s">
        <v>164</v>
      </c>
      <c r="C436" s="605"/>
      <c r="D436" s="605"/>
      <c r="E436" s="606"/>
    </row>
    <row r="437" spans="1:9" s="34" customFormat="1" ht="61.5" customHeight="1" thickBot="1" x14ac:dyDescent="0.3">
      <c r="A437" s="464" t="s">
        <v>54</v>
      </c>
      <c r="B437" s="55" t="s">
        <v>165</v>
      </c>
      <c r="C437" s="465" t="s">
        <v>55</v>
      </c>
      <c r="D437" s="607" t="s">
        <v>166</v>
      </c>
      <c r="E437" s="608"/>
    </row>
    <row r="438" spans="1:9" s="34" customFormat="1" ht="35.25" customHeight="1" thickBot="1" x14ac:dyDescent="0.3">
      <c r="A438" s="65" t="s">
        <v>9</v>
      </c>
      <c r="B438" s="551" t="s">
        <v>167</v>
      </c>
      <c r="C438" s="552"/>
      <c r="D438" s="552"/>
      <c r="E438" s="541"/>
    </row>
    <row r="439" spans="1:9" s="34" customFormat="1" ht="15.75" thickBot="1" x14ac:dyDescent="0.3">
      <c r="A439" s="65" t="s">
        <v>14</v>
      </c>
      <c r="B439" s="542" t="s">
        <v>168</v>
      </c>
      <c r="C439" s="543"/>
      <c r="D439" s="543"/>
      <c r="E439" s="544"/>
    </row>
    <row r="440" spans="1:9" s="34" customFormat="1" ht="12.75" customHeight="1" x14ac:dyDescent="0.25">
      <c r="A440" s="534"/>
      <c r="B440" s="66">
        <v>2019</v>
      </c>
      <c r="C440" s="66">
        <v>2020</v>
      </c>
      <c r="D440" s="66">
        <v>2021</v>
      </c>
      <c r="E440" s="66">
        <v>2022</v>
      </c>
    </row>
    <row r="441" spans="1:9" s="34" customFormat="1" ht="12.75" customHeight="1" thickBot="1" x14ac:dyDescent="0.3">
      <c r="A441" s="535"/>
      <c r="B441" s="67" t="s">
        <v>5</v>
      </c>
      <c r="C441" s="67" t="s">
        <v>6</v>
      </c>
      <c r="D441" s="67" t="s">
        <v>6</v>
      </c>
      <c r="E441" s="67" t="s">
        <v>6</v>
      </c>
    </row>
    <row r="442" spans="1:9" s="34" customFormat="1" ht="15.75" thickBot="1" x14ac:dyDescent="0.3">
      <c r="A442" s="65" t="s">
        <v>8</v>
      </c>
      <c r="B442" s="68">
        <v>1</v>
      </c>
      <c r="C442" s="68">
        <v>1</v>
      </c>
      <c r="D442" s="68">
        <v>1</v>
      </c>
      <c r="E442" s="68">
        <v>1</v>
      </c>
    </row>
    <row r="443" spans="1:9" s="34" customFormat="1" ht="15.75" thickBot="1" x14ac:dyDescent="0.3">
      <c r="A443" s="65" t="s">
        <v>15</v>
      </c>
      <c r="B443" s="68">
        <f>B461</f>
        <v>361893</v>
      </c>
      <c r="C443" s="68">
        <f t="shared" ref="C443:E443" si="55">C461</f>
        <v>303918</v>
      </c>
      <c r="D443" s="68">
        <f t="shared" si="55"/>
        <v>311285</v>
      </c>
      <c r="E443" s="68">
        <f t="shared" si="55"/>
        <v>309918</v>
      </c>
    </row>
    <row r="444" spans="1:9" s="34" customFormat="1" ht="15.75" thickBot="1" x14ac:dyDescent="0.3">
      <c r="A444" s="65" t="s">
        <v>23</v>
      </c>
      <c r="B444" s="68">
        <f>B443/B442</f>
        <v>361893</v>
      </c>
      <c r="C444" s="68">
        <f t="shared" ref="C444:E444" si="56">C443/C442</f>
        <v>303918</v>
      </c>
      <c r="D444" s="68">
        <f t="shared" si="56"/>
        <v>311285</v>
      </c>
      <c r="E444" s="68">
        <f t="shared" si="56"/>
        <v>309918</v>
      </c>
    </row>
    <row r="445" spans="1:9" s="34" customFormat="1" ht="15.75" thickBot="1" x14ac:dyDescent="0.3">
      <c r="A445" s="65" t="s">
        <v>16</v>
      </c>
      <c r="B445" s="447" t="s">
        <v>22</v>
      </c>
      <c r="C445" s="70">
        <v>0</v>
      </c>
      <c r="D445" s="70">
        <v>0</v>
      </c>
      <c r="E445" s="70">
        <v>0</v>
      </c>
      <c r="G445" s="466"/>
      <c r="H445" s="466"/>
      <c r="I445" s="466"/>
    </row>
    <row r="446" spans="1:9" s="34" customFormat="1" ht="15.75" thickBot="1" x14ac:dyDescent="0.3">
      <c r="A446" s="65" t="s">
        <v>17</v>
      </c>
      <c r="B446" s="447" t="s">
        <v>22</v>
      </c>
      <c r="C446" s="70">
        <v>0</v>
      </c>
      <c r="D446" s="70">
        <v>0</v>
      </c>
      <c r="E446" s="70">
        <v>0</v>
      </c>
    </row>
    <row r="447" spans="1:9" s="34" customFormat="1" ht="15.75" thickBot="1" x14ac:dyDescent="0.3">
      <c r="A447" s="65" t="s">
        <v>18</v>
      </c>
      <c r="B447" s="447" t="s">
        <v>22</v>
      </c>
      <c r="C447" s="70">
        <v>0</v>
      </c>
      <c r="D447" s="70">
        <v>0</v>
      </c>
      <c r="E447" s="70">
        <v>0</v>
      </c>
    </row>
    <row r="448" spans="1:9" s="34" customFormat="1" ht="15.75" thickBot="1" x14ac:dyDescent="0.3">
      <c r="A448" s="598" t="s">
        <v>130</v>
      </c>
      <c r="B448" s="599"/>
      <c r="C448" s="599"/>
      <c r="D448" s="599"/>
      <c r="E448" s="600"/>
    </row>
    <row r="449" spans="1:10" s="34" customFormat="1" ht="12.75" customHeight="1" x14ac:dyDescent="0.25">
      <c r="A449" s="534"/>
      <c r="B449" s="66">
        <v>2019</v>
      </c>
      <c r="C449" s="66">
        <v>2020</v>
      </c>
      <c r="D449" s="66">
        <v>2021</v>
      </c>
      <c r="E449" s="66">
        <v>2022</v>
      </c>
    </row>
    <row r="450" spans="1:10" s="34" customFormat="1" ht="12.75" customHeight="1" thickBot="1" x14ac:dyDescent="0.3">
      <c r="A450" s="535"/>
      <c r="B450" s="67" t="s">
        <v>5</v>
      </c>
      <c r="C450" s="67" t="s">
        <v>6</v>
      </c>
      <c r="D450" s="67" t="s">
        <v>6</v>
      </c>
      <c r="E450" s="67" t="s">
        <v>6</v>
      </c>
    </row>
    <row r="451" spans="1:10" s="34" customFormat="1" ht="15.75" thickBot="1" x14ac:dyDescent="0.3">
      <c r="A451" s="454" t="s">
        <v>41</v>
      </c>
      <c r="B451" s="451">
        <f>B452+B453+B454+B455</f>
        <v>63975</v>
      </c>
      <c r="C451" s="451">
        <f t="shared" ref="C451:E451" si="57">C452+C453+C454+C455</f>
        <v>6000</v>
      </c>
      <c r="D451" s="451">
        <f t="shared" si="57"/>
        <v>13367</v>
      </c>
      <c r="E451" s="451">
        <f t="shared" si="57"/>
        <v>12000</v>
      </c>
    </row>
    <row r="452" spans="1:10" s="34" customFormat="1" ht="15.75" thickBot="1" x14ac:dyDescent="0.3">
      <c r="A452" s="452" t="s">
        <v>52</v>
      </c>
      <c r="B452" s="451"/>
      <c r="C452" s="451"/>
      <c r="D452" s="451"/>
      <c r="E452" s="451"/>
    </row>
    <row r="453" spans="1:10" s="34" customFormat="1" ht="15.75" thickBot="1" x14ac:dyDescent="0.3">
      <c r="A453" s="452" t="s">
        <v>56</v>
      </c>
      <c r="B453" s="451"/>
      <c r="C453" s="451"/>
      <c r="D453" s="451"/>
      <c r="E453" s="451"/>
    </row>
    <row r="454" spans="1:10" s="34" customFormat="1" ht="15.75" thickBot="1" x14ac:dyDescent="0.3">
      <c r="A454" s="452" t="s">
        <v>57</v>
      </c>
      <c r="B454" s="451">
        <v>63975</v>
      </c>
      <c r="C454" s="451">
        <v>6000</v>
      </c>
      <c r="D454" s="451">
        <v>13367</v>
      </c>
      <c r="E454" s="451">
        <v>12000</v>
      </c>
    </row>
    <row r="455" spans="1:10" s="34" customFormat="1" ht="15.75" thickBot="1" x14ac:dyDescent="0.3">
      <c r="A455" s="452" t="s">
        <v>58</v>
      </c>
      <c r="B455" s="451"/>
      <c r="C455" s="451"/>
      <c r="D455" s="451"/>
      <c r="E455" s="451"/>
    </row>
    <row r="456" spans="1:10" s="34" customFormat="1" ht="15.75" thickBot="1" x14ac:dyDescent="0.3">
      <c r="A456" s="454" t="s">
        <v>42</v>
      </c>
      <c r="B456" s="453">
        <f>B457+B458+B459+B460</f>
        <v>297918</v>
      </c>
      <c r="C456" s="453">
        <f t="shared" ref="C456:E456" si="58">C457+C458+C459+C460</f>
        <v>297918</v>
      </c>
      <c r="D456" s="453">
        <f t="shared" si="58"/>
        <v>297918</v>
      </c>
      <c r="E456" s="453">
        <f t="shared" si="58"/>
        <v>297918</v>
      </c>
    </row>
    <row r="457" spans="1:10" s="34" customFormat="1" ht="15.75" thickBot="1" x14ac:dyDescent="0.3">
      <c r="A457" s="452" t="s">
        <v>52</v>
      </c>
      <c r="B457" s="453"/>
      <c r="C457" s="451"/>
      <c r="D457" s="451"/>
      <c r="E457" s="451"/>
    </row>
    <row r="458" spans="1:10" s="34" customFormat="1" ht="15.75" thickBot="1" x14ac:dyDescent="0.3">
      <c r="A458" s="452" t="s">
        <v>56</v>
      </c>
      <c r="B458" s="453">
        <v>297918</v>
      </c>
      <c r="C458" s="453">
        <v>297918</v>
      </c>
      <c r="D458" s="453">
        <v>297918</v>
      </c>
      <c r="E458" s="453">
        <v>297918</v>
      </c>
    </row>
    <row r="459" spans="1:10" s="34" customFormat="1" ht="15.75" thickBot="1" x14ac:dyDescent="0.3">
      <c r="A459" s="452" t="s">
        <v>57</v>
      </c>
      <c r="B459" s="453"/>
      <c r="C459" s="453"/>
      <c r="D459" s="453"/>
      <c r="E459" s="453"/>
    </row>
    <row r="460" spans="1:10" s="34" customFormat="1" ht="15.75" thickBot="1" x14ac:dyDescent="0.3">
      <c r="A460" s="452" t="s">
        <v>58</v>
      </c>
      <c r="B460" s="453"/>
      <c r="C460" s="451"/>
      <c r="D460" s="451"/>
      <c r="E460" s="451"/>
    </row>
    <row r="461" spans="1:10" s="34" customFormat="1" ht="15.75" thickBot="1" x14ac:dyDescent="0.3">
      <c r="A461" s="467" t="s">
        <v>35</v>
      </c>
      <c r="B461" s="453">
        <f>B451+B456</f>
        <v>361893</v>
      </c>
      <c r="C461" s="453">
        <f>C451+C456</f>
        <v>303918</v>
      </c>
      <c r="D461" s="453">
        <f t="shared" ref="D461:E461" si="59">D451+D456</f>
        <v>311285</v>
      </c>
      <c r="E461" s="453">
        <f t="shared" si="59"/>
        <v>309918</v>
      </c>
      <c r="H461" s="466"/>
      <c r="I461" s="466"/>
      <c r="J461" s="466"/>
    </row>
    <row r="462" spans="1:10" s="34" customFormat="1" ht="17.25" customHeight="1" thickBot="1" x14ac:dyDescent="0.3">
      <c r="A462" s="468" t="s">
        <v>37</v>
      </c>
      <c r="B462" s="461">
        <f>IF(B461-B443=0,0,"Error")</f>
        <v>0</v>
      </c>
      <c r="C462" s="461">
        <v>0</v>
      </c>
      <c r="D462" s="461">
        <v>0</v>
      </c>
      <c r="E462" s="461">
        <v>0</v>
      </c>
    </row>
    <row r="463" spans="1:10" s="34" customFormat="1" ht="15.75" thickBot="1" x14ac:dyDescent="0.3">
      <c r="A463" s="469"/>
      <c r="B463" s="241"/>
      <c r="C463" s="241"/>
      <c r="D463" s="241"/>
      <c r="E463" s="241"/>
    </row>
    <row r="464" spans="1:10" s="34" customFormat="1" ht="27" customHeight="1" thickBot="1" x14ac:dyDescent="0.3">
      <c r="A464" s="470" t="s">
        <v>47</v>
      </c>
      <c r="B464" s="461">
        <f>B443+B413+B373+B336+B302+B276+B221+B181+B144+B107+B70+B33+B247</f>
        <v>1745338</v>
      </c>
      <c r="C464" s="461">
        <f t="shared" ref="C464:E464" si="60">C443+C413+C373+C336+C302+C276+C221+C181+C144+C107+C70+C33+C247</f>
        <v>1713327</v>
      </c>
      <c r="D464" s="461">
        <f>D443+D413+D373+D336+D302+D276+D221+D181+D144+D107+D70+D33+D247</f>
        <v>1744316</v>
      </c>
      <c r="E464" s="461">
        <f t="shared" si="60"/>
        <v>1744327</v>
      </c>
    </row>
    <row r="465" spans="1:8" s="34" customFormat="1" ht="24.75" thickBot="1" x14ac:dyDescent="0.3">
      <c r="A465" s="470" t="s">
        <v>48</v>
      </c>
      <c r="B465" s="461">
        <f>B466+B469+B472+B475+B478+B481+B484+B487+B492</f>
        <v>1745338</v>
      </c>
      <c r="C465" s="461">
        <f t="shared" ref="C465:E465" si="61">C466+C469+C472+C475+C478+C481+C484+C487+C492</f>
        <v>1713327</v>
      </c>
      <c r="D465" s="461">
        <f t="shared" si="61"/>
        <v>1744316</v>
      </c>
      <c r="E465" s="461">
        <f t="shared" si="61"/>
        <v>1744327</v>
      </c>
    </row>
    <row r="466" spans="1:8" s="34" customFormat="1" ht="15.75" thickBot="1" x14ac:dyDescent="0.3">
      <c r="A466" s="454" t="s">
        <v>0</v>
      </c>
      <c r="B466" s="461">
        <f>B467+B468</f>
        <v>543769</v>
      </c>
      <c r="C466" s="461">
        <f t="shared" ref="C466:E466" si="62">C467+C468</f>
        <v>543769</v>
      </c>
      <c r="D466" s="461">
        <f t="shared" si="62"/>
        <v>543769</v>
      </c>
      <c r="E466" s="461">
        <f t="shared" si="62"/>
        <v>543769</v>
      </c>
      <c r="G466" s="466"/>
    </row>
    <row r="467" spans="1:8" s="34" customFormat="1" ht="15.75" thickBot="1" x14ac:dyDescent="0.3">
      <c r="A467" s="452" t="s">
        <v>52</v>
      </c>
      <c r="B467" s="453">
        <f>B345+B153+B79</f>
        <v>543769</v>
      </c>
      <c r="C467" s="453">
        <f>C345+C153+C79</f>
        <v>543769</v>
      </c>
      <c r="D467" s="453">
        <f>D345+D153+D79</f>
        <v>543769</v>
      </c>
      <c r="E467" s="453">
        <f>E345+E153+E79</f>
        <v>543769</v>
      </c>
    </row>
    <row r="468" spans="1:8" s="34" customFormat="1" ht="15.75" thickBot="1" x14ac:dyDescent="0.3">
      <c r="A468" s="452" t="s">
        <v>64</v>
      </c>
      <c r="B468" s="453">
        <f>B43+B80+B117</f>
        <v>0</v>
      </c>
      <c r="C468" s="453">
        <f>C43+C80+C117</f>
        <v>0</v>
      </c>
      <c r="D468" s="453">
        <f>D43+D80+D117</f>
        <v>0</v>
      </c>
      <c r="E468" s="453">
        <f>E43+E80+E117</f>
        <v>0</v>
      </c>
    </row>
    <row r="469" spans="1:8" s="34" customFormat="1" ht="24.75" thickBot="1" x14ac:dyDescent="0.3">
      <c r="A469" s="454" t="s">
        <v>33</v>
      </c>
      <c r="B469" s="461">
        <f>B470+B471</f>
        <v>92331</v>
      </c>
      <c r="C469" s="461">
        <f t="shared" ref="C469:E469" si="63">C470+C471</f>
        <v>92331</v>
      </c>
      <c r="D469" s="461">
        <f t="shared" si="63"/>
        <v>92331</v>
      </c>
      <c r="E469" s="461">
        <f t="shared" si="63"/>
        <v>92331</v>
      </c>
    </row>
    <row r="470" spans="1:8" s="34" customFormat="1" ht="15.75" thickBot="1" x14ac:dyDescent="0.3">
      <c r="A470" s="452" t="s">
        <v>52</v>
      </c>
      <c r="B470" s="451">
        <f>B348+B156+B82</f>
        <v>92331</v>
      </c>
      <c r="C470" s="451">
        <f>C348+C156+C82</f>
        <v>92331</v>
      </c>
      <c r="D470" s="451">
        <f>D348+D156+D82</f>
        <v>92331</v>
      </c>
      <c r="E470" s="451">
        <f>E348+E156+E82</f>
        <v>92331</v>
      </c>
      <c r="G470" s="466"/>
    </row>
    <row r="471" spans="1:8" s="34" customFormat="1" ht="15.75" thickBot="1" x14ac:dyDescent="0.3">
      <c r="A471" s="452" t="s">
        <v>64</v>
      </c>
      <c r="B471" s="453">
        <f>B46+B83+B117</f>
        <v>0</v>
      </c>
      <c r="C471" s="453">
        <f>C46+C83+C117</f>
        <v>0</v>
      </c>
      <c r="D471" s="453">
        <f>D46+D83+D117</f>
        <v>0</v>
      </c>
      <c r="E471" s="453">
        <f>E46+E83+E117</f>
        <v>0</v>
      </c>
    </row>
    <row r="472" spans="1:8" s="34" customFormat="1" ht="15.75" thickBot="1" x14ac:dyDescent="0.3">
      <c r="A472" s="454" t="s">
        <v>1</v>
      </c>
      <c r="B472" s="461">
        <f>B473+B474</f>
        <v>740900</v>
      </c>
      <c r="C472" s="461">
        <f t="shared" ref="C472:E472" si="64">C473+C474</f>
        <v>683900</v>
      </c>
      <c r="D472" s="461">
        <f t="shared" si="64"/>
        <v>714889</v>
      </c>
      <c r="E472" s="461">
        <f t="shared" si="64"/>
        <v>714900</v>
      </c>
      <c r="G472" s="466"/>
      <c r="H472" s="466"/>
    </row>
    <row r="473" spans="1:8" s="34" customFormat="1" ht="15.75" thickBot="1" x14ac:dyDescent="0.3">
      <c r="A473" s="452" t="s">
        <v>52</v>
      </c>
      <c r="B473" s="453">
        <f>B388+B351+B196+B159+B122+B85+B48</f>
        <v>740900</v>
      </c>
      <c r="C473" s="453">
        <f t="shared" ref="C473:E473" si="65">C388+C351+C196+C159+C122+C85+C48</f>
        <v>683900</v>
      </c>
      <c r="D473" s="453">
        <f t="shared" si="65"/>
        <v>714889</v>
      </c>
      <c r="E473" s="453">
        <f t="shared" si="65"/>
        <v>714900</v>
      </c>
    </row>
    <row r="474" spans="1:8" s="34" customFormat="1" ht="15.75" thickBot="1" x14ac:dyDescent="0.3">
      <c r="A474" s="452" t="s">
        <v>64</v>
      </c>
      <c r="B474" s="453">
        <f>B49+B86+B123</f>
        <v>0</v>
      </c>
      <c r="C474" s="453">
        <f>C49+C86+C123</f>
        <v>0</v>
      </c>
      <c r="D474" s="453">
        <f>D49+D86+D123</f>
        <v>0</v>
      </c>
      <c r="E474" s="453">
        <f>E49+E86+E123</f>
        <v>0</v>
      </c>
    </row>
    <row r="475" spans="1:8" s="34" customFormat="1" ht="15.75" thickBot="1" x14ac:dyDescent="0.3">
      <c r="A475" s="454" t="s">
        <v>2</v>
      </c>
      <c r="B475" s="461">
        <f>B476+B477</f>
        <v>0</v>
      </c>
      <c r="C475" s="461">
        <f t="shared" ref="C475:E475" si="66">C476+C477</f>
        <v>0</v>
      </c>
      <c r="D475" s="461">
        <f t="shared" si="66"/>
        <v>0</v>
      </c>
      <c r="E475" s="461">
        <f t="shared" si="66"/>
        <v>0</v>
      </c>
    </row>
    <row r="476" spans="1:8" s="34" customFormat="1" ht="15.75" thickBot="1" x14ac:dyDescent="0.3">
      <c r="A476" s="452" t="s">
        <v>52</v>
      </c>
      <c r="B476" s="451">
        <f t="shared" ref="B476:E477" si="67">B51+B88+B125</f>
        <v>0</v>
      </c>
      <c r="C476" s="451">
        <f t="shared" si="67"/>
        <v>0</v>
      </c>
      <c r="D476" s="451">
        <f t="shared" si="67"/>
        <v>0</v>
      </c>
      <c r="E476" s="451">
        <f t="shared" si="67"/>
        <v>0</v>
      </c>
      <c r="H476" s="466"/>
    </row>
    <row r="477" spans="1:8" s="34" customFormat="1" ht="15.75" thickBot="1" x14ac:dyDescent="0.3">
      <c r="A477" s="452" t="s">
        <v>64</v>
      </c>
      <c r="B477" s="453">
        <f t="shared" si="67"/>
        <v>0</v>
      </c>
      <c r="C477" s="453">
        <f t="shared" si="67"/>
        <v>0</v>
      </c>
      <c r="D477" s="453">
        <f t="shared" si="67"/>
        <v>0</v>
      </c>
      <c r="E477" s="453">
        <f t="shared" si="67"/>
        <v>0</v>
      </c>
    </row>
    <row r="478" spans="1:8" s="34" customFormat="1" ht="15.75" thickBot="1" x14ac:dyDescent="0.3">
      <c r="A478" s="454" t="s">
        <v>24</v>
      </c>
      <c r="B478" s="461">
        <f>B479+B480</f>
        <v>0</v>
      </c>
      <c r="C478" s="461">
        <f t="shared" ref="C478:E478" si="68">C479+C480</f>
        <v>0</v>
      </c>
      <c r="D478" s="461">
        <f t="shared" si="68"/>
        <v>0</v>
      </c>
      <c r="E478" s="461">
        <f t="shared" si="68"/>
        <v>0</v>
      </c>
      <c r="H478" s="466"/>
    </row>
    <row r="479" spans="1:8" s="34" customFormat="1" ht="15.75" thickBot="1" x14ac:dyDescent="0.3">
      <c r="A479" s="452" t="s">
        <v>52</v>
      </c>
      <c r="B479" s="451">
        <f t="shared" ref="B479:E480" si="69">B54+B91+B128</f>
        <v>0</v>
      </c>
      <c r="C479" s="451">
        <f t="shared" si="69"/>
        <v>0</v>
      </c>
      <c r="D479" s="451">
        <f t="shared" si="69"/>
        <v>0</v>
      </c>
      <c r="E479" s="451">
        <f t="shared" si="69"/>
        <v>0</v>
      </c>
    </row>
    <row r="480" spans="1:8" s="34" customFormat="1" ht="15.75" thickBot="1" x14ac:dyDescent="0.3">
      <c r="A480" s="452" t="s">
        <v>64</v>
      </c>
      <c r="B480" s="453">
        <f t="shared" si="69"/>
        <v>0</v>
      </c>
      <c r="C480" s="453">
        <f t="shared" si="69"/>
        <v>0</v>
      </c>
      <c r="D480" s="453">
        <f t="shared" si="69"/>
        <v>0</v>
      </c>
      <c r="E480" s="453">
        <f t="shared" si="69"/>
        <v>0</v>
      </c>
    </row>
    <row r="481" spans="1:8" s="34" customFormat="1" ht="15.75" thickBot="1" x14ac:dyDescent="0.3">
      <c r="A481" s="454" t="s">
        <v>25</v>
      </c>
      <c r="B481" s="461">
        <f>B482+B483</f>
        <v>0</v>
      </c>
      <c r="C481" s="461">
        <f>C482+C483</f>
        <v>0</v>
      </c>
      <c r="D481" s="461">
        <f t="shared" ref="D481:E481" si="70">D482+D483</f>
        <v>0</v>
      </c>
      <c r="E481" s="461">
        <f t="shared" si="70"/>
        <v>0</v>
      </c>
    </row>
    <row r="482" spans="1:8" s="34" customFormat="1" ht="15.75" thickBot="1" x14ac:dyDescent="0.3">
      <c r="A482" s="452" t="s">
        <v>52</v>
      </c>
      <c r="B482" s="451">
        <f t="shared" ref="B482:E483" si="71">B57+B94+B131</f>
        <v>0</v>
      </c>
      <c r="C482" s="451">
        <f t="shared" si="71"/>
        <v>0</v>
      </c>
      <c r="D482" s="451">
        <f t="shared" si="71"/>
        <v>0</v>
      </c>
      <c r="E482" s="451">
        <f t="shared" si="71"/>
        <v>0</v>
      </c>
    </row>
    <row r="483" spans="1:8" s="34" customFormat="1" ht="15.75" thickBot="1" x14ac:dyDescent="0.3">
      <c r="A483" s="452" t="s">
        <v>64</v>
      </c>
      <c r="B483" s="453">
        <f t="shared" si="71"/>
        <v>0</v>
      </c>
      <c r="C483" s="453">
        <f t="shared" si="71"/>
        <v>0</v>
      </c>
      <c r="D483" s="453">
        <f t="shared" si="71"/>
        <v>0</v>
      </c>
      <c r="E483" s="453">
        <f t="shared" si="71"/>
        <v>0</v>
      </c>
    </row>
    <row r="484" spans="1:8" s="34" customFormat="1" ht="24.75" thickBot="1" x14ac:dyDescent="0.3">
      <c r="A484" s="454" t="s">
        <v>3</v>
      </c>
      <c r="B484" s="461">
        <f>B96+B59</f>
        <v>0</v>
      </c>
      <c r="C484" s="461">
        <f>C96+C59</f>
        <v>0</v>
      </c>
      <c r="D484" s="461">
        <f>D96+D59</f>
        <v>0</v>
      </c>
      <c r="E484" s="461">
        <f>E96+E59</f>
        <v>0</v>
      </c>
    </row>
    <row r="485" spans="1:8" s="34" customFormat="1" ht="15.75" thickBot="1" x14ac:dyDescent="0.3">
      <c r="A485" s="452" t="s">
        <v>52</v>
      </c>
      <c r="B485" s="451">
        <f t="shared" ref="B485:E486" si="72">B60+B97+B134</f>
        <v>0</v>
      </c>
      <c r="C485" s="451">
        <f t="shared" si="72"/>
        <v>0</v>
      </c>
      <c r="D485" s="451">
        <f t="shared" si="72"/>
        <v>0</v>
      </c>
      <c r="E485" s="451">
        <f t="shared" si="72"/>
        <v>0</v>
      </c>
    </row>
    <row r="486" spans="1:8" s="34" customFormat="1" ht="15.75" thickBot="1" x14ac:dyDescent="0.3">
      <c r="A486" s="452" t="s">
        <v>64</v>
      </c>
      <c r="B486" s="453">
        <f t="shared" si="72"/>
        <v>0</v>
      </c>
      <c r="C486" s="453">
        <f t="shared" si="72"/>
        <v>0</v>
      </c>
      <c r="D486" s="453">
        <f t="shared" si="72"/>
        <v>0</v>
      </c>
      <c r="E486" s="453">
        <f t="shared" si="72"/>
        <v>0</v>
      </c>
    </row>
    <row r="487" spans="1:8" s="34" customFormat="1" ht="15.75" thickBot="1" x14ac:dyDescent="0.3">
      <c r="A487" s="454" t="s">
        <v>19</v>
      </c>
      <c r="B487" s="461">
        <f>B488+B489+B490+B491</f>
        <v>70420</v>
      </c>
      <c r="C487" s="461">
        <f>C488+C489+C490+C491</f>
        <v>95409</v>
      </c>
      <c r="D487" s="461">
        <f t="shared" ref="D487:E487" si="73">D488+D489+D490+D491</f>
        <v>95409</v>
      </c>
      <c r="E487" s="461">
        <f t="shared" si="73"/>
        <v>95409</v>
      </c>
    </row>
    <row r="488" spans="1:8" s="34" customFormat="1" ht="15.75" thickBot="1" x14ac:dyDescent="0.3">
      <c r="A488" s="452" t="s">
        <v>52</v>
      </c>
      <c r="B488" s="451">
        <f>B452+B422+B311+B285+B230+B256</f>
        <v>0</v>
      </c>
      <c r="C488" s="451">
        <f>C452+C422+C311+C285+C230+C256</f>
        <v>89409</v>
      </c>
      <c r="D488" s="451">
        <f t="shared" ref="D488:E488" si="74">D452+D422+D311+D285+D230+D256</f>
        <v>82042</v>
      </c>
      <c r="E488" s="451">
        <f t="shared" si="74"/>
        <v>83409</v>
      </c>
    </row>
    <row r="489" spans="1:8" s="34" customFormat="1" ht="15.75" thickBot="1" x14ac:dyDescent="0.3">
      <c r="A489" s="452" t="s">
        <v>65</v>
      </c>
      <c r="B489" s="451">
        <f t="shared" ref="B489:E491" si="75">B453+B423+B312+B286+B231</f>
        <v>0</v>
      </c>
      <c r="C489" s="451">
        <f t="shared" si="75"/>
        <v>0</v>
      </c>
      <c r="D489" s="451">
        <f t="shared" si="75"/>
        <v>0</v>
      </c>
      <c r="E489" s="451">
        <f t="shared" si="75"/>
        <v>0</v>
      </c>
    </row>
    <row r="490" spans="1:8" s="34" customFormat="1" ht="15.75" thickBot="1" x14ac:dyDescent="0.3">
      <c r="A490" s="452" t="s">
        <v>57</v>
      </c>
      <c r="B490" s="451">
        <f t="shared" si="75"/>
        <v>63975</v>
      </c>
      <c r="C490" s="451">
        <f t="shared" si="75"/>
        <v>6000</v>
      </c>
      <c r="D490" s="451">
        <f t="shared" si="75"/>
        <v>13367</v>
      </c>
      <c r="E490" s="451">
        <f t="shared" si="75"/>
        <v>12000</v>
      </c>
      <c r="G490" s="466"/>
      <c r="H490" s="466"/>
    </row>
    <row r="491" spans="1:8" s="34" customFormat="1" ht="15.75" thickBot="1" x14ac:dyDescent="0.3">
      <c r="A491" s="452" t="s">
        <v>58</v>
      </c>
      <c r="B491" s="451">
        <f t="shared" si="75"/>
        <v>6445</v>
      </c>
      <c r="C491" s="451">
        <f t="shared" si="75"/>
        <v>0</v>
      </c>
      <c r="D491" s="451">
        <f t="shared" si="75"/>
        <v>0</v>
      </c>
      <c r="E491" s="451">
        <f t="shared" si="75"/>
        <v>0</v>
      </c>
      <c r="H491" s="466"/>
    </row>
    <row r="492" spans="1:8" s="34" customFormat="1" ht="15.75" thickBot="1" x14ac:dyDescent="0.3">
      <c r="A492" s="454" t="s">
        <v>20</v>
      </c>
      <c r="B492" s="461">
        <f>B493+B494+B495+B496</f>
        <v>297918</v>
      </c>
      <c r="C492" s="461">
        <f t="shared" ref="C492:E492" si="76">C493+C494+C495+C496</f>
        <v>297918</v>
      </c>
      <c r="D492" s="461">
        <f t="shared" si="76"/>
        <v>297918</v>
      </c>
      <c r="E492" s="461">
        <f t="shared" si="76"/>
        <v>297918</v>
      </c>
    </row>
    <row r="493" spans="1:8" s="34" customFormat="1" ht="15.75" thickBot="1" x14ac:dyDescent="0.3">
      <c r="A493" s="452" t="s">
        <v>52</v>
      </c>
      <c r="B493" s="451">
        <f>B457+B427+B316+B290+B235</f>
        <v>0</v>
      </c>
      <c r="C493" s="451">
        <f t="shared" ref="C493:E496" si="77">C457+C427+C316+C290+C235</f>
        <v>0</v>
      </c>
      <c r="D493" s="451">
        <f t="shared" si="77"/>
        <v>0</v>
      </c>
      <c r="E493" s="451">
        <f t="shared" si="77"/>
        <v>0</v>
      </c>
    </row>
    <row r="494" spans="1:8" s="34" customFormat="1" ht="15.75" thickBot="1" x14ac:dyDescent="0.3">
      <c r="A494" s="452" t="s">
        <v>65</v>
      </c>
      <c r="B494" s="451">
        <f>B458+B428+B317+B291+B236</f>
        <v>297918</v>
      </c>
      <c r="C494" s="451">
        <f t="shared" si="77"/>
        <v>297918</v>
      </c>
      <c r="D494" s="451">
        <f t="shared" si="77"/>
        <v>297918</v>
      </c>
      <c r="E494" s="451">
        <f t="shared" si="77"/>
        <v>297918</v>
      </c>
    </row>
    <row r="495" spans="1:8" s="34" customFormat="1" ht="15.75" thickBot="1" x14ac:dyDescent="0.3">
      <c r="A495" s="452" t="s">
        <v>57</v>
      </c>
      <c r="B495" s="451">
        <f>B459+B429+B318+B292+B237</f>
        <v>0</v>
      </c>
      <c r="C495" s="451">
        <f t="shared" si="77"/>
        <v>0</v>
      </c>
      <c r="D495" s="451">
        <f t="shared" si="77"/>
        <v>0</v>
      </c>
      <c r="E495" s="451">
        <f t="shared" si="77"/>
        <v>0</v>
      </c>
    </row>
    <row r="496" spans="1:8" s="34" customFormat="1" ht="15.75" thickBot="1" x14ac:dyDescent="0.3">
      <c r="A496" s="452" t="s">
        <v>58</v>
      </c>
      <c r="B496" s="451">
        <f>B460+B430+B319+B293+B238</f>
        <v>0</v>
      </c>
      <c r="C496" s="451">
        <f t="shared" si="77"/>
        <v>0</v>
      </c>
      <c r="D496" s="451">
        <f t="shared" si="77"/>
        <v>0</v>
      </c>
      <c r="E496" s="451">
        <f t="shared" si="77"/>
        <v>0</v>
      </c>
    </row>
    <row r="497" spans="1:5" s="34" customFormat="1" ht="15.75" thickBot="1" x14ac:dyDescent="0.3">
      <c r="A497" s="468" t="s">
        <v>37</v>
      </c>
      <c r="B497" s="461">
        <f>IF(B465-B464=0,0,"Error")</f>
        <v>0</v>
      </c>
      <c r="C497" s="461">
        <f>IF(C465-C464=0,0,"Error")</f>
        <v>0</v>
      </c>
      <c r="D497" s="461">
        <f>IF(D465-D464=0,0,"Error")</f>
        <v>0</v>
      </c>
      <c r="E497" s="461">
        <f>IF(E465-E464=0,0,"Error")</f>
        <v>0</v>
      </c>
    </row>
  </sheetData>
  <mergeCells count="109">
    <mergeCell ref="A1:E1"/>
    <mergeCell ref="A2:E2"/>
    <mergeCell ref="B439:E439"/>
    <mergeCell ref="A440:A441"/>
    <mergeCell ref="A448:E448"/>
    <mergeCell ref="A449:A450"/>
    <mergeCell ref="A434:E434"/>
    <mergeCell ref="A435:E435"/>
    <mergeCell ref="B436:E436"/>
    <mergeCell ref="D437:E437"/>
    <mergeCell ref="B438:E438"/>
    <mergeCell ref="B409:E409"/>
    <mergeCell ref="A410:A411"/>
    <mergeCell ref="A418:E418"/>
    <mergeCell ref="A419:A420"/>
    <mergeCell ref="A433:E433"/>
    <mergeCell ref="A404:E404"/>
    <mergeCell ref="A405:E405"/>
    <mergeCell ref="B406:E406"/>
    <mergeCell ref="D407:E407"/>
    <mergeCell ref="B408:E408"/>
    <mergeCell ref="B368:E368"/>
    <mergeCell ref="B369:E369"/>
    <mergeCell ref="A370:A371"/>
    <mergeCell ref="A378:E378"/>
    <mergeCell ref="A379:A380"/>
    <mergeCell ref="B332:E332"/>
    <mergeCell ref="A333:A334"/>
    <mergeCell ref="A341:E341"/>
    <mergeCell ref="A342:A343"/>
    <mergeCell ref="B367:D367"/>
    <mergeCell ref="A323:E323"/>
    <mergeCell ref="A328:E328"/>
    <mergeCell ref="A329:E329"/>
    <mergeCell ref="B330:D330"/>
    <mergeCell ref="B331:E331"/>
    <mergeCell ref="B298:E298"/>
    <mergeCell ref="A299:A300"/>
    <mergeCell ref="A307:E307"/>
    <mergeCell ref="A308:A309"/>
    <mergeCell ref="B322:E322"/>
    <mergeCell ref="B214:E214"/>
    <mergeCell ref="D215:E215"/>
    <mergeCell ref="B216:E216"/>
    <mergeCell ref="A267:E267"/>
    <mergeCell ref="A268:E268"/>
    <mergeCell ref="B269:E269"/>
    <mergeCell ref="D270:E270"/>
    <mergeCell ref="B271:E271"/>
    <mergeCell ref="B242:E242"/>
    <mergeCell ref="B243:E243"/>
    <mergeCell ref="A244:A245"/>
    <mergeCell ref="A252:E252"/>
    <mergeCell ref="A253:A254"/>
    <mergeCell ref="A282:A283"/>
    <mergeCell ref="D296:E296"/>
    <mergeCell ref="B297:E297"/>
    <mergeCell ref="A226:E226"/>
    <mergeCell ref="A227:A228"/>
    <mergeCell ref="D241:E241"/>
    <mergeCell ref="B7:E7"/>
    <mergeCell ref="A8:E8"/>
    <mergeCell ref="A9:E11"/>
    <mergeCell ref="B12:E12"/>
    <mergeCell ref="A13:A14"/>
    <mergeCell ref="A3:E3"/>
    <mergeCell ref="B5:E5"/>
    <mergeCell ref="B6:E6"/>
    <mergeCell ref="A75:E75"/>
    <mergeCell ref="A39:A40"/>
    <mergeCell ref="B64:D64"/>
    <mergeCell ref="B65:E65"/>
    <mergeCell ref="B66:E66"/>
    <mergeCell ref="A67:A68"/>
    <mergeCell ref="B19:E19"/>
    <mergeCell ref="A20:E20"/>
    <mergeCell ref="A25:E25"/>
    <mergeCell ref="A26:E26"/>
    <mergeCell ref="B27:D27"/>
    <mergeCell ref="B28:E28"/>
    <mergeCell ref="B29:E29"/>
    <mergeCell ref="A30:A31"/>
    <mergeCell ref="A38:E38"/>
    <mergeCell ref="A281:E281"/>
    <mergeCell ref="B139:E139"/>
    <mergeCell ref="B140:E140"/>
    <mergeCell ref="A141:A142"/>
    <mergeCell ref="A178:A179"/>
    <mergeCell ref="A186:E186"/>
    <mergeCell ref="A187:A188"/>
    <mergeCell ref="B272:E272"/>
    <mergeCell ref="A273:A274"/>
    <mergeCell ref="A149:E149"/>
    <mergeCell ref="A150:A151"/>
    <mergeCell ref="B175:D175"/>
    <mergeCell ref="B176:E176"/>
    <mergeCell ref="B177:E177"/>
    <mergeCell ref="B217:E217"/>
    <mergeCell ref="A218:A219"/>
    <mergeCell ref="A212:E212"/>
    <mergeCell ref="A213:E213"/>
    <mergeCell ref="A76:A77"/>
    <mergeCell ref="B101:D101"/>
    <mergeCell ref="B102:E102"/>
    <mergeCell ref="B103:E103"/>
    <mergeCell ref="A104:A105"/>
    <mergeCell ref="A112:E112"/>
    <mergeCell ref="A113:A114"/>
    <mergeCell ref="B138:D138"/>
  </mergeCells>
  <pageMargins left="0.7" right="0.7" top="0.75" bottom="0.75" header="0.3" footer="0.3"/>
  <pageSetup scale="5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362"/>
  <sheetViews>
    <sheetView view="pageBreakPreview" zoomScale="60" zoomScaleNormal="100" workbookViewId="0">
      <selection sqref="A1:E1"/>
    </sheetView>
  </sheetViews>
  <sheetFormatPr defaultRowHeight="15" x14ac:dyDescent="0.25"/>
  <cols>
    <col min="1" max="1" width="28.5703125" customWidth="1"/>
    <col min="2" max="2" width="16.7109375" customWidth="1"/>
    <col min="3" max="5" width="15" customWidth="1"/>
  </cols>
  <sheetData>
    <row r="1" spans="1:5" ht="15.75" x14ac:dyDescent="0.25">
      <c r="A1" s="838" t="s">
        <v>594</v>
      </c>
      <c r="B1" s="838"/>
      <c r="C1" s="838"/>
      <c r="D1" s="838"/>
      <c r="E1" s="838"/>
    </row>
    <row r="2" spans="1:5" ht="18" customHeight="1" x14ac:dyDescent="0.25">
      <c r="A2" s="472" t="s">
        <v>551</v>
      </c>
      <c r="B2" s="472"/>
      <c r="C2" s="472"/>
      <c r="D2" s="472"/>
      <c r="E2" s="472"/>
    </row>
    <row r="3" spans="1:5" ht="18" customHeight="1" x14ac:dyDescent="0.25">
      <c r="A3" s="476" t="s">
        <v>50</v>
      </c>
      <c r="B3" s="476"/>
      <c r="C3" s="476"/>
      <c r="D3" s="476"/>
      <c r="E3" s="476"/>
    </row>
    <row r="4" spans="1:5" ht="15.75" thickBot="1" x14ac:dyDescent="0.3"/>
    <row r="5" spans="1:5" ht="15.75" thickBot="1" x14ac:dyDescent="0.3">
      <c r="A5" s="19" t="s">
        <v>21</v>
      </c>
      <c r="B5" s="615" t="s">
        <v>552</v>
      </c>
      <c r="C5" s="615"/>
      <c r="D5" s="615"/>
      <c r="E5" s="615"/>
    </row>
    <row r="6" spans="1:5" ht="15.75" thickBot="1" x14ac:dyDescent="0.3">
      <c r="A6" s="19" t="s">
        <v>4</v>
      </c>
      <c r="B6" s="478" t="s">
        <v>68</v>
      </c>
      <c r="C6" s="479"/>
      <c r="D6" s="479"/>
      <c r="E6" s="480"/>
    </row>
    <row r="7" spans="1:5" ht="15.75" thickBot="1" x14ac:dyDescent="0.3">
      <c r="A7" s="19" t="s">
        <v>26</v>
      </c>
      <c r="B7" s="481" t="s">
        <v>51</v>
      </c>
      <c r="C7" s="482"/>
      <c r="D7" s="482"/>
      <c r="E7" s="483"/>
    </row>
    <row r="8" spans="1:5" ht="15.75" thickBot="1" x14ac:dyDescent="0.3">
      <c r="A8" s="473" t="s">
        <v>7</v>
      </c>
      <c r="B8" s="474"/>
      <c r="C8" s="474"/>
      <c r="D8" s="474"/>
      <c r="E8" s="475"/>
    </row>
    <row r="9" spans="1:5" ht="15" customHeight="1" thickBot="1" x14ac:dyDescent="0.3">
      <c r="A9" s="487" t="s">
        <v>69</v>
      </c>
      <c r="B9" s="488"/>
      <c r="C9" s="488"/>
      <c r="D9" s="488"/>
      <c r="E9" s="489"/>
    </row>
    <row r="10" spans="1:5" ht="24.75" customHeight="1" thickBot="1" x14ac:dyDescent="0.3">
      <c r="A10" s="487"/>
      <c r="B10" s="488"/>
      <c r="C10" s="488"/>
      <c r="D10" s="488"/>
      <c r="E10" s="489"/>
    </row>
    <row r="11" spans="1:5" ht="61.5" customHeight="1" thickBot="1" x14ac:dyDescent="0.3">
      <c r="A11" s="487"/>
      <c r="B11" s="488"/>
      <c r="C11" s="488"/>
      <c r="D11" s="488"/>
      <c r="E11" s="489"/>
    </row>
    <row r="12" spans="1:5" ht="47.25" customHeight="1" thickBot="1" x14ac:dyDescent="0.3">
      <c r="A12" s="401" t="s">
        <v>10</v>
      </c>
      <c r="B12" s="482" t="s">
        <v>497</v>
      </c>
      <c r="C12" s="616"/>
      <c r="D12" s="616"/>
      <c r="E12" s="617"/>
    </row>
    <row r="13" spans="1:5" ht="23.25" customHeight="1" x14ac:dyDescent="0.25">
      <c r="A13" s="493" t="s">
        <v>11</v>
      </c>
      <c r="B13" s="2">
        <v>2019</v>
      </c>
      <c r="C13" s="2">
        <v>2020</v>
      </c>
      <c r="D13" s="2">
        <v>2021</v>
      </c>
      <c r="E13" s="2">
        <v>2022</v>
      </c>
    </row>
    <row r="14" spans="1:5" ht="15" customHeight="1" thickBot="1" x14ac:dyDescent="0.3">
      <c r="A14" s="494"/>
      <c r="B14" s="3" t="s">
        <v>5</v>
      </c>
      <c r="C14" s="3" t="s">
        <v>6</v>
      </c>
      <c r="D14" s="3" t="s">
        <v>6</v>
      </c>
      <c r="E14" s="3" t="s">
        <v>6</v>
      </c>
    </row>
    <row r="15" spans="1:5" ht="23.25" thickBot="1" x14ac:dyDescent="0.3">
      <c r="A15" s="402" t="s">
        <v>553</v>
      </c>
      <c r="B15" s="403">
        <v>3</v>
      </c>
      <c r="C15" s="35" t="s">
        <v>554</v>
      </c>
      <c r="D15" s="35" t="s">
        <v>554</v>
      </c>
      <c r="E15" s="35" t="s">
        <v>554</v>
      </c>
    </row>
    <row r="16" spans="1:5" ht="45.75" thickBot="1" x14ac:dyDescent="0.3">
      <c r="A16" s="402" t="s">
        <v>555</v>
      </c>
      <c r="B16" s="403" t="s">
        <v>556</v>
      </c>
      <c r="C16" s="35" t="s">
        <v>557</v>
      </c>
      <c r="D16" s="35" t="s">
        <v>557</v>
      </c>
      <c r="E16" s="35" t="s">
        <v>557</v>
      </c>
    </row>
    <row r="17" spans="1:5" ht="23.25" thickBot="1" x14ac:dyDescent="0.3">
      <c r="A17" s="402" t="s">
        <v>558</v>
      </c>
      <c r="B17" s="403">
        <v>64</v>
      </c>
      <c r="C17" s="35" t="s">
        <v>554</v>
      </c>
      <c r="D17" s="35" t="s">
        <v>554</v>
      </c>
      <c r="E17" s="35" t="s">
        <v>554</v>
      </c>
    </row>
    <row r="18" spans="1:5" ht="15.75" thickBot="1" x14ac:dyDescent="0.3">
      <c r="A18" s="404" t="s">
        <v>559</v>
      </c>
      <c r="B18" s="403">
        <v>1450</v>
      </c>
      <c r="C18" s="35" t="s">
        <v>554</v>
      </c>
      <c r="D18" s="35" t="s">
        <v>554</v>
      </c>
      <c r="E18" s="35" t="s">
        <v>554</v>
      </c>
    </row>
    <row r="19" spans="1:5" ht="26.25" customHeight="1" thickBot="1" x14ac:dyDescent="0.3">
      <c r="A19" s="402" t="s">
        <v>560</v>
      </c>
      <c r="B19" s="403">
        <v>60</v>
      </c>
      <c r="C19" s="35" t="s">
        <v>554</v>
      </c>
      <c r="D19" s="35" t="s">
        <v>554</v>
      </c>
      <c r="E19" s="35" t="s">
        <v>554</v>
      </c>
    </row>
    <row r="20" spans="1:5" ht="23.25" customHeight="1" thickBot="1" x14ac:dyDescent="0.3">
      <c r="A20" s="15" t="s">
        <v>12</v>
      </c>
      <c r="B20" s="495" t="s">
        <v>561</v>
      </c>
      <c r="C20" s="496"/>
      <c r="D20" s="496"/>
      <c r="E20" s="497"/>
    </row>
    <row r="21" spans="1:5" ht="15" customHeight="1" thickBot="1" x14ac:dyDescent="0.3">
      <c r="A21" s="498" t="s">
        <v>13</v>
      </c>
      <c r="B21" s="499"/>
      <c r="C21" s="499"/>
      <c r="D21" s="499"/>
      <c r="E21" s="500"/>
    </row>
    <row r="22" spans="1:5" ht="23.25" thickBot="1" x14ac:dyDescent="0.3">
      <c r="A22" s="402" t="s">
        <v>558</v>
      </c>
      <c r="B22" s="403">
        <v>64</v>
      </c>
      <c r="C22" s="35" t="s">
        <v>554</v>
      </c>
      <c r="D22" s="35" t="s">
        <v>554</v>
      </c>
      <c r="E22" s="35" t="s">
        <v>554</v>
      </c>
    </row>
    <row r="23" spans="1:5" ht="15.75" thickBot="1" x14ac:dyDescent="0.3">
      <c r="A23" s="501" t="s">
        <v>34</v>
      </c>
      <c r="B23" s="502"/>
      <c r="C23" s="502"/>
      <c r="D23" s="502"/>
      <c r="E23" s="503"/>
    </row>
    <row r="24" spans="1:5" ht="15.75" thickBot="1" x14ac:dyDescent="0.3">
      <c r="A24" s="504" t="s">
        <v>44</v>
      </c>
      <c r="B24" s="521"/>
      <c r="C24" s="521"/>
      <c r="D24" s="521"/>
      <c r="E24" s="506"/>
    </row>
    <row r="25" spans="1:5" ht="15.75" thickBot="1" x14ac:dyDescent="0.3">
      <c r="A25" s="22" t="s">
        <v>28</v>
      </c>
      <c r="B25" s="618" t="s">
        <v>562</v>
      </c>
      <c r="C25" s="619"/>
      <c r="D25" s="619"/>
      <c r="E25" s="517"/>
    </row>
    <row r="26" spans="1:5" ht="39" customHeight="1" thickBot="1" x14ac:dyDescent="0.3">
      <c r="A26" s="4" t="s">
        <v>9</v>
      </c>
      <c r="B26" s="620" t="s">
        <v>563</v>
      </c>
      <c r="C26" s="621"/>
      <c r="D26" s="621"/>
      <c r="E26" s="510"/>
    </row>
    <row r="27" spans="1:5" ht="24" customHeight="1" thickBot="1" x14ac:dyDescent="0.3">
      <c r="A27" s="4" t="s">
        <v>14</v>
      </c>
      <c r="B27" s="511" t="s">
        <v>564</v>
      </c>
      <c r="C27" s="512"/>
      <c r="D27" s="512"/>
      <c r="E27" s="513"/>
    </row>
    <row r="28" spans="1:5" ht="27" customHeight="1" x14ac:dyDescent="0.25">
      <c r="A28" s="493"/>
      <c r="B28" s="20">
        <v>2019</v>
      </c>
      <c r="C28" s="20">
        <v>2020</v>
      </c>
      <c r="D28" s="20">
        <v>2021</v>
      </c>
      <c r="E28" s="20">
        <v>2022</v>
      </c>
    </row>
    <row r="29" spans="1:5" ht="25.5" customHeight="1" thickBot="1" x14ac:dyDescent="0.3">
      <c r="A29" s="494"/>
      <c r="B29" s="21" t="s">
        <v>5</v>
      </c>
      <c r="C29" s="21" t="s">
        <v>6</v>
      </c>
      <c r="D29" s="21" t="s">
        <v>6</v>
      </c>
      <c r="E29" s="21" t="s">
        <v>6</v>
      </c>
    </row>
    <row r="30" spans="1:5" ht="15.75" thickBot="1" x14ac:dyDescent="0.3">
      <c r="A30" s="4" t="s">
        <v>8</v>
      </c>
      <c r="B30" s="6">
        <v>7</v>
      </c>
      <c r="C30" s="6">
        <v>7</v>
      </c>
      <c r="D30" s="6">
        <v>7</v>
      </c>
      <c r="E30" s="6">
        <v>7</v>
      </c>
    </row>
    <row r="31" spans="1:5" ht="12.75" customHeight="1" thickBot="1" x14ac:dyDescent="0.3">
      <c r="A31" s="4" t="s">
        <v>15</v>
      </c>
      <c r="B31" s="6">
        <f>B60</f>
        <v>71400</v>
      </c>
      <c r="C31" s="6">
        <f t="shared" ref="C31:E31" si="0">C60</f>
        <v>70400</v>
      </c>
      <c r="D31" s="6">
        <f t="shared" si="0"/>
        <v>70400</v>
      </c>
      <c r="E31" s="6">
        <f t="shared" si="0"/>
        <v>70400</v>
      </c>
    </row>
    <row r="32" spans="1:5" ht="16.5" customHeight="1" thickBot="1" x14ac:dyDescent="0.3">
      <c r="A32" s="4" t="s">
        <v>23</v>
      </c>
      <c r="B32" s="6">
        <f>C31/C30</f>
        <v>10057.142857142857</v>
      </c>
      <c r="C32" s="6">
        <f>D31/D30</f>
        <v>10057.142857142857</v>
      </c>
      <c r="D32" s="6">
        <f>E31/E30</f>
        <v>10057.142857142857</v>
      </c>
      <c r="E32" s="6">
        <f>E31/E30</f>
        <v>10057.142857142857</v>
      </c>
    </row>
    <row r="33" spans="1:5" ht="15.75" thickBot="1" x14ac:dyDescent="0.3">
      <c r="A33" s="4" t="s">
        <v>16</v>
      </c>
      <c r="B33" s="8" t="e">
        <f t="shared" ref="B33:E33" si="1">B30/A30-1</f>
        <v>#VALUE!</v>
      </c>
      <c r="C33" s="8">
        <f t="shared" si="1"/>
        <v>0</v>
      </c>
      <c r="D33" s="8">
        <f t="shared" si="1"/>
        <v>0</v>
      </c>
      <c r="E33" s="8">
        <f t="shared" si="1"/>
        <v>0</v>
      </c>
    </row>
    <row r="34" spans="1:5" ht="15.75" thickBot="1" x14ac:dyDescent="0.3">
      <c r="A34" s="4" t="s">
        <v>17</v>
      </c>
      <c r="B34" s="8" t="e">
        <f>B31/A31-1</f>
        <v>#VALUE!</v>
      </c>
      <c r="C34" s="8">
        <f>C31/B31-1</f>
        <v>-1.4005602240896309E-2</v>
      </c>
      <c r="D34" s="8">
        <f>D31/C31-1</f>
        <v>0</v>
      </c>
      <c r="E34" s="8">
        <f>E31/D31-1</f>
        <v>0</v>
      </c>
    </row>
    <row r="35" spans="1:5" ht="15.75" thickBot="1" x14ac:dyDescent="0.3">
      <c r="A35" s="4" t="s">
        <v>18</v>
      </c>
      <c r="B35" s="8" t="e">
        <f>A32/#REF!-1</f>
        <v>#VALUE!</v>
      </c>
      <c r="C35" s="8" t="e">
        <f>B32/A32-1</f>
        <v>#VALUE!</v>
      </c>
      <c r="D35" s="8">
        <f>C32/B32-1</f>
        <v>0</v>
      </c>
      <c r="E35" s="8">
        <f>D32/C32-1</f>
        <v>0</v>
      </c>
    </row>
    <row r="36" spans="1:5" ht="15" customHeight="1" thickBot="1" x14ac:dyDescent="0.3">
      <c r="A36" s="484" t="s">
        <v>36</v>
      </c>
      <c r="B36" s="485"/>
      <c r="C36" s="485"/>
      <c r="D36" s="485"/>
      <c r="E36" s="486"/>
    </row>
    <row r="37" spans="1:5" ht="15.75" customHeight="1" x14ac:dyDescent="0.25">
      <c r="A37" s="493"/>
      <c r="B37" s="20">
        <v>2019</v>
      </c>
      <c r="C37" s="20">
        <v>2020</v>
      </c>
      <c r="D37" s="20">
        <v>2021</v>
      </c>
      <c r="E37" s="20">
        <v>2022</v>
      </c>
    </row>
    <row r="38" spans="1:5" ht="15.75" thickBot="1" x14ac:dyDescent="0.3">
      <c r="A38" s="494"/>
      <c r="B38" s="21" t="s">
        <v>5</v>
      </c>
      <c r="C38" s="21" t="s">
        <v>6</v>
      </c>
      <c r="D38" s="21" t="s">
        <v>6</v>
      </c>
      <c r="E38" s="20" t="s">
        <v>6</v>
      </c>
    </row>
    <row r="39" spans="1:5" ht="15.75" customHeight="1" thickBot="1" x14ac:dyDescent="0.3">
      <c r="A39" s="1" t="s">
        <v>0</v>
      </c>
      <c r="B39" s="9">
        <f>B40</f>
        <v>29562</v>
      </c>
      <c r="C39" s="9">
        <f t="shared" ref="C39:E39" si="2">C40</f>
        <v>43000</v>
      </c>
      <c r="D39" s="30">
        <f t="shared" si="2"/>
        <v>43000</v>
      </c>
      <c r="E39" s="405">
        <f t="shared" si="2"/>
        <v>43000</v>
      </c>
    </row>
    <row r="40" spans="1:5" ht="12.75" customHeight="1" thickBot="1" x14ac:dyDescent="0.3">
      <c r="A40" s="11" t="s">
        <v>52</v>
      </c>
      <c r="B40" s="12">
        <v>29562</v>
      </c>
      <c r="C40" s="406">
        <v>43000</v>
      </c>
      <c r="D40" s="407">
        <v>43000</v>
      </c>
      <c r="E40" s="408">
        <v>43000</v>
      </c>
    </row>
    <row r="41" spans="1:5" ht="12.75" customHeight="1" thickBot="1" x14ac:dyDescent="0.3">
      <c r="A41" s="11" t="s">
        <v>53</v>
      </c>
      <c r="B41" s="13"/>
      <c r="C41" s="409"/>
      <c r="D41" s="410"/>
      <c r="E41" s="411"/>
    </row>
    <row r="42" spans="1:5" ht="24.75" thickBot="1" x14ac:dyDescent="0.3">
      <c r="A42" s="1" t="s">
        <v>33</v>
      </c>
      <c r="B42" s="9">
        <f>B43</f>
        <v>5938</v>
      </c>
      <c r="C42" s="9">
        <f t="shared" ref="C42:E42" si="3">C43</f>
        <v>7000</v>
      </c>
      <c r="D42" s="9">
        <f t="shared" si="3"/>
        <v>7000</v>
      </c>
      <c r="E42" s="412">
        <f t="shared" si="3"/>
        <v>7000</v>
      </c>
    </row>
    <row r="43" spans="1:5" ht="15.75" thickBot="1" x14ac:dyDescent="0.3">
      <c r="A43" s="11" t="s">
        <v>52</v>
      </c>
      <c r="B43" s="9">
        <v>5938</v>
      </c>
      <c r="C43" s="9">
        <v>7000</v>
      </c>
      <c r="D43" s="413">
        <v>7000</v>
      </c>
      <c r="E43" s="414">
        <v>7000</v>
      </c>
    </row>
    <row r="44" spans="1:5" ht="15.75" thickBot="1" x14ac:dyDescent="0.3">
      <c r="A44" s="11" t="s">
        <v>53</v>
      </c>
      <c r="B44" s="9"/>
      <c r="C44" s="9"/>
      <c r="D44" s="413"/>
      <c r="E44" s="414"/>
    </row>
    <row r="45" spans="1:5" ht="15.75" thickBot="1" x14ac:dyDescent="0.3">
      <c r="A45" s="370" t="s">
        <v>1</v>
      </c>
      <c r="B45" s="9">
        <f>B46</f>
        <v>35900</v>
      </c>
      <c r="C45" s="9">
        <f t="shared" ref="C45:E45" si="4">C46</f>
        <v>20400</v>
      </c>
      <c r="D45" s="9">
        <f t="shared" si="4"/>
        <v>20400</v>
      </c>
      <c r="E45" s="9">
        <f t="shared" si="4"/>
        <v>20400</v>
      </c>
    </row>
    <row r="46" spans="1:5" ht="15.75" thickBot="1" x14ac:dyDescent="0.3">
      <c r="A46" s="371" t="s">
        <v>52</v>
      </c>
      <c r="B46" s="9">
        <v>35900</v>
      </c>
      <c r="C46" s="9">
        <v>20400</v>
      </c>
      <c r="D46" s="9">
        <v>20400</v>
      </c>
      <c r="E46" s="9">
        <v>20400</v>
      </c>
    </row>
    <row r="47" spans="1:5" ht="15.75" thickBot="1" x14ac:dyDescent="0.3">
      <c r="A47" s="371" t="s">
        <v>53</v>
      </c>
      <c r="B47" s="9"/>
      <c r="C47" s="9"/>
      <c r="D47" s="9"/>
      <c r="E47" s="9"/>
    </row>
    <row r="48" spans="1:5" ht="15.75" thickBot="1" x14ac:dyDescent="0.3">
      <c r="A48" s="370" t="s">
        <v>2</v>
      </c>
      <c r="B48" s="9"/>
      <c r="C48" s="9"/>
      <c r="D48" s="9"/>
      <c r="E48" s="9"/>
    </row>
    <row r="49" spans="1:5" ht="15.75" thickBot="1" x14ac:dyDescent="0.3">
      <c r="A49" s="371" t="s">
        <v>52</v>
      </c>
      <c r="B49" s="9"/>
      <c r="C49" s="9"/>
      <c r="D49" s="9"/>
      <c r="E49" s="9"/>
    </row>
    <row r="50" spans="1:5" ht="15.75" thickBot="1" x14ac:dyDescent="0.3">
      <c r="A50" s="371" t="s">
        <v>53</v>
      </c>
      <c r="B50" s="9"/>
      <c r="C50" s="9"/>
      <c r="D50" s="9"/>
      <c r="E50" s="9"/>
    </row>
    <row r="51" spans="1:5" ht="15.75" thickBot="1" x14ac:dyDescent="0.3">
      <c r="A51" s="370" t="s">
        <v>24</v>
      </c>
      <c r="B51" s="9"/>
      <c r="C51" s="9"/>
      <c r="D51" s="9"/>
      <c r="E51" s="9"/>
    </row>
    <row r="52" spans="1:5" ht="15.75" thickBot="1" x14ac:dyDescent="0.3">
      <c r="A52" s="371" t="s">
        <v>52</v>
      </c>
      <c r="B52" s="9"/>
      <c r="C52" s="9"/>
      <c r="D52" s="9"/>
      <c r="E52" s="9"/>
    </row>
    <row r="53" spans="1:5" ht="15.75" thickBot="1" x14ac:dyDescent="0.3">
      <c r="A53" s="371" t="s">
        <v>53</v>
      </c>
      <c r="B53" s="9"/>
      <c r="C53" s="9"/>
      <c r="D53" s="9"/>
      <c r="E53" s="9"/>
    </row>
    <row r="54" spans="1:5" ht="15.75" thickBot="1" x14ac:dyDescent="0.3">
      <c r="A54" s="370" t="s">
        <v>25</v>
      </c>
      <c r="B54" s="9"/>
      <c r="C54" s="9"/>
      <c r="D54" s="9"/>
      <c r="E54" s="9"/>
    </row>
    <row r="55" spans="1:5" ht="15.75" thickBot="1" x14ac:dyDescent="0.3">
      <c r="A55" s="371" t="s">
        <v>52</v>
      </c>
      <c r="B55" s="9"/>
      <c r="C55" s="9"/>
      <c r="D55" s="9"/>
      <c r="E55" s="9"/>
    </row>
    <row r="56" spans="1:5" ht="15.75" thickBot="1" x14ac:dyDescent="0.3">
      <c r="A56" s="371" t="s">
        <v>53</v>
      </c>
      <c r="B56" s="9"/>
      <c r="C56" s="9"/>
      <c r="D56" s="9"/>
      <c r="E56" s="9"/>
    </row>
    <row r="57" spans="1:5" ht="24.75" thickBot="1" x14ac:dyDescent="0.3">
      <c r="A57" s="370" t="s">
        <v>3</v>
      </c>
      <c r="B57" s="9">
        <v>0</v>
      </c>
      <c r="C57" s="9">
        <v>0</v>
      </c>
      <c r="D57" s="9">
        <f>C57*1.03*0.99</f>
        <v>0</v>
      </c>
      <c r="E57" s="9">
        <f>D57*1.03*0.99</f>
        <v>0</v>
      </c>
    </row>
    <row r="58" spans="1:5" ht="15.75" thickBot="1" x14ac:dyDescent="0.3">
      <c r="A58" s="371" t="s">
        <v>52</v>
      </c>
      <c r="B58" s="40"/>
      <c r="C58" s="40"/>
      <c r="D58" s="40"/>
      <c r="E58" s="40"/>
    </row>
    <row r="59" spans="1:5" ht="15.75" thickBot="1" x14ac:dyDescent="0.3">
      <c r="A59" s="371" t="s">
        <v>53</v>
      </c>
      <c r="B59" s="41"/>
      <c r="C59" s="41"/>
      <c r="D59" s="40"/>
      <c r="E59" s="40"/>
    </row>
    <row r="60" spans="1:5" ht="15.75" thickBot="1" x14ac:dyDescent="0.3">
      <c r="A60" s="23" t="s">
        <v>35</v>
      </c>
      <c r="B60" s="12">
        <f>B39+B42+B45+B48+B51+B54+B57</f>
        <v>71400</v>
      </c>
      <c r="C60" s="12">
        <f>C39+C42+C45+C48+C51+C54+C57</f>
        <v>70400</v>
      </c>
      <c r="D60" s="12">
        <f t="shared" ref="D60:E60" si="5">D39+D42+D45+D48+D51+D54+D57</f>
        <v>70400</v>
      </c>
      <c r="E60" s="12">
        <f t="shared" si="5"/>
        <v>70400</v>
      </c>
    </row>
    <row r="61" spans="1:5" ht="15.75" thickBot="1" x14ac:dyDescent="0.3">
      <c r="A61" s="381" t="s">
        <v>37</v>
      </c>
      <c r="B61" s="27">
        <f>IF(B60-B31=0,0,"Error")</f>
        <v>0</v>
      </c>
      <c r="C61" s="27">
        <f>IF(C60-C31=0,0,"Error")</f>
        <v>0</v>
      </c>
      <c r="D61" s="27">
        <f>IF(D60-D31=0,0,"Error")</f>
        <v>0</v>
      </c>
      <c r="E61" s="27">
        <f>IF(E60-E31=0,0,"Error")</f>
        <v>0</v>
      </c>
    </row>
    <row r="62" spans="1:5" ht="15.75" thickBot="1" x14ac:dyDescent="0.3">
      <c r="A62" s="185" t="s">
        <v>59</v>
      </c>
      <c r="B62" s="622" t="s">
        <v>565</v>
      </c>
      <c r="C62" s="623"/>
      <c r="D62" s="623"/>
      <c r="E62" s="624"/>
    </row>
    <row r="63" spans="1:5" ht="39" customHeight="1" thickBot="1" x14ac:dyDescent="0.3">
      <c r="A63" s="4" t="s">
        <v>9</v>
      </c>
      <c r="B63" s="498" t="s">
        <v>566</v>
      </c>
      <c r="C63" s="499"/>
      <c r="D63" s="499"/>
      <c r="E63" s="500"/>
    </row>
    <row r="64" spans="1:5" ht="15.75" thickBot="1" x14ac:dyDescent="0.3">
      <c r="A64" s="4" t="s">
        <v>14</v>
      </c>
      <c r="B64" s="511" t="s">
        <v>520</v>
      </c>
      <c r="C64" s="512"/>
      <c r="D64" s="512"/>
      <c r="E64" s="513"/>
    </row>
    <row r="65" spans="1:5" ht="15.75" customHeight="1" x14ac:dyDescent="0.25">
      <c r="A65" s="493"/>
      <c r="B65" s="20">
        <v>2019</v>
      </c>
      <c r="C65" s="20">
        <v>2020</v>
      </c>
      <c r="D65" s="20">
        <v>2021</v>
      </c>
      <c r="E65" s="20">
        <v>2022</v>
      </c>
    </row>
    <row r="66" spans="1:5" ht="12.75" customHeight="1" thickBot="1" x14ac:dyDescent="0.3">
      <c r="A66" s="494"/>
      <c r="B66" s="20" t="s">
        <v>5</v>
      </c>
      <c r="C66" s="20" t="s">
        <v>6</v>
      </c>
      <c r="D66" s="20" t="s">
        <v>6</v>
      </c>
      <c r="E66" s="20" t="s">
        <v>6</v>
      </c>
    </row>
    <row r="67" spans="1:5" ht="12.75" customHeight="1" thickBot="1" x14ac:dyDescent="0.3">
      <c r="A67" s="415" t="s">
        <v>8</v>
      </c>
      <c r="B67" s="416">
        <v>2050</v>
      </c>
      <c r="C67" s="416">
        <v>2050</v>
      </c>
      <c r="D67" s="416">
        <v>2050</v>
      </c>
      <c r="E67" s="417">
        <v>2050</v>
      </c>
    </row>
    <row r="68" spans="1:5" ht="15.75" thickBot="1" x14ac:dyDescent="0.3">
      <c r="A68" s="4" t="s">
        <v>15</v>
      </c>
      <c r="B68" s="418">
        <f>B97</f>
        <v>12700</v>
      </c>
      <c r="C68" s="419">
        <f t="shared" ref="C68:E68" si="6">C97</f>
        <v>12700</v>
      </c>
      <c r="D68" s="208">
        <f t="shared" si="6"/>
        <v>12700</v>
      </c>
      <c r="E68" s="419">
        <f t="shared" si="6"/>
        <v>12700</v>
      </c>
    </row>
    <row r="69" spans="1:5" ht="15.75" thickBot="1" x14ac:dyDescent="0.3">
      <c r="A69" s="415" t="s">
        <v>23</v>
      </c>
      <c r="B69" s="419">
        <f>B68/B67</f>
        <v>6.1951219512195124</v>
      </c>
      <c r="C69" s="419">
        <f>C68/C67</f>
        <v>6.1951219512195124</v>
      </c>
      <c r="D69" s="419">
        <f>D68/D67</f>
        <v>6.1951219512195124</v>
      </c>
      <c r="E69" s="420">
        <v>6</v>
      </c>
    </row>
    <row r="70" spans="1:5" ht="15.75" thickBot="1" x14ac:dyDescent="0.3">
      <c r="A70" s="4" t="s">
        <v>16</v>
      </c>
      <c r="B70" s="49"/>
      <c r="C70" s="8">
        <f>B67/C67-1</f>
        <v>0</v>
      </c>
      <c r="D70" s="8">
        <f t="shared" ref="D70:E70" si="7">C67/D67-1</f>
        <v>0</v>
      </c>
      <c r="E70" s="8">
        <f t="shared" si="7"/>
        <v>0</v>
      </c>
    </row>
    <row r="71" spans="1:5" ht="15.75" thickBot="1" x14ac:dyDescent="0.3">
      <c r="A71" s="4" t="s">
        <v>17</v>
      </c>
      <c r="B71" s="49"/>
      <c r="C71" s="8">
        <f t="shared" ref="C71:C72" si="8">B68/C68-1</f>
        <v>0</v>
      </c>
      <c r="D71" s="8">
        <f t="shared" ref="D71:E72" si="9">C68/B68-1</f>
        <v>0</v>
      </c>
      <c r="E71" s="8">
        <f t="shared" si="9"/>
        <v>0</v>
      </c>
    </row>
    <row r="72" spans="1:5" ht="15.75" thickBot="1" x14ac:dyDescent="0.3">
      <c r="A72" s="4" t="s">
        <v>18</v>
      </c>
      <c r="B72" s="49"/>
      <c r="C72" s="8">
        <f t="shared" si="8"/>
        <v>0</v>
      </c>
      <c r="D72" s="8">
        <f>C69/B69-1</f>
        <v>0</v>
      </c>
      <c r="E72" s="8">
        <f t="shared" si="9"/>
        <v>0</v>
      </c>
    </row>
    <row r="73" spans="1:5" ht="15" customHeight="1" thickBot="1" x14ac:dyDescent="0.3">
      <c r="A73" s="484" t="s">
        <v>521</v>
      </c>
      <c r="B73" s="485"/>
      <c r="C73" s="485"/>
      <c r="D73" s="485"/>
      <c r="E73" s="486"/>
    </row>
    <row r="74" spans="1:5" x14ac:dyDescent="0.25">
      <c r="A74" s="493"/>
      <c r="B74" s="20">
        <v>2019</v>
      </c>
      <c r="C74" s="20">
        <v>2020</v>
      </c>
      <c r="D74" s="20">
        <v>2021</v>
      </c>
      <c r="E74" s="20">
        <v>2022</v>
      </c>
    </row>
    <row r="75" spans="1:5" ht="15.75" thickBot="1" x14ac:dyDescent="0.3">
      <c r="A75" s="494"/>
      <c r="B75" s="21" t="s">
        <v>5</v>
      </c>
      <c r="C75" s="21" t="s">
        <v>6</v>
      </c>
      <c r="D75" s="21" t="s">
        <v>6</v>
      </c>
      <c r="E75" s="21" t="s">
        <v>6</v>
      </c>
    </row>
    <row r="76" spans="1:5" ht="15.75" thickBot="1" x14ac:dyDescent="0.3">
      <c r="A76" s="370" t="s">
        <v>0</v>
      </c>
      <c r="B76" s="9"/>
      <c r="C76" s="9"/>
      <c r="D76" s="9"/>
      <c r="E76" s="9"/>
    </row>
    <row r="77" spans="1:5" ht="15.75" thickBot="1" x14ac:dyDescent="0.3">
      <c r="A77" s="371" t="s">
        <v>52</v>
      </c>
      <c r="B77" s="12"/>
      <c r="C77" s="13"/>
      <c r="D77" s="13"/>
      <c r="E77" s="13"/>
    </row>
    <row r="78" spans="1:5" ht="15.75" thickBot="1" x14ac:dyDescent="0.3">
      <c r="A78" s="371" t="s">
        <v>53</v>
      </c>
      <c r="B78" s="12"/>
      <c r="C78" s="13"/>
      <c r="D78" s="13"/>
      <c r="E78" s="13"/>
    </row>
    <row r="79" spans="1:5" ht="24.75" thickBot="1" x14ac:dyDescent="0.3">
      <c r="A79" s="370" t="s">
        <v>33</v>
      </c>
      <c r="B79" s="9"/>
      <c r="C79" s="9"/>
      <c r="D79" s="9"/>
      <c r="E79" s="9"/>
    </row>
    <row r="80" spans="1:5" ht="15.75" thickBot="1" x14ac:dyDescent="0.3">
      <c r="A80" s="371" t="s">
        <v>52</v>
      </c>
      <c r="B80" s="12"/>
      <c r="C80" s="9"/>
      <c r="D80" s="9"/>
      <c r="E80" s="9"/>
    </row>
    <row r="81" spans="1:5" ht="15.75" thickBot="1" x14ac:dyDescent="0.3">
      <c r="A81" s="371" t="s">
        <v>53</v>
      </c>
      <c r="B81" s="12"/>
      <c r="C81" s="9"/>
      <c r="D81" s="9"/>
      <c r="E81" s="9"/>
    </row>
    <row r="82" spans="1:5" ht="15.75" thickBot="1" x14ac:dyDescent="0.3">
      <c r="A82" s="1" t="s">
        <v>1</v>
      </c>
      <c r="B82" s="12">
        <f>B83</f>
        <v>12700</v>
      </c>
      <c r="C82" s="12">
        <f t="shared" ref="C82:E82" si="10">C83</f>
        <v>12700</v>
      </c>
      <c r="D82" s="12">
        <f t="shared" si="10"/>
        <v>12700</v>
      </c>
      <c r="E82" s="12">
        <f t="shared" si="10"/>
        <v>12700</v>
      </c>
    </row>
    <row r="83" spans="1:5" ht="15.75" thickBot="1" x14ac:dyDescent="0.3">
      <c r="A83" s="11" t="s">
        <v>52</v>
      </c>
      <c r="B83" s="12">
        <v>12700</v>
      </c>
      <c r="C83" s="9">
        <v>12700</v>
      </c>
      <c r="D83" s="9">
        <v>12700</v>
      </c>
      <c r="E83" s="9">
        <v>12700</v>
      </c>
    </row>
    <row r="84" spans="1:5" ht="15" customHeight="1" thickBot="1" x14ac:dyDescent="0.3">
      <c r="A84" s="11" t="s">
        <v>53</v>
      </c>
      <c r="B84" s="12"/>
      <c r="C84" s="9"/>
      <c r="D84" s="9"/>
      <c r="E84" s="9"/>
    </row>
    <row r="85" spans="1:5" ht="15.75" thickBot="1" x14ac:dyDescent="0.3">
      <c r="A85" s="1" t="s">
        <v>2</v>
      </c>
      <c r="B85" s="12"/>
      <c r="C85" s="9"/>
      <c r="D85" s="9"/>
      <c r="E85" s="9"/>
    </row>
    <row r="86" spans="1:5" ht="15.75" thickBot="1" x14ac:dyDescent="0.3">
      <c r="A86" s="11" t="s">
        <v>52</v>
      </c>
      <c r="B86" s="12"/>
      <c r="C86" s="9"/>
      <c r="D86" s="9"/>
      <c r="E86" s="9"/>
    </row>
    <row r="87" spans="1:5" ht="15.75" thickBot="1" x14ac:dyDescent="0.3">
      <c r="A87" s="11" t="s">
        <v>53</v>
      </c>
      <c r="B87" s="12"/>
      <c r="C87" s="9"/>
      <c r="D87" s="9"/>
      <c r="E87" s="9"/>
    </row>
    <row r="88" spans="1:5" ht="15.75" thickBot="1" x14ac:dyDescent="0.3">
      <c r="A88" s="1" t="s">
        <v>24</v>
      </c>
      <c r="B88" s="12"/>
      <c r="C88" s="9"/>
      <c r="D88" s="9"/>
      <c r="E88" s="9"/>
    </row>
    <row r="89" spans="1:5" ht="15.75" thickBot="1" x14ac:dyDescent="0.3">
      <c r="A89" s="11" t="s">
        <v>52</v>
      </c>
      <c r="B89" s="12"/>
      <c r="C89" s="9"/>
      <c r="D89" s="9"/>
      <c r="E89" s="9"/>
    </row>
    <row r="90" spans="1:5" ht="17.25" customHeight="1" thickBot="1" x14ac:dyDescent="0.3">
      <c r="A90" s="11" t="s">
        <v>53</v>
      </c>
      <c r="B90" s="12"/>
      <c r="C90" s="9"/>
      <c r="D90" s="9"/>
      <c r="E90" s="9"/>
    </row>
    <row r="91" spans="1:5" ht="15.75" thickBot="1" x14ac:dyDescent="0.3">
      <c r="A91" s="1" t="s">
        <v>25</v>
      </c>
      <c r="B91" s="12"/>
      <c r="C91" s="9"/>
      <c r="D91" s="9"/>
      <c r="E91" s="9"/>
    </row>
    <row r="92" spans="1:5" ht="15.75" thickBot="1" x14ac:dyDescent="0.3">
      <c r="A92" s="11" t="s">
        <v>52</v>
      </c>
      <c r="B92" s="12"/>
      <c r="C92" s="9"/>
      <c r="D92" s="9"/>
      <c r="E92" s="9"/>
    </row>
    <row r="93" spans="1:5" ht="15.75" thickBot="1" x14ac:dyDescent="0.3">
      <c r="A93" s="11" t="s">
        <v>53</v>
      </c>
      <c r="B93" s="12"/>
      <c r="C93" s="9"/>
      <c r="D93" s="9"/>
      <c r="E93" s="9"/>
    </row>
    <row r="94" spans="1:5" ht="25.5" customHeight="1" thickBot="1" x14ac:dyDescent="0.3">
      <c r="A94" s="1" t="s">
        <v>3</v>
      </c>
      <c r="B94" s="12"/>
      <c r="C94" s="9"/>
      <c r="D94" s="9"/>
      <c r="E94" s="9"/>
    </row>
    <row r="95" spans="1:5" ht="15.75" thickBot="1" x14ac:dyDescent="0.3">
      <c r="A95" s="11" t="s">
        <v>52</v>
      </c>
      <c r="B95" s="12"/>
      <c r="C95" s="9"/>
      <c r="D95" s="9"/>
      <c r="E95" s="9"/>
    </row>
    <row r="96" spans="1:5" ht="15.75" thickBot="1" x14ac:dyDescent="0.3">
      <c r="A96" s="11" t="s">
        <v>53</v>
      </c>
      <c r="B96" s="12"/>
      <c r="C96" s="9"/>
      <c r="D96" s="9"/>
      <c r="E96" s="9"/>
    </row>
    <row r="97" spans="1:5" ht="15.75" thickBot="1" x14ac:dyDescent="0.3">
      <c r="A97" s="25" t="s">
        <v>102</v>
      </c>
      <c r="B97" s="12">
        <f>B94+B91+B88+B85+B82+B79+B76</f>
        <v>12700</v>
      </c>
      <c r="C97" s="12">
        <f t="shared" ref="C97:E97" si="11">C94+C91+C88+C85+C82+C79+C76</f>
        <v>12700</v>
      </c>
      <c r="D97" s="12">
        <f t="shared" si="11"/>
        <v>12700</v>
      </c>
      <c r="E97" s="12">
        <f t="shared" si="11"/>
        <v>12700</v>
      </c>
    </row>
    <row r="98" spans="1:5" ht="15.75" thickBot="1" x14ac:dyDescent="0.3">
      <c r="A98" s="381" t="s">
        <v>37</v>
      </c>
      <c r="B98" s="27">
        <f>IF(B97-B68=0,0,"Error")</f>
        <v>0</v>
      </c>
      <c r="C98" s="27">
        <f t="shared" ref="C98:E98" si="12">IF(C97-C68=0,0,"Error")</f>
        <v>0</v>
      </c>
      <c r="D98" s="27">
        <f t="shared" si="12"/>
        <v>0</v>
      </c>
      <c r="E98" s="27">
        <f t="shared" si="12"/>
        <v>0</v>
      </c>
    </row>
    <row r="99" spans="1:5" ht="25.5" customHeight="1" thickBot="1" x14ac:dyDescent="0.3">
      <c r="A99" s="185" t="s">
        <v>103</v>
      </c>
      <c r="B99" s="622" t="s">
        <v>567</v>
      </c>
      <c r="C99" s="623"/>
      <c r="D99" s="623"/>
      <c r="E99" s="624"/>
    </row>
    <row r="100" spans="1:5" ht="25.5" customHeight="1" thickBot="1" x14ac:dyDescent="0.3">
      <c r="A100" s="4" t="s">
        <v>9</v>
      </c>
      <c r="B100" s="498" t="s">
        <v>568</v>
      </c>
      <c r="C100" s="499"/>
      <c r="D100" s="499"/>
      <c r="E100" s="500"/>
    </row>
    <row r="101" spans="1:5" ht="15.75" thickBot="1" x14ac:dyDescent="0.3">
      <c r="A101" s="4" t="s">
        <v>14</v>
      </c>
      <c r="B101" s="511" t="s">
        <v>569</v>
      </c>
      <c r="C101" s="512"/>
      <c r="D101" s="512"/>
      <c r="E101" s="513"/>
    </row>
    <row r="102" spans="1:5" x14ac:dyDescent="0.25">
      <c r="A102" s="493"/>
      <c r="B102" s="20">
        <v>2019</v>
      </c>
      <c r="C102" s="20">
        <v>2020</v>
      </c>
      <c r="D102" s="20">
        <v>2021</v>
      </c>
      <c r="E102" s="20">
        <v>2022</v>
      </c>
    </row>
    <row r="103" spans="1:5" ht="15.75" thickBot="1" x14ac:dyDescent="0.3">
      <c r="A103" s="494"/>
      <c r="B103" s="21" t="s">
        <v>5</v>
      </c>
      <c r="C103" s="21" t="s">
        <v>6</v>
      </c>
      <c r="D103" s="21" t="s">
        <v>6</v>
      </c>
      <c r="E103" s="21" t="s">
        <v>6</v>
      </c>
    </row>
    <row r="104" spans="1:5" ht="15.75" thickBot="1" x14ac:dyDescent="0.3">
      <c r="A104" s="4" t="s">
        <v>8</v>
      </c>
      <c r="B104" s="42">
        <v>1</v>
      </c>
      <c r="C104" s="42">
        <v>1</v>
      </c>
      <c r="D104" s="42">
        <v>1</v>
      </c>
      <c r="E104" s="42">
        <v>1</v>
      </c>
    </row>
    <row r="105" spans="1:5" ht="15.75" thickBot="1" x14ac:dyDescent="0.3">
      <c r="A105" s="4" t="s">
        <v>15</v>
      </c>
      <c r="B105" s="6">
        <f>B134</f>
        <v>5500</v>
      </c>
      <c r="C105" s="6">
        <f t="shared" ref="C105:E105" si="13">C134</f>
        <v>5500</v>
      </c>
      <c r="D105" s="6">
        <f t="shared" si="13"/>
        <v>5500</v>
      </c>
      <c r="E105" s="6">
        <f t="shared" si="13"/>
        <v>5500</v>
      </c>
    </row>
    <row r="106" spans="1:5" ht="15.75" thickBot="1" x14ac:dyDescent="0.3">
      <c r="A106" s="4" t="s">
        <v>23</v>
      </c>
      <c r="B106" s="6">
        <f>B105/B104</f>
        <v>5500</v>
      </c>
      <c r="C106" s="6">
        <f>C105/C104</f>
        <v>5500</v>
      </c>
      <c r="D106" s="6">
        <f>D105/D104</f>
        <v>5500</v>
      </c>
      <c r="E106" s="6">
        <f>E105/E104</f>
        <v>5500</v>
      </c>
    </row>
    <row r="107" spans="1:5" ht="15.75" thickBot="1" x14ac:dyDescent="0.3">
      <c r="A107" s="4" t="s">
        <v>16</v>
      </c>
      <c r="B107" s="8"/>
      <c r="C107" s="8">
        <f>C104/B104-1</f>
        <v>0</v>
      </c>
      <c r="D107" s="8">
        <f>D104/C104-1</f>
        <v>0</v>
      </c>
      <c r="E107" s="8">
        <f>E104/D104-1</f>
        <v>0</v>
      </c>
    </row>
    <row r="108" spans="1:5" ht="15.75" thickBot="1" x14ac:dyDescent="0.3">
      <c r="A108" s="4" t="s">
        <v>17</v>
      </c>
      <c r="B108" s="8"/>
      <c r="C108" s="8">
        <f>C105/B105-1</f>
        <v>0</v>
      </c>
      <c r="D108" s="8">
        <f>D105/C105-1</f>
        <v>0</v>
      </c>
      <c r="E108" s="8">
        <f t="shared" ref="E108:E109" si="14">E105/D105-1</f>
        <v>0</v>
      </c>
    </row>
    <row r="109" spans="1:5" ht="15.75" thickBot="1" x14ac:dyDescent="0.3">
      <c r="A109" s="4" t="s">
        <v>18</v>
      </c>
      <c r="B109" s="8"/>
      <c r="C109" s="8">
        <f>C106/B106-1</f>
        <v>0</v>
      </c>
      <c r="D109" s="8">
        <f>D106/C106-1</f>
        <v>0</v>
      </c>
      <c r="E109" s="8">
        <f t="shared" si="14"/>
        <v>0</v>
      </c>
    </row>
    <row r="110" spans="1:5" ht="15.75" thickBot="1" x14ac:dyDescent="0.3">
      <c r="A110" s="484" t="s">
        <v>526</v>
      </c>
      <c r="B110" s="485"/>
      <c r="C110" s="485"/>
      <c r="D110" s="485"/>
      <c r="E110" s="486"/>
    </row>
    <row r="111" spans="1:5" x14ac:dyDescent="0.25">
      <c r="A111" s="493"/>
      <c r="B111" s="20">
        <v>2019</v>
      </c>
      <c r="C111" s="20">
        <v>2020</v>
      </c>
      <c r="D111" s="20">
        <v>2021</v>
      </c>
      <c r="E111" s="20">
        <v>2022</v>
      </c>
    </row>
    <row r="112" spans="1:5" ht="15.75" thickBot="1" x14ac:dyDescent="0.3">
      <c r="A112" s="494"/>
      <c r="B112" s="21" t="s">
        <v>5</v>
      </c>
      <c r="C112" s="21" t="s">
        <v>6</v>
      </c>
      <c r="D112" s="21" t="s">
        <v>6</v>
      </c>
      <c r="E112" s="21" t="s">
        <v>6</v>
      </c>
    </row>
    <row r="113" spans="1:5" ht="15.75" thickBot="1" x14ac:dyDescent="0.3">
      <c r="A113" s="370" t="s">
        <v>0</v>
      </c>
      <c r="B113" s="9"/>
      <c r="C113" s="9"/>
      <c r="D113" s="9"/>
      <c r="E113" s="9"/>
    </row>
    <row r="114" spans="1:5" ht="15.75" thickBot="1" x14ac:dyDescent="0.3">
      <c r="A114" s="371" t="s">
        <v>52</v>
      </c>
      <c r="B114" s="12"/>
      <c r="C114" s="13"/>
      <c r="D114" s="13"/>
      <c r="E114" s="13"/>
    </row>
    <row r="115" spans="1:5" ht="15.75" thickBot="1" x14ac:dyDescent="0.3">
      <c r="A115" s="371" t="s">
        <v>53</v>
      </c>
      <c r="B115" s="12"/>
      <c r="C115" s="13"/>
      <c r="D115" s="13"/>
      <c r="E115" s="13"/>
    </row>
    <row r="116" spans="1:5" ht="24.75" thickBot="1" x14ac:dyDescent="0.3">
      <c r="A116" s="1" t="s">
        <v>33</v>
      </c>
      <c r="B116" s="9"/>
      <c r="C116" s="9"/>
      <c r="D116" s="9"/>
      <c r="E116" s="9"/>
    </row>
    <row r="117" spans="1:5" ht="18" customHeight="1" thickBot="1" x14ac:dyDescent="0.3">
      <c r="A117" s="11" t="s">
        <v>52</v>
      </c>
      <c r="B117" s="12"/>
      <c r="C117" s="9"/>
      <c r="D117" s="9"/>
      <c r="E117" s="9"/>
    </row>
    <row r="118" spans="1:5" ht="19.5" customHeight="1" thickBot="1" x14ac:dyDescent="0.3">
      <c r="A118" s="11" t="s">
        <v>53</v>
      </c>
      <c r="B118" s="12"/>
      <c r="C118" s="9"/>
      <c r="D118" s="9"/>
      <c r="E118" s="412"/>
    </row>
    <row r="119" spans="1:5" ht="15" customHeight="1" thickBot="1" x14ac:dyDescent="0.3">
      <c r="A119" s="1" t="s">
        <v>1</v>
      </c>
      <c r="B119" s="44">
        <v>5500</v>
      </c>
      <c r="C119" s="44">
        <v>5500</v>
      </c>
      <c r="D119" s="421">
        <v>5500</v>
      </c>
      <c r="E119" s="421">
        <v>5500</v>
      </c>
    </row>
    <row r="120" spans="1:5" ht="15.75" thickBot="1" x14ac:dyDescent="0.3">
      <c r="A120" s="11" t="s">
        <v>52</v>
      </c>
      <c r="B120" s="12">
        <v>5500</v>
      </c>
      <c r="C120" s="9">
        <v>5500</v>
      </c>
      <c r="D120" s="413">
        <v>5500</v>
      </c>
      <c r="E120" s="414">
        <v>5500</v>
      </c>
    </row>
    <row r="121" spans="1:5" ht="15.75" thickBot="1" x14ac:dyDescent="0.3">
      <c r="A121" s="11" t="s">
        <v>53</v>
      </c>
      <c r="B121" s="12"/>
      <c r="C121" s="9"/>
      <c r="D121" s="9"/>
      <c r="E121" s="9"/>
    </row>
    <row r="122" spans="1:5" ht="15.75" thickBot="1" x14ac:dyDescent="0.3">
      <c r="A122" s="1" t="s">
        <v>2</v>
      </c>
      <c r="B122" s="12"/>
      <c r="C122" s="9"/>
      <c r="D122" s="9"/>
      <c r="E122" s="9"/>
    </row>
    <row r="123" spans="1:5" ht="15.75" thickBot="1" x14ac:dyDescent="0.3">
      <c r="A123" s="11" t="s">
        <v>52</v>
      </c>
      <c r="B123" s="12"/>
      <c r="C123" s="9"/>
      <c r="D123" s="9"/>
      <c r="E123" s="9"/>
    </row>
    <row r="124" spans="1:5" ht="15.75" thickBot="1" x14ac:dyDescent="0.3">
      <c r="A124" s="11" t="s">
        <v>53</v>
      </c>
      <c r="B124" s="12"/>
      <c r="C124" s="9"/>
      <c r="D124" s="9"/>
      <c r="E124" s="9"/>
    </row>
    <row r="125" spans="1:5" ht="15.75" thickBot="1" x14ac:dyDescent="0.3">
      <c r="A125" s="1" t="s">
        <v>24</v>
      </c>
      <c r="B125" s="12"/>
      <c r="C125" s="9"/>
      <c r="D125" s="9"/>
      <c r="E125" s="9"/>
    </row>
    <row r="126" spans="1:5" ht="15.75" thickBot="1" x14ac:dyDescent="0.3">
      <c r="A126" s="11" t="s">
        <v>52</v>
      </c>
      <c r="B126" s="12"/>
      <c r="C126" s="9"/>
      <c r="D126" s="9"/>
      <c r="E126" s="9"/>
    </row>
    <row r="127" spans="1:5" ht="15.75" thickBot="1" x14ac:dyDescent="0.3">
      <c r="A127" s="11" t="s">
        <v>53</v>
      </c>
      <c r="B127" s="12"/>
      <c r="C127" s="9"/>
      <c r="D127" s="9"/>
      <c r="E127" s="9"/>
    </row>
    <row r="128" spans="1:5" ht="15.75" thickBot="1" x14ac:dyDescent="0.3">
      <c r="A128" s="1" t="s">
        <v>25</v>
      </c>
      <c r="B128" s="12">
        <v>0</v>
      </c>
      <c r="C128" s="9">
        <v>0</v>
      </c>
      <c r="D128" s="9">
        <v>0</v>
      </c>
      <c r="E128" s="9">
        <v>0</v>
      </c>
    </row>
    <row r="129" spans="1:5" ht="15.75" thickBot="1" x14ac:dyDescent="0.3">
      <c r="A129" s="11" t="s">
        <v>52</v>
      </c>
      <c r="B129" s="12"/>
      <c r="C129" s="9"/>
      <c r="D129" s="9"/>
      <c r="E129" s="9"/>
    </row>
    <row r="130" spans="1:5" ht="15.75" thickBot="1" x14ac:dyDescent="0.3">
      <c r="A130" s="11" t="s">
        <v>53</v>
      </c>
      <c r="B130" s="12"/>
      <c r="C130" s="9"/>
      <c r="D130" s="9"/>
      <c r="E130" s="9"/>
    </row>
    <row r="131" spans="1:5" ht="25.5" customHeight="1" thickBot="1" x14ac:dyDescent="0.3">
      <c r="A131" s="1" t="s">
        <v>3</v>
      </c>
      <c r="B131" s="12"/>
      <c r="C131" s="9"/>
      <c r="D131" s="9"/>
      <c r="E131" s="9"/>
    </row>
    <row r="132" spans="1:5" ht="15.75" thickBot="1" x14ac:dyDescent="0.3">
      <c r="A132" s="11" t="s">
        <v>52</v>
      </c>
      <c r="B132" s="12"/>
      <c r="C132" s="9"/>
      <c r="D132" s="9"/>
      <c r="E132" s="9"/>
    </row>
    <row r="133" spans="1:5" ht="15.75" thickBot="1" x14ac:dyDescent="0.3">
      <c r="A133" s="11" t="s">
        <v>53</v>
      </c>
      <c r="B133" s="12"/>
      <c r="C133" s="9"/>
      <c r="D133" s="9"/>
      <c r="E133" s="9"/>
    </row>
    <row r="134" spans="1:5" ht="25.5" customHeight="1" thickBot="1" x14ac:dyDescent="0.3">
      <c r="A134" s="25" t="s">
        <v>109</v>
      </c>
      <c r="B134" s="12">
        <f>SUM(B128+B119+B122+B116+B113+B125+B131)</f>
        <v>5500</v>
      </c>
      <c r="C134" s="12">
        <f t="shared" ref="C134:E134" si="15">SUM(C128+C119+C122+C116+C113+C125+C131)</f>
        <v>5500</v>
      </c>
      <c r="D134" s="12">
        <f t="shared" si="15"/>
        <v>5500</v>
      </c>
      <c r="E134" s="12">
        <f t="shared" si="15"/>
        <v>5500</v>
      </c>
    </row>
    <row r="135" spans="1:5" ht="15.75" thickBot="1" x14ac:dyDescent="0.3">
      <c r="A135" s="381" t="s">
        <v>37</v>
      </c>
      <c r="B135" s="27"/>
      <c r="C135" s="27">
        <f>IF(C134-C105=0,0,"Error")</f>
        <v>0</v>
      </c>
      <c r="D135" s="27">
        <f>IF(D134-D105=0,0,"Error")</f>
        <v>0</v>
      </c>
      <c r="E135" s="27">
        <f>IF(E134-E105=0,0,"Error")</f>
        <v>0</v>
      </c>
    </row>
    <row r="136" spans="1:5" ht="25.5" customHeight="1" thickBot="1" x14ac:dyDescent="0.3">
      <c r="A136" s="185" t="s">
        <v>110</v>
      </c>
      <c r="B136" s="618" t="s">
        <v>570</v>
      </c>
      <c r="C136" s="619"/>
      <c r="D136" s="619"/>
      <c r="E136" s="517"/>
    </row>
    <row r="137" spans="1:5" ht="25.5" customHeight="1" thickBot="1" x14ac:dyDescent="0.3">
      <c r="A137" s="4" t="s">
        <v>9</v>
      </c>
      <c r="B137" s="498" t="s">
        <v>571</v>
      </c>
      <c r="C137" s="499"/>
      <c r="D137" s="499"/>
      <c r="E137" s="500"/>
    </row>
    <row r="138" spans="1:5" ht="15.75" thickBot="1" x14ac:dyDescent="0.3">
      <c r="A138" s="4" t="s">
        <v>14</v>
      </c>
      <c r="B138" s="626" t="s">
        <v>572</v>
      </c>
      <c r="C138" s="627"/>
      <c r="D138" s="627"/>
      <c r="E138" s="628"/>
    </row>
    <row r="139" spans="1:5" x14ac:dyDescent="0.25">
      <c r="A139" s="629"/>
      <c r="B139" s="422">
        <v>2019</v>
      </c>
      <c r="C139" s="422">
        <v>2020</v>
      </c>
      <c r="D139" s="422">
        <v>2021</v>
      </c>
      <c r="E139" s="422">
        <v>2022</v>
      </c>
    </row>
    <row r="140" spans="1:5" ht="15.75" thickBot="1" x14ac:dyDescent="0.3">
      <c r="A140" s="630"/>
      <c r="B140" s="423" t="s">
        <v>5</v>
      </c>
      <c r="C140" s="423" t="s">
        <v>6</v>
      </c>
      <c r="D140" s="423" t="s">
        <v>6</v>
      </c>
      <c r="E140" s="423" t="s">
        <v>6</v>
      </c>
    </row>
    <row r="141" spans="1:5" ht="15.75" thickBot="1" x14ac:dyDescent="0.3">
      <c r="A141" s="399" t="s">
        <v>8</v>
      </c>
      <c r="B141" s="3">
        <v>3</v>
      </c>
      <c r="C141" s="49">
        <v>3</v>
      </c>
      <c r="D141" s="424">
        <v>3</v>
      </c>
      <c r="E141" s="425">
        <v>3</v>
      </c>
    </row>
    <row r="142" spans="1:5" ht="15.75" thickBot="1" x14ac:dyDescent="0.3">
      <c r="A142" s="426" t="s">
        <v>15</v>
      </c>
      <c r="B142" s="427">
        <f>B171</f>
        <v>16900</v>
      </c>
      <c r="C142" s="6">
        <f t="shared" ref="C142:E142" si="16">C171</f>
        <v>16900</v>
      </c>
      <c r="D142" s="6">
        <f t="shared" si="16"/>
        <v>16950</v>
      </c>
      <c r="E142" s="6">
        <f t="shared" si="16"/>
        <v>16950</v>
      </c>
    </row>
    <row r="143" spans="1:5" ht="17.25" customHeight="1" thickBot="1" x14ac:dyDescent="0.3">
      <c r="A143" s="426" t="s">
        <v>23</v>
      </c>
      <c r="B143" s="427">
        <f>B142/B141</f>
        <v>5633.333333333333</v>
      </c>
      <c r="C143" s="6">
        <f>C142/C141</f>
        <v>5633.333333333333</v>
      </c>
      <c r="D143" s="428">
        <f>D142/D141</f>
        <v>5650</v>
      </c>
      <c r="E143" s="429">
        <v>5633</v>
      </c>
    </row>
    <row r="144" spans="1:5" ht="15.75" thickBot="1" x14ac:dyDescent="0.3">
      <c r="A144" s="426" t="s">
        <v>16</v>
      </c>
      <c r="B144" s="3"/>
      <c r="C144" s="8">
        <f>B141/C141-1</f>
        <v>0</v>
      </c>
      <c r="D144" s="8">
        <f t="shared" ref="D144:E144" si="17">C141/D141-1</f>
        <v>0</v>
      </c>
      <c r="E144" s="8">
        <f t="shared" si="17"/>
        <v>0</v>
      </c>
    </row>
    <row r="145" spans="1:5" ht="15.75" thickBot="1" x14ac:dyDescent="0.3">
      <c r="A145" s="426" t="s">
        <v>17</v>
      </c>
      <c r="B145" s="3"/>
      <c r="C145" s="8">
        <f t="shared" ref="C145:C146" si="18">B142/C142-1</f>
        <v>0</v>
      </c>
      <c r="D145" s="8">
        <f t="shared" ref="D145:E146" si="19">C142/B142-1</f>
        <v>0</v>
      </c>
      <c r="E145" s="8">
        <f t="shared" si="19"/>
        <v>2.9585798816567088E-3</v>
      </c>
    </row>
    <row r="146" spans="1:5" ht="15.75" thickBot="1" x14ac:dyDescent="0.3">
      <c r="A146" s="430" t="s">
        <v>18</v>
      </c>
      <c r="B146" s="3"/>
      <c r="C146" s="8">
        <f t="shared" si="18"/>
        <v>0</v>
      </c>
      <c r="D146" s="8">
        <f t="shared" si="19"/>
        <v>0</v>
      </c>
      <c r="E146" s="8">
        <f t="shared" si="19"/>
        <v>2.9585798816569309E-3</v>
      </c>
    </row>
    <row r="147" spans="1:5" ht="15" customHeight="1" thickBot="1" x14ac:dyDescent="0.3">
      <c r="A147" s="625" t="s">
        <v>531</v>
      </c>
      <c r="B147" s="485"/>
      <c r="C147" s="485"/>
      <c r="D147" s="485"/>
      <c r="E147" s="486"/>
    </row>
    <row r="148" spans="1:5" ht="17.25" customHeight="1" x14ac:dyDescent="0.25">
      <c r="A148" s="493"/>
      <c r="B148" s="20">
        <v>2019</v>
      </c>
      <c r="C148" s="20">
        <v>2020</v>
      </c>
      <c r="D148" s="20">
        <v>2021</v>
      </c>
      <c r="E148" s="20">
        <v>2022</v>
      </c>
    </row>
    <row r="149" spans="1:5" ht="15.75" thickBot="1" x14ac:dyDescent="0.3">
      <c r="A149" s="494"/>
      <c r="B149" s="21" t="s">
        <v>5</v>
      </c>
      <c r="C149" s="21" t="s">
        <v>6</v>
      </c>
      <c r="D149" s="21" t="s">
        <v>6</v>
      </c>
      <c r="E149" s="21" t="s">
        <v>6</v>
      </c>
    </row>
    <row r="150" spans="1:5" ht="15.75" thickBot="1" x14ac:dyDescent="0.3">
      <c r="A150" s="370" t="s">
        <v>0</v>
      </c>
      <c r="B150" s="9">
        <v>0</v>
      </c>
      <c r="C150" s="9">
        <v>0</v>
      </c>
      <c r="D150" s="9">
        <v>0</v>
      </c>
      <c r="E150" s="9">
        <v>0</v>
      </c>
    </row>
    <row r="151" spans="1:5" ht="15.75" thickBot="1" x14ac:dyDescent="0.3">
      <c r="A151" s="371" t="s">
        <v>52</v>
      </c>
      <c r="B151" s="12"/>
      <c r="C151" s="13"/>
      <c r="D151" s="13"/>
      <c r="E151" s="13"/>
    </row>
    <row r="152" spans="1:5" ht="25.5" customHeight="1" thickBot="1" x14ac:dyDescent="0.3">
      <c r="A152" s="371" t="s">
        <v>53</v>
      </c>
      <c r="B152" s="12"/>
      <c r="C152" s="13"/>
      <c r="D152" s="13"/>
      <c r="E152" s="13"/>
    </row>
    <row r="153" spans="1:5" ht="25.5" customHeight="1" thickBot="1" x14ac:dyDescent="0.3">
      <c r="A153" s="1" t="s">
        <v>33</v>
      </c>
      <c r="B153" s="9">
        <v>0</v>
      </c>
      <c r="C153" s="9">
        <v>0</v>
      </c>
      <c r="D153" s="9">
        <v>0</v>
      </c>
      <c r="E153" s="9">
        <v>0</v>
      </c>
    </row>
    <row r="154" spans="1:5" ht="28.5" customHeight="1" thickBot="1" x14ac:dyDescent="0.3">
      <c r="A154" s="11" t="s">
        <v>52</v>
      </c>
      <c r="B154" s="12"/>
      <c r="C154" s="9"/>
      <c r="D154" s="9"/>
      <c r="E154" s="9"/>
    </row>
    <row r="155" spans="1:5" ht="31.5" customHeight="1" thickBot="1" x14ac:dyDescent="0.3">
      <c r="A155" s="11" t="s">
        <v>53</v>
      </c>
      <c r="B155" s="12"/>
      <c r="C155" s="9"/>
      <c r="D155" s="9"/>
      <c r="E155" s="412"/>
    </row>
    <row r="156" spans="1:5" ht="15.75" thickBot="1" x14ac:dyDescent="0.3">
      <c r="A156" s="1" t="s">
        <v>1</v>
      </c>
      <c r="B156" s="9">
        <f>B157</f>
        <v>16900</v>
      </c>
      <c r="C156" s="9">
        <f t="shared" ref="C156:E156" si="20">C157</f>
        <v>16900</v>
      </c>
      <c r="D156" s="9">
        <f t="shared" si="20"/>
        <v>16950</v>
      </c>
      <c r="E156" s="9">
        <f t="shared" si="20"/>
        <v>16950</v>
      </c>
    </row>
    <row r="157" spans="1:5" ht="18" customHeight="1" thickBot="1" x14ac:dyDescent="0.3">
      <c r="A157" s="11" t="s">
        <v>52</v>
      </c>
      <c r="B157" s="9">
        <v>16900</v>
      </c>
      <c r="C157" s="9">
        <v>16900</v>
      </c>
      <c r="D157" s="413">
        <v>16950</v>
      </c>
      <c r="E157" s="414">
        <v>16950</v>
      </c>
    </row>
    <row r="158" spans="1:5" ht="19.5" customHeight="1" thickBot="1" x14ac:dyDescent="0.3">
      <c r="A158" s="11" t="s">
        <v>53</v>
      </c>
      <c r="B158" s="12"/>
      <c r="C158" s="9"/>
      <c r="D158" s="9"/>
      <c r="E158" s="9"/>
    </row>
    <row r="159" spans="1:5" ht="15" customHeight="1" thickBot="1" x14ac:dyDescent="0.3">
      <c r="A159" s="1" t="s">
        <v>2</v>
      </c>
      <c r="B159" s="12"/>
      <c r="C159" s="9"/>
      <c r="D159" s="9"/>
      <c r="E159" s="9"/>
    </row>
    <row r="160" spans="1:5" ht="15.75" thickBot="1" x14ac:dyDescent="0.3">
      <c r="A160" s="11" t="s">
        <v>52</v>
      </c>
      <c r="B160" s="12"/>
      <c r="C160" s="9"/>
      <c r="D160" s="9"/>
      <c r="E160" s="9"/>
    </row>
    <row r="161" spans="1:5" ht="15.75" thickBot="1" x14ac:dyDescent="0.3">
      <c r="A161" s="11" t="s">
        <v>53</v>
      </c>
      <c r="B161" s="12"/>
      <c r="C161" s="9"/>
      <c r="D161" s="9"/>
      <c r="E161" s="9"/>
    </row>
    <row r="162" spans="1:5" ht="15.75" thickBot="1" x14ac:dyDescent="0.3">
      <c r="A162" s="1" t="s">
        <v>24</v>
      </c>
      <c r="B162" s="12"/>
      <c r="C162" s="9"/>
      <c r="D162" s="9"/>
      <c r="E162" s="9"/>
    </row>
    <row r="163" spans="1:5" ht="15.75" thickBot="1" x14ac:dyDescent="0.3">
      <c r="A163" s="11" t="s">
        <v>52</v>
      </c>
      <c r="B163" s="12"/>
      <c r="C163" s="9"/>
      <c r="D163" s="9"/>
      <c r="E163" s="9"/>
    </row>
    <row r="164" spans="1:5" ht="25.5" customHeight="1" thickBot="1" x14ac:dyDescent="0.3">
      <c r="A164" s="11" t="s">
        <v>53</v>
      </c>
      <c r="B164" s="12"/>
      <c r="C164" s="9"/>
      <c r="D164" s="9"/>
      <c r="E164" s="9"/>
    </row>
    <row r="165" spans="1:5" ht="25.5" customHeight="1" thickBot="1" x14ac:dyDescent="0.3">
      <c r="A165" s="1" t="s">
        <v>25</v>
      </c>
      <c r="B165" s="12"/>
      <c r="C165" s="9"/>
      <c r="D165" s="9"/>
      <c r="E165" s="9"/>
    </row>
    <row r="166" spans="1:5" ht="25.5" customHeight="1" thickBot="1" x14ac:dyDescent="0.3">
      <c r="A166" s="11" t="s">
        <v>52</v>
      </c>
      <c r="B166" s="12"/>
      <c r="C166" s="9"/>
      <c r="D166" s="9"/>
      <c r="E166" s="9"/>
    </row>
    <row r="167" spans="1:5" ht="25.5" customHeight="1" thickBot="1" x14ac:dyDescent="0.3">
      <c r="A167" s="11" t="s">
        <v>53</v>
      </c>
      <c r="B167" s="12"/>
      <c r="C167" s="9"/>
      <c r="D167" s="9"/>
      <c r="E167" s="9"/>
    </row>
    <row r="168" spans="1:5" ht="25.5" customHeight="1" thickBot="1" x14ac:dyDescent="0.3">
      <c r="A168" s="1" t="s">
        <v>3</v>
      </c>
      <c r="B168" s="12"/>
      <c r="C168" s="9"/>
      <c r="D168" s="9"/>
      <c r="E168" s="9"/>
    </row>
    <row r="169" spans="1:5" ht="25.5" customHeight="1" thickBot="1" x14ac:dyDescent="0.3">
      <c r="A169" s="11" t="s">
        <v>52</v>
      </c>
      <c r="B169" s="12"/>
      <c r="C169" s="9"/>
      <c r="D169" s="9"/>
      <c r="E169" s="9"/>
    </row>
    <row r="170" spans="1:5" ht="25.5" customHeight="1" thickBot="1" x14ac:dyDescent="0.3">
      <c r="A170" s="11" t="s">
        <v>53</v>
      </c>
      <c r="B170" s="12"/>
      <c r="C170" s="9"/>
      <c r="D170" s="9"/>
      <c r="E170" s="9"/>
    </row>
    <row r="171" spans="1:5" ht="15.75" thickBot="1" x14ac:dyDescent="0.3">
      <c r="A171" s="25" t="s">
        <v>116</v>
      </c>
      <c r="B171" s="12">
        <f>SUM(B168+B165+B162+B159+B156+B153+B150)</f>
        <v>16900</v>
      </c>
      <c r="C171" s="12">
        <f t="shared" ref="C171:E171" si="21">SUM(C168+C165+C162+C159+C156+C153+C150)</f>
        <v>16900</v>
      </c>
      <c r="D171" s="12">
        <f t="shared" si="21"/>
        <v>16950</v>
      </c>
      <c r="E171" s="12">
        <f t="shared" si="21"/>
        <v>16950</v>
      </c>
    </row>
    <row r="172" spans="1:5" ht="25.5" customHeight="1" thickBot="1" x14ac:dyDescent="0.3">
      <c r="A172" s="381" t="s">
        <v>37</v>
      </c>
      <c r="B172" s="27">
        <f>IF(B171-B142=0,0,"Error")</f>
        <v>0</v>
      </c>
      <c r="C172" s="27">
        <f t="shared" ref="C172:E172" si="22">IF(C171-C142=0,0,"Error")</f>
        <v>0</v>
      </c>
      <c r="D172" s="27">
        <f t="shared" si="22"/>
        <v>0</v>
      </c>
      <c r="E172" s="27">
        <f t="shared" si="22"/>
        <v>0</v>
      </c>
    </row>
    <row r="173" spans="1:5" ht="25.5" customHeight="1" thickBot="1" x14ac:dyDescent="0.3">
      <c r="A173" s="634" t="s">
        <v>45</v>
      </c>
      <c r="B173" s="521"/>
      <c r="C173" s="521"/>
      <c r="D173" s="521"/>
      <c r="E173" s="506"/>
    </row>
    <row r="174" spans="1:5" ht="25.5" customHeight="1" thickBot="1" x14ac:dyDescent="0.3">
      <c r="A174" s="504" t="s">
        <v>43</v>
      </c>
      <c r="B174" s="521"/>
      <c r="C174" s="521"/>
      <c r="D174" s="521"/>
      <c r="E174" s="506"/>
    </row>
    <row r="175" spans="1:5" ht="25.5" customHeight="1" thickBot="1" x14ac:dyDescent="0.3">
      <c r="A175" s="22" t="s">
        <v>46</v>
      </c>
      <c r="B175" s="622" t="s">
        <v>573</v>
      </c>
      <c r="C175" s="623"/>
      <c r="D175" s="623"/>
      <c r="E175" s="624"/>
    </row>
    <row r="176" spans="1:5" ht="25.5" customHeight="1" thickBot="1" x14ac:dyDescent="0.3">
      <c r="A176" s="22" t="s">
        <v>54</v>
      </c>
      <c r="B176" s="431" t="s">
        <v>574</v>
      </c>
      <c r="C176" s="45" t="s">
        <v>542</v>
      </c>
      <c r="D176" s="524"/>
      <c r="E176" s="525"/>
    </row>
    <row r="177" spans="1:5" ht="25.5" customHeight="1" thickBot="1" x14ac:dyDescent="0.3">
      <c r="A177" s="4" t="s">
        <v>9</v>
      </c>
      <c r="B177" s="498" t="s">
        <v>575</v>
      </c>
      <c r="C177" s="499"/>
      <c r="D177" s="499"/>
      <c r="E177" s="500"/>
    </row>
    <row r="178" spans="1:5" ht="25.5" customHeight="1" thickBot="1" x14ac:dyDescent="0.3">
      <c r="A178" s="4" t="s">
        <v>14</v>
      </c>
      <c r="B178" s="511" t="s">
        <v>576</v>
      </c>
      <c r="C178" s="512"/>
      <c r="D178" s="512"/>
      <c r="E178" s="513"/>
    </row>
    <row r="179" spans="1:5" x14ac:dyDescent="0.25">
      <c r="A179" s="493"/>
      <c r="B179" s="20">
        <v>2019</v>
      </c>
      <c r="C179" s="20">
        <v>2020</v>
      </c>
      <c r="D179" s="20">
        <v>2021</v>
      </c>
      <c r="E179" s="20">
        <v>2022</v>
      </c>
    </row>
    <row r="180" spans="1:5" ht="15.75" thickBot="1" x14ac:dyDescent="0.3">
      <c r="A180" s="494"/>
      <c r="B180" s="21" t="s">
        <v>5</v>
      </c>
      <c r="C180" s="21" t="s">
        <v>6</v>
      </c>
      <c r="D180" s="21" t="s">
        <v>6</v>
      </c>
      <c r="E180" s="21" t="s">
        <v>6</v>
      </c>
    </row>
    <row r="181" spans="1:5" ht="15.75" thickBot="1" x14ac:dyDescent="0.3">
      <c r="A181" s="4" t="s">
        <v>8</v>
      </c>
      <c r="B181" s="6">
        <v>1</v>
      </c>
      <c r="C181" s="6">
        <v>1</v>
      </c>
      <c r="D181" s="6">
        <v>0</v>
      </c>
      <c r="E181" s="6">
        <v>0</v>
      </c>
    </row>
    <row r="182" spans="1:5" ht="15.75" thickBot="1" x14ac:dyDescent="0.3">
      <c r="A182" s="4" t="s">
        <v>15</v>
      </c>
      <c r="B182" s="6">
        <f>B200</f>
        <v>50000</v>
      </c>
      <c r="C182" s="6">
        <f>C200</f>
        <v>0</v>
      </c>
      <c r="D182" s="6">
        <v>0</v>
      </c>
      <c r="E182" s="6">
        <v>0</v>
      </c>
    </row>
    <row r="183" spans="1:5" ht="17.25" customHeight="1" thickBot="1" x14ac:dyDescent="0.3">
      <c r="A183" s="4" t="s">
        <v>23</v>
      </c>
      <c r="B183" s="6">
        <f>B182/B181</f>
        <v>50000</v>
      </c>
      <c r="C183" s="6">
        <f t="shared" ref="C183:E183" si="23">C182/C181</f>
        <v>0</v>
      </c>
      <c r="D183" s="6" t="e">
        <f t="shared" si="23"/>
        <v>#DIV/0!</v>
      </c>
      <c r="E183" s="6" t="e">
        <f t="shared" si="23"/>
        <v>#DIV/0!</v>
      </c>
    </row>
    <row r="184" spans="1:5" ht="15.75" thickBot="1" x14ac:dyDescent="0.3">
      <c r="A184" s="4" t="s">
        <v>16</v>
      </c>
      <c r="B184" s="49" t="s">
        <v>22</v>
      </c>
      <c r="C184" s="8">
        <f>C181/B181-1</f>
        <v>0</v>
      </c>
      <c r="D184" s="8">
        <f t="shared" ref="D184:E186" si="24">D181/C181-1</f>
        <v>-1</v>
      </c>
      <c r="E184" s="8" t="e">
        <f t="shared" si="24"/>
        <v>#DIV/0!</v>
      </c>
    </row>
    <row r="185" spans="1:5" ht="15.75" thickBot="1" x14ac:dyDescent="0.3">
      <c r="A185" s="4" t="s">
        <v>17</v>
      </c>
      <c r="B185" s="49" t="s">
        <v>22</v>
      </c>
      <c r="C185" s="8">
        <f>C182/B182-1</f>
        <v>-1</v>
      </c>
      <c r="D185" s="8" t="e">
        <f t="shared" si="24"/>
        <v>#DIV/0!</v>
      </c>
      <c r="E185" s="8" t="e">
        <f t="shared" si="24"/>
        <v>#DIV/0!</v>
      </c>
    </row>
    <row r="186" spans="1:5" ht="15.75" thickBot="1" x14ac:dyDescent="0.3">
      <c r="A186" s="4" t="s">
        <v>18</v>
      </c>
      <c r="B186" s="49" t="s">
        <v>22</v>
      </c>
      <c r="C186" s="8">
        <f>C183/B183-1</f>
        <v>-1</v>
      </c>
      <c r="D186" s="8" t="e">
        <f t="shared" si="24"/>
        <v>#DIV/0!</v>
      </c>
      <c r="E186" s="8" t="e">
        <f t="shared" si="24"/>
        <v>#DIV/0!</v>
      </c>
    </row>
    <row r="187" spans="1:5" ht="15" customHeight="1" thickBot="1" x14ac:dyDescent="0.3">
      <c r="A187" s="484" t="s">
        <v>38</v>
      </c>
      <c r="B187" s="485"/>
      <c r="C187" s="485"/>
      <c r="D187" s="485"/>
      <c r="E187" s="486"/>
    </row>
    <row r="188" spans="1:5" ht="17.25" customHeight="1" x14ac:dyDescent="0.25">
      <c r="A188" s="493"/>
      <c r="B188" s="20">
        <v>2019</v>
      </c>
      <c r="C188" s="20">
        <v>2020</v>
      </c>
      <c r="D188" s="20">
        <v>2021</v>
      </c>
      <c r="E188" s="20">
        <v>2022</v>
      </c>
    </row>
    <row r="189" spans="1:5" ht="15" customHeight="1" thickBot="1" x14ac:dyDescent="0.3">
      <c r="A189" s="494"/>
      <c r="B189" s="21" t="s">
        <v>5</v>
      </c>
      <c r="C189" s="21" t="s">
        <v>6</v>
      </c>
      <c r="D189" s="21" t="s">
        <v>6</v>
      </c>
      <c r="E189" s="21" t="s">
        <v>6</v>
      </c>
    </row>
    <row r="190" spans="1:5" ht="15.75" thickBot="1" x14ac:dyDescent="0.3">
      <c r="A190" s="1" t="s">
        <v>41</v>
      </c>
      <c r="B190" s="9">
        <f>B191+B192+B193+B194</f>
        <v>2000</v>
      </c>
      <c r="C190" s="9">
        <f t="shared" ref="C190:E190" si="25">C191+C192+C193+C194</f>
        <v>0</v>
      </c>
      <c r="D190" s="9">
        <f t="shared" si="25"/>
        <v>0</v>
      </c>
      <c r="E190" s="9">
        <f t="shared" si="25"/>
        <v>0</v>
      </c>
    </row>
    <row r="191" spans="1:5" ht="15.75" thickBot="1" x14ac:dyDescent="0.3">
      <c r="A191" s="11" t="s">
        <v>52</v>
      </c>
      <c r="B191" s="9">
        <v>2000</v>
      </c>
      <c r="C191" s="9">
        <v>0</v>
      </c>
      <c r="D191" s="9">
        <v>0</v>
      </c>
      <c r="E191" s="9">
        <v>0</v>
      </c>
    </row>
    <row r="192" spans="1:5" ht="15.75" thickBot="1" x14ac:dyDescent="0.3">
      <c r="A192" s="11" t="s">
        <v>56</v>
      </c>
      <c r="B192" s="9"/>
      <c r="C192" s="9"/>
      <c r="D192" s="9"/>
      <c r="E192" s="9"/>
    </row>
    <row r="193" spans="1:5" ht="15.75" customHeight="1" thickBot="1" x14ac:dyDescent="0.3">
      <c r="A193" s="11" t="s">
        <v>57</v>
      </c>
      <c r="B193" s="9"/>
      <c r="C193" s="9"/>
      <c r="D193" s="9"/>
      <c r="E193" s="9"/>
    </row>
    <row r="194" spans="1:5" ht="15.75" thickBot="1" x14ac:dyDescent="0.3">
      <c r="A194" s="11" t="s">
        <v>58</v>
      </c>
      <c r="B194" s="9"/>
      <c r="C194" s="9"/>
      <c r="D194" s="9"/>
      <c r="E194" s="9"/>
    </row>
    <row r="195" spans="1:5" ht="15.75" thickBot="1" x14ac:dyDescent="0.3">
      <c r="A195" s="1" t="s">
        <v>42</v>
      </c>
      <c r="B195" s="12">
        <f>B196+B197+B198+B199</f>
        <v>48000</v>
      </c>
      <c r="C195" s="12">
        <f t="shared" ref="C195:D195" si="26">C196+C197+C198+C199</f>
        <v>0</v>
      </c>
      <c r="D195" s="12">
        <f t="shared" si="26"/>
        <v>0</v>
      </c>
      <c r="E195" s="12">
        <v>0</v>
      </c>
    </row>
    <row r="196" spans="1:5" ht="15.75" thickBot="1" x14ac:dyDescent="0.3">
      <c r="A196" s="11" t="s">
        <v>52</v>
      </c>
      <c r="B196" s="12">
        <v>48000</v>
      </c>
      <c r="C196" s="9">
        <v>0</v>
      </c>
      <c r="D196" s="9">
        <v>0</v>
      </c>
      <c r="E196" s="9">
        <v>0</v>
      </c>
    </row>
    <row r="197" spans="1:5" ht="15.75" thickBot="1" x14ac:dyDescent="0.3">
      <c r="A197" s="11" t="s">
        <v>56</v>
      </c>
      <c r="B197" s="12"/>
      <c r="C197" s="9"/>
      <c r="D197" s="9"/>
      <c r="E197" s="9"/>
    </row>
    <row r="198" spans="1:5" ht="15.75" thickBot="1" x14ac:dyDescent="0.3">
      <c r="A198" s="11" t="s">
        <v>57</v>
      </c>
      <c r="B198" s="12"/>
      <c r="C198" s="9"/>
      <c r="D198" s="9"/>
      <c r="E198" s="9"/>
    </row>
    <row r="199" spans="1:5" ht="18" customHeight="1" thickBot="1" x14ac:dyDescent="0.3">
      <c r="A199" s="11" t="s">
        <v>58</v>
      </c>
      <c r="B199" s="12"/>
      <c r="C199" s="9"/>
      <c r="D199" s="9"/>
      <c r="E199" s="9"/>
    </row>
    <row r="200" spans="1:5" ht="15.75" customHeight="1" thickBot="1" x14ac:dyDescent="0.3">
      <c r="A200" s="46" t="s">
        <v>35</v>
      </c>
      <c r="B200" s="12">
        <f>B190+B195</f>
        <v>50000</v>
      </c>
      <c r="C200" s="12">
        <f t="shared" ref="C200:E200" si="27">C190+C195</f>
        <v>0</v>
      </c>
      <c r="D200" s="12">
        <f t="shared" si="27"/>
        <v>0</v>
      </c>
      <c r="E200" s="12">
        <f t="shared" si="27"/>
        <v>0</v>
      </c>
    </row>
    <row r="201" spans="1:5" ht="15.75" thickBot="1" x14ac:dyDescent="0.3">
      <c r="A201" s="26" t="s">
        <v>37</v>
      </c>
      <c r="B201" s="27">
        <f>IF(B200-B182=0,0,"Error")</f>
        <v>0</v>
      </c>
      <c r="C201" s="27">
        <f t="shared" ref="C201:E201" si="28">IF(C200-C182=0,0,"Error")</f>
        <v>0</v>
      </c>
      <c r="D201" s="27">
        <f t="shared" si="28"/>
        <v>0</v>
      </c>
      <c r="E201" s="27">
        <f t="shared" si="28"/>
        <v>0</v>
      </c>
    </row>
    <row r="202" spans="1:5" ht="34.5" thickBot="1" x14ac:dyDescent="0.3">
      <c r="A202" s="47" t="s">
        <v>59</v>
      </c>
      <c r="B202" s="432" t="s">
        <v>577</v>
      </c>
      <c r="C202" s="433" t="s">
        <v>542</v>
      </c>
      <c r="D202" s="434" t="s">
        <v>578</v>
      </c>
      <c r="E202" s="435"/>
    </row>
    <row r="203" spans="1:5" ht="15" customHeight="1" thickBot="1" x14ac:dyDescent="0.3">
      <c r="A203" s="4" t="s">
        <v>9</v>
      </c>
      <c r="B203" s="498" t="s">
        <v>577</v>
      </c>
      <c r="C203" s="499"/>
      <c r="D203" s="499"/>
      <c r="E203" s="500"/>
    </row>
    <row r="204" spans="1:5" ht="15.75" thickBot="1" x14ac:dyDescent="0.3">
      <c r="A204" s="4" t="s">
        <v>14</v>
      </c>
      <c r="B204" s="631" t="s">
        <v>579</v>
      </c>
      <c r="C204" s="632"/>
      <c r="D204" s="632"/>
      <c r="E204" s="633"/>
    </row>
    <row r="205" spans="1:5" x14ac:dyDescent="0.25">
      <c r="A205" s="493"/>
      <c r="B205" s="20">
        <v>2019</v>
      </c>
      <c r="C205" s="20">
        <v>2020</v>
      </c>
      <c r="D205" s="20">
        <v>2021</v>
      </c>
      <c r="E205" s="20">
        <v>2022</v>
      </c>
    </row>
    <row r="206" spans="1:5" ht="15.75" thickBot="1" x14ac:dyDescent="0.3">
      <c r="A206" s="494"/>
      <c r="B206" s="21" t="s">
        <v>5</v>
      </c>
      <c r="C206" s="21" t="s">
        <v>6</v>
      </c>
      <c r="D206" s="21" t="s">
        <v>6</v>
      </c>
      <c r="E206" s="21" t="s">
        <v>6</v>
      </c>
    </row>
    <row r="207" spans="1:5" ht="15.75" customHeight="1" thickBot="1" x14ac:dyDescent="0.3">
      <c r="A207" s="4" t="s">
        <v>8</v>
      </c>
      <c r="B207" s="6">
        <v>0</v>
      </c>
      <c r="C207" s="6">
        <v>0</v>
      </c>
      <c r="D207" s="6">
        <v>0</v>
      </c>
      <c r="E207" s="6">
        <v>0</v>
      </c>
    </row>
    <row r="208" spans="1:5" ht="12.75" customHeight="1" thickBot="1" x14ac:dyDescent="0.3">
      <c r="A208" s="4" t="s">
        <v>15</v>
      </c>
      <c r="B208" s="6">
        <v>0</v>
      </c>
      <c r="C208" s="6">
        <v>0</v>
      </c>
      <c r="D208" s="6">
        <v>0</v>
      </c>
      <c r="E208" s="6">
        <v>0</v>
      </c>
    </row>
    <row r="209" spans="1:5" ht="20.25" customHeight="1" thickBot="1" x14ac:dyDescent="0.3">
      <c r="A209" s="4" t="s">
        <v>23</v>
      </c>
      <c r="B209" s="6" t="e">
        <f t="shared" ref="B209:E209" si="29">B208/B207</f>
        <v>#DIV/0!</v>
      </c>
      <c r="C209" s="6" t="e">
        <f t="shared" si="29"/>
        <v>#DIV/0!</v>
      </c>
      <c r="D209" s="6" t="e">
        <f t="shared" si="29"/>
        <v>#DIV/0!</v>
      </c>
      <c r="E209" s="6" t="e">
        <f t="shared" si="29"/>
        <v>#DIV/0!</v>
      </c>
    </row>
    <row r="210" spans="1:5" ht="15.75" thickBot="1" x14ac:dyDescent="0.3">
      <c r="A210" s="4" t="s">
        <v>16</v>
      </c>
      <c r="B210" s="8" t="e">
        <f t="shared" ref="B210:E212" si="30">B207/A207-1</f>
        <v>#VALUE!</v>
      </c>
      <c r="C210" s="8" t="e">
        <f t="shared" si="30"/>
        <v>#DIV/0!</v>
      </c>
      <c r="D210" s="8" t="e">
        <f t="shared" si="30"/>
        <v>#DIV/0!</v>
      </c>
      <c r="E210" s="8" t="e">
        <f t="shared" si="30"/>
        <v>#DIV/0!</v>
      </c>
    </row>
    <row r="211" spans="1:5" ht="15.75" thickBot="1" x14ac:dyDescent="0.3">
      <c r="A211" s="4" t="s">
        <v>17</v>
      </c>
      <c r="B211" s="8" t="e">
        <f t="shared" si="30"/>
        <v>#VALUE!</v>
      </c>
      <c r="C211" s="8" t="e">
        <f t="shared" si="30"/>
        <v>#DIV/0!</v>
      </c>
      <c r="D211" s="8" t="e">
        <f t="shared" si="30"/>
        <v>#DIV/0!</v>
      </c>
      <c r="E211" s="8" t="e">
        <f t="shared" si="30"/>
        <v>#DIV/0!</v>
      </c>
    </row>
    <row r="212" spans="1:5" ht="15.75" customHeight="1" thickBot="1" x14ac:dyDescent="0.3">
      <c r="A212" s="4" t="s">
        <v>18</v>
      </c>
      <c r="B212" s="8" t="e">
        <f t="shared" si="30"/>
        <v>#DIV/0!</v>
      </c>
      <c r="C212" s="8" t="e">
        <f t="shared" si="30"/>
        <v>#DIV/0!</v>
      </c>
      <c r="D212" s="8" t="e">
        <f t="shared" si="30"/>
        <v>#DIV/0!</v>
      </c>
      <c r="E212" s="8" t="e">
        <f t="shared" si="30"/>
        <v>#DIV/0!</v>
      </c>
    </row>
    <row r="213" spans="1:5" ht="15.75" customHeight="1" thickBot="1" x14ac:dyDescent="0.3">
      <c r="A213" s="484" t="s">
        <v>38</v>
      </c>
      <c r="B213" s="485"/>
      <c r="C213" s="485"/>
      <c r="D213" s="485"/>
      <c r="E213" s="486"/>
    </row>
    <row r="214" spans="1:5" x14ac:dyDescent="0.25">
      <c r="A214" s="493"/>
      <c r="B214" s="20">
        <v>2019</v>
      </c>
      <c r="C214" s="20">
        <v>2020</v>
      </c>
      <c r="D214" s="20">
        <v>2021</v>
      </c>
      <c r="E214" s="20">
        <v>2022</v>
      </c>
    </row>
    <row r="215" spans="1:5" ht="15.75" thickBot="1" x14ac:dyDescent="0.3">
      <c r="A215" s="494"/>
      <c r="B215" s="21" t="s">
        <v>5</v>
      </c>
      <c r="C215" s="21" t="s">
        <v>6</v>
      </c>
      <c r="D215" s="21" t="s">
        <v>6</v>
      </c>
      <c r="E215" s="21" t="s">
        <v>6</v>
      </c>
    </row>
    <row r="216" spans="1:5" ht="15.75" thickBot="1" x14ac:dyDescent="0.3">
      <c r="A216" s="1" t="s">
        <v>41</v>
      </c>
      <c r="B216" s="9">
        <f t="shared" ref="B216:E222" si="31">B217+B218+B219+B220</f>
        <v>0</v>
      </c>
      <c r="C216" s="9">
        <f t="shared" si="31"/>
        <v>0</v>
      </c>
      <c r="D216" s="9">
        <f t="shared" si="31"/>
        <v>0</v>
      </c>
      <c r="E216" s="9">
        <f t="shared" si="31"/>
        <v>0</v>
      </c>
    </row>
    <row r="217" spans="1:5" ht="15" customHeight="1" thickBot="1" x14ac:dyDescent="0.3">
      <c r="A217" s="11" t="s">
        <v>52</v>
      </c>
      <c r="B217" s="9"/>
      <c r="C217" s="9"/>
      <c r="D217" s="9">
        <f t="shared" si="31"/>
        <v>0</v>
      </c>
      <c r="E217" s="9">
        <f t="shared" si="31"/>
        <v>0</v>
      </c>
    </row>
    <row r="218" spans="1:5" ht="12.75" customHeight="1" thickBot="1" x14ac:dyDescent="0.3">
      <c r="A218" s="11" t="s">
        <v>56</v>
      </c>
      <c r="B218" s="9"/>
      <c r="C218" s="9"/>
      <c r="D218" s="9">
        <f t="shared" si="31"/>
        <v>0</v>
      </c>
      <c r="E218" s="9">
        <f t="shared" si="31"/>
        <v>0</v>
      </c>
    </row>
    <row r="219" spans="1:5" ht="13.5" customHeight="1" thickBot="1" x14ac:dyDescent="0.3">
      <c r="A219" s="11" t="s">
        <v>57</v>
      </c>
      <c r="B219" s="9"/>
      <c r="C219" s="9"/>
      <c r="D219" s="9">
        <f t="shared" si="31"/>
        <v>0</v>
      </c>
      <c r="E219" s="9">
        <f t="shared" si="31"/>
        <v>0</v>
      </c>
    </row>
    <row r="220" spans="1:5" ht="15.75" customHeight="1" thickBot="1" x14ac:dyDescent="0.3">
      <c r="A220" s="11" t="s">
        <v>58</v>
      </c>
      <c r="B220" s="9"/>
      <c r="C220" s="9"/>
      <c r="D220" s="9">
        <f t="shared" si="31"/>
        <v>0</v>
      </c>
      <c r="E220" s="9">
        <f t="shared" si="31"/>
        <v>0</v>
      </c>
    </row>
    <row r="221" spans="1:5" ht="12.75" customHeight="1" thickBot="1" x14ac:dyDescent="0.3">
      <c r="A221" s="1" t="s">
        <v>42</v>
      </c>
      <c r="B221" s="12">
        <f t="shared" ref="B221:D222" si="32">B222+B223+B224+B225</f>
        <v>0</v>
      </c>
      <c r="C221" s="12">
        <f t="shared" si="32"/>
        <v>0</v>
      </c>
      <c r="D221" s="9">
        <f t="shared" si="32"/>
        <v>0</v>
      </c>
      <c r="E221" s="9">
        <f t="shared" si="31"/>
        <v>0</v>
      </c>
    </row>
    <row r="222" spans="1:5" ht="27" customHeight="1" thickBot="1" x14ac:dyDescent="0.3">
      <c r="A222" s="11" t="s">
        <v>52</v>
      </c>
      <c r="B222" s="9"/>
      <c r="C222" s="9"/>
      <c r="D222" s="9">
        <f t="shared" si="32"/>
        <v>0</v>
      </c>
      <c r="E222" s="9">
        <f t="shared" si="31"/>
        <v>0</v>
      </c>
    </row>
    <row r="223" spans="1:5" ht="15.75" thickBot="1" x14ac:dyDescent="0.3">
      <c r="A223" s="11" t="s">
        <v>56</v>
      </c>
      <c r="B223" s="9"/>
      <c r="C223" s="9"/>
      <c r="D223" s="9">
        <f t="shared" ref="D223:E223" si="33">D224+D225+D226+D233</f>
        <v>0</v>
      </c>
      <c r="E223" s="9">
        <f t="shared" si="33"/>
        <v>0</v>
      </c>
    </row>
    <row r="224" spans="1:5" ht="15.75" thickBot="1" x14ac:dyDescent="0.3">
      <c r="A224" s="11" t="s">
        <v>57</v>
      </c>
      <c r="B224" s="9"/>
      <c r="C224" s="9"/>
      <c r="D224" s="9">
        <f t="shared" ref="D224:E224" si="34">D225+D226+D233+D234</f>
        <v>0</v>
      </c>
      <c r="E224" s="9">
        <f t="shared" si="34"/>
        <v>0</v>
      </c>
    </row>
    <row r="225" spans="1:5" ht="15.75" thickBot="1" x14ac:dyDescent="0.3">
      <c r="A225" s="11" t="s">
        <v>58</v>
      </c>
      <c r="B225" s="9"/>
      <c r="C225" s="9"/>
      <c r="D225" s="9">
        <f t="shared" ref="D225:E225" si="35">D226+D233+D234+D235</f>
        <v>0</v>
      </c>
      <c r="E225" s="9">
        <f t="shared" si="35"/>
        <v>0</v>
      </c>
    </row>
    <row r="226" spans="1:5" ht="15.75" thickBot="1" x14ac:dyDescent="0.3">
      <c r="A226" s="46" t="s">
        <v>35</v>
      </c>
      <c r="B226" s="12">
        <f t="shared" ref="B226:C226" si="36">B216+B221</f>
        <v>0</v>
      </c>
      <c r="C226" s="12">
        <f t="shared" si="36"/>
        <v>0</v>
      </c>
      <c r="D226" s="9">
        <f t="shared" ref="D226:E226" si="37">D233+D234+D235+D236</f>
        <v>0</v>
      </c>
      <c r="E226" s="9">
        <f t="shared" si="37"/>
        <v>0</v>
      </c>
    </row>
    <row r="227" spans="1:5" ht="15" customHeight="1" thickBot="1" x14ac:dyDescent="0.3">
      <c r="A227" s="26" t="s">
        <v>37</v>
      </c>
      <c r="B227" s="27">
        <f t="shared" ref="B227:E227" si="38">IF(B226-B208=0,0,"Error")</f>
        <v>0</v>
      </c>
      <c r="C227" s="27">
        <f t="shared" si="38"/>
        <v>0</v>
      </c>
      <c r="D227" s="27">
        <f t="shared" si="38"/>
        <v>0</v>
      </c>
      <c r="E227" s="27">
        <f t="shared" si="38"/>
        <v>0</v>
      </c>
    </row>
    <row r="228" spans="1:5" ht="14.45" customHeight="1" x14ac:dyDescent="0.25">
      <c r="A228" s="436" t="s">
        <v>144</v>
      </c>
      <c r="B228" s="635" t="s">
        <v>580</v>
      </c>
      <c r="C228" s="635"/>
      <c r="D228" s="635"/>
      <c r="E228" s="635"/>
    </row>
    <row r="229" spans="1:5" x14ac:dyDescent="0.25">
      <c r="A229" s="636" t="s">
        <v>146</v>
      </c>
      <c r="B229" s="636"/>
      <c r="C229" s="636"/>
      <c r="D229" s="636"/>
      <c r="E229" s="636"/>
    </row>
    <row r="230" spans="1:5" x14ac:dyDescent="0.25">
      <c r="A230" s="201" t="s">
        <v>581</v>
      </c>
      <c r="B230" s="437">
        <v>3</v>
      </c>
      <c r="C230" s="438" t="s">
        <v>84</v>
      </c>
      <c r="D230" s="438" t="s">
        <v>84</v>
      </c>
      <c r="E230" s="438" t="s">
        <v>84</v>
      </c>
    </row>
    <row r="231" spans="1:5" ht="22.5" x14ac:dyDescent="0.25">
      <c r="A231" s="402" t="s">
        <v>582</v>
      </c>
      <c r="B231" s="437">
        <v>800</v>
      </c>
      <c r="C231" s="438" t="s">
        <v>84</v>
      </c>
      <c r="D231" s="438" t="s">
        <v>84</v>
      </c>
      <c r="E231" s="438" t="s">
        <v>84</v>
      </c>
    </row>
    <row r="232" spans="1:5" ht="23.25" thickBot="1" x14ac:dyDescent="0.3">
      <c r="A232" s="402" t="s">
        <v>32</v>
      </c>
      <c r="B232" s="438" t="s">
        <v>31</v>
      </c>
      <c r="C232" s="438" t="s">
        <v>27</v>
      </c>
      <c r="D232" s="438" t="s">
        <v>27</v>
      </c>
      <c r="E232" s="438" t="s">
        <v>27</v>
      </c>
    </row>
    <row r="233" spans="1:5" ht="15.75" thickBot="1" x14ac:dyDescent="0.3">
      <c r="A233" s="637" t="s">
        <v>152</v>
      </c>
      <c r="B233" s="638"/>
      <c r="C233" s="638"/>
      <c r="D233" s="638"/>
      <c r="E233" s="639"/>
    </row>
    <row r="234" spans="1:5" ht="15.75" thickBot="1" x14ac:dyDescent="0.3">
      <c r="A234" s="504" t="s">
        <v>44</v>
      </c>
      <c r="B234" s="521"/>
      <c r="C234" s="521"/>
      <c r="D234" s="521"/>
      <c r="E234" s="506"/>
    </row>
    <row r="235" spans="1:5" ht="15" customHeight="1" thickBot="1" x14ac:dyDescent="0.3">
      <c r="A235" s="22" t="s">
        <v>28</v>
      </c>
      <c r="B235" s="640" t="s">
        <v>583</v>
      </c>
      <c r="C235" s="641"/>
      <c r="D235" s="641"/>
      <c r="E235" s="642"/>
    </row>
    <row r="236" spans="1:5" ht="15" customHeight="1" thickBot="1" x14ac:dyDescent="0.3">
      <c r="A236" s="4" t="s">
        <v>9</v>
      </c>
      <c r="B236" s="620" t="s">
        <v>563</v>
      </c>
      <c r="C236" s="621"/>
      <c r="D236" s="621"/>
      <c r="E236" s="510"/>
    </row>
    <row r="237" spans="1:5" ht="15.75" thickBot="1" x14ac:dyDescent="0.3">
      <c r="A237" s="4" t="s">
        <v>14</v>
      </c>
      <c r="B237" s="511" t="s">
        <v>584</v>
      </c>
      <c r="C237" s="512"/>
      <c r="D237" s="512"/>
      <c r="E237" s="513"/>
    </row>
    <row r="238" spans="1:5" x14ac:dyDescent="0.25">
      <c r="A238" s="493"/>
      <c r="B238" s="20">
        <v>2019</v>
      </c>
      <c r="C238" s="20">
        <v>2020</v>
      </c>
      <c r="D238" s="20">
        <v>2021</v>
      </c>
      <c r="E238" s="20">
        <v>2022</v>
      </c>
    </row>
    <row r="239" spans="1:5" ht="15.75" thickBot="1" x14ac:dyDescent="0.3">
      <c r="A239" s="494"/>
      <c r="B239" s="21" t="s">
        <v>5</v>
      </c>
      <c r="C239" s="21" t="s">
        <v>6</v>
      </c>
      <c r="D239" s="21" t="s">
        <v>6</v>
      </c>
      <c r="E239" s="21" t="s">
        <v>6</v>
      </c>
    </row>
    <row r="240" spans="1:5" ht="15.75" thickBot="1" x14ac:dyDescent="0.3">
      <c r="A240" s="4" t="s">
        <v>8</v>
      </c>
      <c r="B240" s="6">
        <v>800</v>
      </c>
      <c r="C240" s="6">
        <v>1000</v>
      </c>
      <c r="D240" s="6">
        <v>1000</v>
      </c>
      <c r="E240" s="6">
        <v>1000</v>
      </c>
    </row>
    <row r="241" spans="1:5" ht="15.75" thickBot="1" x14ac:dyDescent="0.3">
      <c r="A241" s="4" t="s">
        <v>15</v>
      </c>
      <c r="B241" s="6">
        <f>B270</f>
        <v>3500</v>
      </c>
      <c r="C241" s="6">
        <f t="shared" ref="C241:E241" si="39">C270</f>
        <v>4500</v>
      </c>
      <c r="D241" s="6">
        <f t="shared" si="39"/>
        <v>5450</v>
      </c>
      <c r="E241" s="6">
        <f t="shared" si="39"/>
        <v>6450</v>
      </c>
    </row>
    <row r="242" spans="1:5" ht="15.75" thickBot="1" x14ac:dyDescent="0.3">
      <c r="A242" s="4" t="s">
        <v>23</v>
      </c>
      <c r="B242" s="6">
        <f t="shared" ref="B242:E242" si="40">B241/B240</f>
        <v>4.375</v>
      </c>
      <c r="C242" s="6">
        <f t="shared" si="40"/>
        <v>4.5</v>
      </c>
      <c r="D242" s="6">
        <f t="shared" si="40"/>
        <v>5.45</v>
      </c>
      <c r="E242" s="6">
        <f t="shared" si="40"/>
        <v>6.45</v>
      </c>
    </row>
    <row r="243" spans="1:5" ht="15.75" thickBot="1" x14ac:dyDescent="0.3">
      <c r="A243" s="4" t="s">
        <v>16</v>
      </c>
      <c r="B243" s="8" t="e">
        <f t="shared" ref="B243:E245" si="41">B240/A240-1</f>
        <v>#VALUE!</v>
      </c>
      <c r="C243" s="8">
        <f t="shared" si="41"/>
        <v>0.25</v>
      </c>
      <c r="D243" s="8">
        <f t="shared" si="41"/>
        <v>0</v>
      </c>
      <c r="E243" s="8">
        <f t="shared" si="41"/>
        <v>0</v>
      </c>
    </row>
    <row r="244" spans="1:5" ht="15.75" customHeight="1" thickBot="1" x14ac:dyDescent="0.3">
      <c r="A244" s="4" t="s">
        <v>17</v>
      </c>
      <c r="B244" s="8" t="e">
        <f t="shared" si="41"/>
        <v>#VALUE!</v>
      </c>
      <c r="C244" s="8">
        <f t="shared" si="41"/>
        <v>0.28571428571428581</v>
      </c>
      <c r="D244" s="8">
        <f t="shared" si="41"/>
        <v>0.21111111111111103</v>
      </c>
      <c r="E244" s="8">
        <f t="shared" si="41"/>
        <v>0.1834862385321101</v>
      </c>
    </row>
    <row r="245" spans="1:5" ht="15" customHeight="1" thickBot="1" x14ac:dyDescent="0.3">
      <c r="A245" s="4" t="s">
        <v>18</v>
      </c>
      <c r="B245" s="8" t="e">
        <f t="shared" si="41"/>
        <v>#VALUE!</v>
      </c>
      <c r="C245" s="8">
        <f t="shared" si="41"/>
        <v>2.857142857142847E-2</v>
      </c>
      <c r="D245" s="8">
        <f t="shared" si="41"/>
        <v>0.21111111111111125</v>
      </c>
      <c r="E245" s="8">
        <f t="shared" si="41"/>
        <v>0.1834862385321101</v>
      </c>
    </row>
    <row r="246" spans="1:5" ht="15" customHeight="1" thickBot="1" x14ac:dyDescent="0.3">
      <c r="A246" s="484" t="s">
        <v>36</v>
      </c>
      <c r="B246" s="485"/>
      <c r="C246" s="485"/>
      <c r="D246" s="485"/>
      <c r="E246" s="486"/>
    </row>
    <row r="247" spans="1:5" x14ac:dyDescent="0.25">
      <c r="A247" s="493"/>
      <c r="B247" s="20">
        <v>2019</v>
      </c>
      <c r="C247" s="20">
        <v>2020</v>
      </c>
      <c r="D247" s="20">
        <v>2021</v>
      </c>
      <c r="E247" s="20">
        <v>2022</v>
      </c>
    </row>
    <row r="248" spans="1:5" ht="15.75" thickBot="1" x14ac:dyDescent="0.3">
      <c r="A248" s="494"/>
      <c r="B248" s="21" t="s">
        <v>5</v>
      </c>
      <c r="C248" s="21" t="s">
        <v>6</v>
      </c>
      <c r="D248" s="21" t="s">
        <v>6</v>
      </c>
      <c r="E248" s="21" t="s">
        <v>6</v>
      </c>
    </row>
    <row r="249" spans="1:5" ht="15.75" thickBot="1" x14ac:dyDescent="0.3">
      <c r="A249" s="1" t="s">
        <v>0</v>
      </c>
      <c r="B249" s="6"/>
      <c r="C249" s="6"/>
      <c r="D249" s="6"/>
      <c r="E249" s="6"/>
    </row>
    <row r="250" spans="1:5" ht="15.75" thickBot="1" x14ac:dyDescent="0.3">
      <c r="A250" s="11" t="s">
        <v>52</v>
      </c>
      <c r="B250" s="6"/>
      <c r="C250" s="6"/>
      <c r="D250" s="6"/>
      <c r="E250" s="6"/>
    </row>
    <row r="251" spans="1:5" ht="15.75" thickBot="1" x14ac:dyDescent="0.3">
      <c r="A251" s="11" t="s">
        <v>53</v>
      </c>
      <c r="B251" s="6"/>
      <c r="C251" s="6"/>
      <c r="D251" s="6"/>
      <c r="E251" s="6"/>
    </row>
    <row r="252" spans="1:5" ht="24.75" thickBot="1" x14ac:dyDescent="0.3">
      <c r="A252" s="1" t="s">
        <v>33</v>
      </c>
      <c r="B252" s="49"/>
      <c r="C252" s="8"/>
      <c r="D252" s="8"/>
      <c r="E252" s="8"/>
    </row>
    <row r="253" spans="1:5" ht="17.25" customHeight="1" thickBot="1" x14ac:dyDescent="0.3">
      <c r="A253" s="11" t="s">
        <v>52</v>
      </c>
      <c r="B253" s="49"/>
      <c r="C253" s="8"/>
      <c r="D253" s="8"/>
      <c r="E253" s="8"/>
    </row>
    <row r="254" spans="1:5" ht="15.75" customHeight="1" thickBot="1" x14ac:dyDescent="0.3">
      <c r="A254" s="11" t="s">
        <v>53</v>
      </c>
      <c r="B254" s="49"/>
      <c r="C254" s="8"/>
      <c r="D254" s="8"/>
      <c r="E254" s="8"/>
    </row>
    <row r="255" spans="1:5" ht="12.75" customHeight="1" thickBot="1" x14ac:dyDescent="0.3">
      <c r="A255" s="370" t="s">
        <v>1</v>
      </c>
      <c r="B255" s="6">
        <f>B256</f>
        <v>3500</v>
      </c>
      <c r="C255" s="6">
        <f t="shared" ref="C255:E255" si="42">C256</f>
        <v>4500</v>
      </c>
      <c r="D255" s="6">
        <f t="shared" si="42"/>
        <v>5450</v>
      </c>
      <c r="E255" s="6">
        <f t="shared" si="42"/>
        <v>6450</v>
      </c>
    </row>
    <row r="256" spans="1:5" ht="12.75" customHeight="1" thickBot="1" x14ac:dyDescent="0.3">
      <c r="A256" s="371" t="s">
        <v>52</v>
      </c>
      <c r="B256" s="6">
        <v>3500</v>
      </c>
      <c r="C256" s="6">
        <v>4500</v>
      </c>
      <c r="D256" s="6">
        <v>5450</v>
      </c>
      <c r="E256" s="6">
        <v>6450</v>
      </c>
    </row>
    <row r="257" spans="1:5" ht="15.75" thickBot="1" x14ac:dyDescent="0.3">
      <c r="A257" s="371" t="s">
        <v>53</v>
      </c>
      <c r="B257" s="12"/>
      <c r="C257" s="9"/>
      <c r="D257" s="9"/>
      <c r="E257" s="9"/>
    </row>
    <row r="258" spans="1:5" ht="15.75" thickBot="1" x14ac:dyDescent="0.3">
      <c r="A258" s="370" t="s">
        <v>2</v>
      </c>
      <c r="B258" s="12"/>
      <c r="C258" s="9"/>
      <c r="D258" s="9"/>
      <c r="E258" s="9"/>
    </row>
    <row r="259" spans="1:5" ht="15.75" thickBot="1" x14ac:dyDescent="0.3">
      <c r="A259" s="371" t="s">
        <v>52</v>
      </c>
      <c r="B259" s="12"/>
      <c r="C259" s="9"/>
      <c r="D259" s="9"/>
      <c r="E259" s="9"/>
    </row>
    <row r="260" spans="1:5" ht="15.75" thickBot="1" x14ac:dyDescent="0.3">
      <c r="A260" s="371" t="s">
        <v>53</v>
      </c>
      <c r="B260" s="12"/>
      <c r="C260" s="9"/>
      <c r="D260" s="9"/>
      <c r="E260" s="9"/>
    </row>
    <row r="261" spans="1:5" ht="15.75" thickBot="1" x14ac:dyDescent="0.3">
      <c r="A261" s="370" t="s">
        <v>24</v>
      </c>
      <c r="B261" s="12"/>
      <c r="C261" s="9"/>
      <c r="D261" s="9"/>
      <c r="E261" s="9"/>
    </row>
    <row r="262" spans="1:5" ht="15.75" thickBot="1" x14ac:dyDescent="0.3">
      <c r="A262" s="371" t="s">
        <v>52</v>
      </c>
      <c r="B262" s="12"/>
      <c r="C262" s="9"/>
      <c r="D262" s="9"/>
      <c r="E262" s="9"/>
    </row>
    <row r="263" spans="1:5" ht="15.75" customHeight="1" thickBot="1" x14ac:dyDescent="0.3">
      <c r="A263" s="371" t="s">
        <v>53</v>
      </c>
      <c r="B263" s="12"/>
      <c r="C263" s="9"/>
      <c r="D263" s="9"/>
      <c r="E263" s="9"/>
    </row>
    <row r="264" spans="1:5" ht="12.75" customHeight="1" thickBot="1" x14ac:dyDescent="0.3">
      <c r="A264" s="370" t="s">
        <v>25</v>
      </c>
      <c r="B264" s="12"/>
      <c r="C264" s="9"/>
      <c r="D264" s="9"/>
      <c r="E264" s="9"/>
    </row>
    <row r="265" spans="1:5" ht="15.75" thickBot="1" x14ac:dyDescent="0.3">
      <c r="A265" s="371" t="s">
        <v>52</v>
      </c>
      <c r="B265" s="12"/>
      <c r="C265" s="9"/>
      <c r="D265" s="9"/>
      <c r="E265" s="9"/>
    </row>
    <row r="266" spans="1:5" ht="15.75" thickBot="1" x14ac:dyDescent="0.3">
      <c r="A266" s="371" t="s">
        <v>53</v>
      </c>
      <c r="B266" s="12"/>
      <c r="C266" s="9"/>
      <c r="D266" s="9"/>
      <c r="E266" s="9"/>
    </row>
    <row r="267" spans="1:5" ht="24.75" thickBot="1" x14ac:dyDescent="0.3">
      <c r="A267" s="370" t="s">
        <v>3</v>
      </c>
      <c r="B267" s="12">
        <v>0</v>
      </c>
      <c r="C267" s="9">
        <v>0</v>
      </c>
      <c r="D267" s="9">
        <f>C267*1.03*0.99</f>
        <v>0</v>
      </c>
      <c r="E267" s="9">
        <f>D267*1.03*0.99</f>
        <v>0</v>
      </c>
    </row>
    <row r="268" spans="1:5" ht="27" customHeight="1" thickBot="1" x14ac:dyDescent="0.3">
      <c r="A268" s="371" t="s">
        <v>52</v>
      </c>
      <c r="B268" s="12"/>
      <c r="C268" s="40"/>
      <c r="D268" s="40"/>
      <c r="E268" s="40"/>
    </row>
    <row r="269" spans="1:5" ht="15.75" thickBot="1" x14ac:dyDescent="0.3">
      <c r="A269" s="371" t="s">
        <v>53</v>
      </c>
      <c r="B269" s="12"/>
      <c r="C269" s="41"/>
      <c r="D269" s="40"/>
      <c r="E269" s="40"/>
    </row>
    <row r="270" spans="1:5" ht="15.75" thickBot="1" x14ac:dyDescent="0.3">
      <c r="A270" s="23" t="s">
        <v>35</v>
      </c>
      <c r="B270" s="12">
        <f>B267+B264+B261+B258+B255+B252+B249</f>
        <v>3500</v>
      </c>
      <c r="C270" s="12">
        <f t="shared" ref="C270:E270" si="43">C267+C264+C261+C258+C255+C252+C249</f>
        <v>4500</v>
      </c>
      <c r="D270" s="12">
        <f t="shared" si="43"/>
        <v>5450</v>
      </c>
      <c r="E270" s="12">
        <f t="shared" si="43"/>
        <v>6450</v>
      </c>
    </row>
    <row r="271" spans="1:5" ht="15.75" thickBot="1" x14ac:dyDescent="0.3">
      <c r="A271" s="381" t="s">
        <v>37</v>
      </c>
      <c r="B271" s="27">
        <f>IF(B270-B241=0,0,"Error")</f>
        <v>0</v>
      </c>
      <c r="C271" s="27">
        <f t="shared" ref="C271:E271" si="44">IF(C270-C241=0,0,"Error")</f>
        <v>0</v>
      </c>
      <c r="D271" s="27">
        <f t="shared" si="44"/>
        <v>0</v>
      </c>
      <c r="E271" s="27">
        <f t="shared" si="44"/>
        <v>0</v>
      </c>
    </row>
    <row r="272" spans="1:5" ht="27" customHeight="1" thickBot="1" x14ac:dyDescent="0.3">
      <c r="A272" s="643" t="s">
        <v>585</v>
      </c>
      <c r="B272" s="502"/>
      <c r="C272" s="502"/>
      <c r="D272" s="502"/>
      <c r="E272" s="503"/>
    </row>
    <row r="273" spans="1:5" ht="15.75" thickBot="1" x14ac:dyDescent="0.3">
      <c r="A273" s="504" t="s">
        <v>39</v>
      </c>
      <c r="B273" s="521"/>
      <c r="C273" s="521"/>
      <c r="D273" s="521"/>
      <c r="E273" s="506"/>
    </row>
    <row r="274" spans="1:5" ht="15.75" thickBot="1" x14ac:dyDescent="0.3">
      <c r="A274" s="504" t="s">
        <v>43</v>
      </c>
      <c r="B274" s="521"/>
      <c r="C274" s="521"/>
      <c r="D274" s="521"/>
      <c r="E274" s="506"/>
    </row>
    <row r="275" spans="1:5" ht="15.75" thickBot="1" x14ac:dyDescent="0.3">
      <c r="A275" s="22" t="s">
        <v>46</v>
      </c>
      <c r="B275" s="522" t="s">
        <v>586</v>
      </c>
      <c r="C275" s="523"/>
      <c r="D275" s="524"/>
      <c r="E275" s="525"/>
    </row>
    <row r="276" spans="1:5" ht="34.5" thickBot="1" x14ac:dyDescent="0.3">
      <c r="A276" s="22" t="s">
        <v>28</v>
      </c>
      <c r="B276" s="439" t="s">
        <v>587</v>
      </c>
      <c r="C276" s="440" t="s">
        <v>542</v>
      </c>
      <c r="D276" s="441"/>
      <c r="E276" s="442"/>
    </row>
    <row r="277" spans="1:5" ht="15" customHeight="1" thickBot="1" x14ac:dyDescent="0.3">
      <c r="A277" s="4" t="s">
        <v>9</v>
      </c>
      <c r="B277" s="498" t="s">
        <v>588</v>
      </c>
      <c r="C277" s="519"/>
      <c r="D277" s="499"/>
      <c r="E277" s="500"/>
    </row>
    <row r="278" spans="1:5" ht="15.75" thickBot="1" x14ac:dyDescent="0.3">
      <c r="A278" s="4" t="s">
        <v>14</v>
      </c>
      <c r="B278" s="511" t="s">
        <v>589</v>
      </c>
      <c r="C278" s="512"/>
      <c r="D278" s="512"/>
      <c r="E278" s="513"/>
    </row>
    <row r="279" spans="1:5" ht="15.75" customHeight="1" x14ac:dyDescent="0.25">
      <c r="A279" s="493"/>
      <c r="B279" s="20">
        <v>2019</v>
      </c>
      <c r="C279" s="20">
        <v>2020</v>
      </c>
      <c r="D279" s="20">
        <v>2021</v>
      </c>
      <c r="E279" s="20">
        <v>2022</v>
      </c>
    </row>
    <row r="280" spans="1:5" ht="15.75" thickBot="1" x14ac:dyDescent="0.3">
      <c r="A280" s="494"/>
      <c r="B280" s="21" t="s">
        <v>5</v>
      </c>
      <c r="C280" s="21" t="s">
        <v>6</v>
      </c>
      <c r="D280" s="21" t="s">
        <v>6</v>
      </c>
      <c r="E280" s="21" t="s">
        <v>6</v>
      </c>
    </row>
    <row r="281" spans="1:5" ht="15.75" thickBot="1" x14ac:dyDescent="0.3">
      <c r="A281" s="4" t="s">
        <v>8</v>
      </c>
      <c r="B281" s="6">
        <v>1</v>
      </c>
      <c r="C281" s="6">
        <v>1</v>
      </c>
      <c r="D281" s="6">
        <v>1</v>
      </c>
      <c r="E281" s="6">
        <v>1</v>
      </c>
    </row>
    <row r="282" spans="1:5" ht="15.75" thickBot="1" x14ac:dyDescent="0.3">
      <c r="A282" s="4" t="s">
        <v>15</v>
      </c>
      <c r="B282" s="6">
        <f>B300</f>
        <v>172600</v>
      </c>
      <c r="C282" s="6">
        <f t="shared" ref="C282:E282" si="45">C300</f>
        <v>172600</v>
      </c>
      <c r="D282" s="6">
        <f t="shared" si="45"/>
        <v>172600</v>
      </c>
      <c r="E282" s="6">
        <f t="shared" si="45"/>
        <v>172600</v>
      </c>
    </row>
    <row r="283" spans="1:5" ht="15.75" thickBot="1" x14ac:dyDescent="0.3">
      <c r="A283" s="4" t="s">
        <v>23</v>
      </c>
      <c r="B283" s="6">
        <f t="shared" ref="B283:E283" si="46">B282/B281</f>
        <v>172600</v>
      </c>
      <c r="C283" s="6">
        <f t="shared" si="46"/>
        <v>172600</v>
      </c>
      <c r="D283" s="6">
        <f t="shared" si="46"/>
        <v>172600</v>
      </c>
      <c r="E283" s="6">
        <f t="shared" si="46"/>
        <v>172600</v>
      </c>
    </row>
    <row r="284" spans="1:5" ht="15.75" thickBot="1" x14ac:dyDescent="0.3">
      <c r="A284" s="4" t="s">
        <v>16</v>
      </c>
      <c r="B284" s="8" t="e">
        <f>B281/A281-1</f>
        <v>#VALUE!</v>
      </c>
      <c r="C284" s="8">
        <f t="shared" ref="C284:E286" si="47">C281/B281-1</f>
        <v>0</v>
      </c>
      <c r="D284" s="8">
        <f t="shared" si="47"/>
        <v>0</v>
      </c>
      <c r="E284" s="8">
        <f t="shared" si="47"/>
        <v>0</v>
      </c>
    </row>
    <row r="285" spans="1:5" ht="15.75" thickBot="1" x14ac:dyDescent="0.3">
      <c r="A285" s="4" t="s">
        <v>17</v>
      </c>
      <c r="B285" s="8" t="e">
        <f>B282/A282-1</f>
        <v>#VALUE!</v>
      </c>
      <c r="C285" s="8">
        <f>C282/B282-1</f>
        <v>0</v>
      </c>
      <c r="D285" s="8">
        <f t="shared" si="47"/>
        <v>0</v>
      </c>
      <c r="E285" s="8">
        <f t="shared" si="47"/>
        <v>0</v>
      </c>
    </row>
    <row r="286" spans="1:5" ht="15.75" thickBot="1" x14ac:dyDescent="0.3">
      <c r="A286" s="4" t="s">
        <v>18</v>
      </c>
      <c r="B286" s="8" t="e">
        <f>B283/A283-1</f>
        <v>#VALUE!</v>
      </c>
      <c r="C286" s="8">
        <f t="shared" si="47"/>
        <v>0</v>
      </c>
      <c r="D286" s="8">
        <f t="shared" si="47"/>
        <v>0</v>
      </c>
      <c r="E286" s="8">
        <f t="shared" si="47"/>
        <v>0</v>
      </c>
    </row>
    <row r="287" spans="1:5" ht="15" customHeight="1" thickBot="1" x14ac:dyDescent="0.3">
      <c r="A287" s="484" t="s">
        <v>36</v>
      </c>
      <c r="B287" s="485"/>
      <c r="C287" s="485"/>
      <c r="D287" s="485"/>
      <c r="E287" s="486"/>
    </row>
    <row r="288" spans="1:5" x14ac:dyDescent="0.25">
      <c r="A288" s="493"/>
      <c r="B288" s="20">
        <v>2019</v>
      </c>
      <c r="C288" s="20">
        <v>2020</v>
      </c>
      <c r="D288" s="20">
        <v>2021</v>
      </c>
      <c r="E288" s="20">
        <v>2022</v>
      </c>
    </row>
    <row r="289" spans="1:5" ht="15.75" thickBot="1" x14ac:dyDescent="0.3">
      <c r="A289" s="494"/>
      <c r="B289" s="21" t="s">
        <v>5</v>
      </c>
      <c r="C289" s="21" t="s">
        <v>6</v>
      </c>
      <c r="D289" s="21" t="s">
        <v>6</v>
      </c>
      <c r="E289" s="21" t="s">
        <v>6</v>
      </c>
    </row>
    <row r="290" spans="1:5" ht="15.75" thickBot="1" x14ac:dyDescent="0.3">
      <c r="A290" s="1" t="s">
        <v>41</v>
      </c>
      <c r="B290" s="9">
        <f>B291+B292+B293+B294</f>
        <v>0</v>
      </c>
      <c r="C290" s="9">
        <f t="shared" ref="C290:E290" si="48">C291+C292+C293+C294</f>
        <v>0</v>
      </c>
      <c r="D290" s="9">
        <f t="shared" si="48"/>
        <v>0</v>
      </c>
      <c r="E290" s="9">
        <f t="shared" si="48"/>
        <v>0</v>
      </c>
    </row>
    <row r="291" spans="1:5" ht="15.75" thickBot="1" x14ac:dyDescent="0.3">
      <c r="A291" s="11" t="s">
        <v>52</v>
      </c>
      <c r="B291" s="9"/>
      <c r="C291" s="9"/>
      <c r="D291" s="9"/>
      <c r="E291" s="9"/>
    </row>
    <row r="292" spans="1:5" ht="15.75" thickBot="1" x14ac:dyDescent="0.3">
      <c r="A292" s="11" t="s">
        <v>56</v>
      </c>
      <c r="B292" s="9"/>
      <c r="C292" s="9"/>
      <c r="D292" s="9"/>
      <c r="E292" s="9"/>
    </row>
    <row r="293" spans="1:5" ht="15.75" thickBot="1" x14ac:dyDescent="0.3">
      <c r="A293" s="11" t="s">
        <v>57</v>
      </c>
      <c r="B293" s="9"/>
      <c r="C293" s="9"/>
      <c r="D293" s="9"/>
      <c r="E293" s="9"/>
    </row>
    <row r="294" spans="1:5" ht="15.75" thickBot="1" x14ac:dyDescent="0.3">
      <c r="A294" s="11" t="s">
        <v>58</v>
      </c>
      <c r="B294" s="9"/>
      <c r="C294" s="9"/>
      <c r="D294" s="9"/>
      <c r="E294" s="9"/>
    </row>
    <row r="295" spans="1:5" ht="15.75" thickBot="1" x14ac:dyDescent="0.3">
      <c r="A295" s="1" t="s">
        <v>42</v>
      </c>
      <c r="B295" s="12">
        <f>B296+B297+B298+B299</f>
        <v>172600</v>
      </c>
      <c r="C295" s="12">
        <f t="shared" ref="C295:E295" si="49">C296+C297+C298+C299</f>
        <v>172600</v>
      </c>
      <c r="D295" s="12">
        <f t="shared" si="49"/>
        <v>172600</v>
      </c>
      <c r="E295" s="12">
        <f t="shared" si="49"/>
        <v>172600</v>
      </c>
    </row>
    <row r="296" spans="1:5" ht="15.75" thickBot="1" x14ac:dyDescent="0.3">
      <c r="A296" s="11" t="s">
        <v>52</v>
      </c>
      <c r="B296" s="12"/>
      <c r="C296" s="12"/>
      <c r="D296" s="12"/>
      <c r="E296" s="12"/>
    </row>
    <row r="297" spans="1:5" ht="15.75" thickBot="1" x14ac:dyDescent="0.3">
      <c r="A297" s="11" t="s">
        <v>56</v>
      </c>
      <c r="B297" s="12">
        <v>172600</v>
      </c>
      <c r="C297" s="12">
        <v>172600</v>
      </c>
      <c r="D297" s="12">
        <v>172600</v>
      </c>
      <c r="E297" s="12">
        <v>172600</v>
      </c>
    </row>
    <row r="298" spans="1:5" ht="15.75" thickBot="1" x14ac:dyDescent="0.3">
      <c r="A298" s="11" t="s">
        <v>57</v>
      </c>
      <c r="B298" s="12"/>
      <c r="C298" s="12"/>
      <c r="D298" s="12"/>
      <c r="E298" s="12"/>
    </row>
    <row r="299" spans="1:5" ht="15.75" thickBot="1" x14ac:dyDescent="0.3">
      <c r="A299" s="11" t="s">
        <v>58</v>
      </c>
      <c r="B299" s="12"/>
      <c r="C299" s="12"/>
      <c r="D299" s="12"/>
      <c r="E299" s="12"/>
    </row>
    <row r="300" spans="1:5" ht="15.75" thickBot="1" x14ac:dyDescent="0.3">
      <c r="A300" s="23" t="s">
        <v>35</v>
      </c>
      <c r="B300" s="12">
        <f t="shared" ref="B300:E300" si="50">B290+B295</f>
        <v>172600</v>
      </c>
      <c r="C300" s="12">
        <f t="shared" si="50"/>
        <v>172600</v>
      </c>
      <c r="D300" s="12">
        <f t="shared" si="50"/>
        <v>172600</v>
      </c>
      <c r="E300" s="12">
        <f t="shared" si="50"/>
        <v>172600</v>
      </c>
    </row>
    <row r="301" spans="1:5" ht="15.75" thickBot="1" x14ac:dyDescent="0.3">
      <c r="A301" s="381" t="s">
        <v>37</v>
      </c>
      <c r="B301" s="27">
        <f>IF(B300-B282=0,0,"Error")</f>
        <v>0</v>
      </c>
      <c r="C301" s="27">
        <f t="shared" ref="C301:E301" si="51">IF(C300-C282=0,0,"Error")</f>
        <v>0</v>
      </c>
      <c r="D301" s="27">
        <f t="shared" si="51"/>
        <v>0</v>
      </c>
      <c r="E301" s="27">
        <f t="shared" si="51"/>
        <v>0</v>
      </c>
    </row>
    <row r="302" spans="1:5" ht="15.75" thickBot="1" x14ac:dyDescent="0.3">
      <c r="A302" s="22" t="s">
        <v>59</v>
      </c>
      <c r="B302" s="644" t="s">
        <v>590</v>
      </c>
      <c r="C302" s="645"/>
      <c r="D302" s="646"/>
      <c r="E302" s="647"/>
    </row>
    <row r="303" spans="1:5" ht="48" customHeight="1" thickBot="1" x14ac:dyDescent="0.3">
      <c r="A303" s="4" t="s">
        <v>9</v>
      </c>
      <c r="B303" s="443" t="s">
        <v>588</v>
      </c>
      <c r="C303" s="47" t="s">
        <v>542</v>
      </c>
      <c r="D303" s="444"/>
      <c r="E303" s="445"/>
    </row>
    <row r="304" spans="1:5" ht="15.75" thickBot="1" x14ac:dyDescent="0.3">
      <c r="A304" s="4" t="s">
        <v>14</v>
      </c>
      <c r="B304" s="511" t="s">
        <v>589</v>
      </c>
      <c r="C304" s="512"/>
      <c r="D304" s="512"/>
      <c r="E304" s="513"/>
    </row>
    <row r="305" spans="1:5" x14ac:dyDescent="0.25">
      <c r="A305" s="493"/>
      <c r="B305" s="20">
        <v>2019</v>
      </c>
      <c r="C305" s="20">
        <v>2020</v>
      </c>
      <c r="D305" s="20">
        <v>2021</v>
      </c>
      <c r="E305" s="20">
        <v>2022</v>
      </c>
    </row>
    <row r="306" spans="1:5" ht="15.75" thickBot="1" x14ac:dyDescent="0.3">
      <c r="A306" s="494"/>
      <c r="B306" s="21" t="s">
        <v>5</v>
      </c>
      <c r="C306" s="21" t="s">
        <v>6</v>
      </c>
      <c r="D306" s="21" t="s">
        <v>6</v>
      </c>
      <c r="E306" s="21" t="s">
        <v>6</v>
      </c>
    </row>
    <row r="307" spans="1:5" ht="15.75" thickBot="1" x14ac:dyDescent="0.3">
      <c r="A307" s="4" t="s">
        <v>8</v>
      </c>
      <c r="B307" s="6">
        <v>1</v>
      </c>
      <c r="C307" s="6">
        <v>1</v>
      </c>
      <c r="D307" s="6">
        <v>1</v>
      </c>
      <c r="E307" s="6">
        <v>1</v>
      </c>
    </row>
    <row r="308" spans="1:5" ht="15.75" thickBot="1" x14ac:dyDescent="0.3">
      <c r="A308" s="4" t="s">
        <v>15</v>
      </c>
      <c r="B308" s="6">
        <f>B326</f>
        <v>10000</v>
      </c>
      <c r="C308" s="6">
        <f t="shared" ref="C308:E308" si="52">C326</f>
        <v>10000</v>
      </c>
      <c r="D308" s="6">
        <f t="shared" si="52"/>
        <v>10000</v>
      </c>
      <c r="E308" s="6">
        <f t="shared" si="52"/>
        <v>10000</v>
      </c>
    </row>
    <row r="309" spans="1:5" ht="15.75" thickBot="1" x14ac:dyDescent="0.3">
      <c r="A309" s="4" t="s">
        <v>23</v>
      </c>
      <c r="B309" s="6">
        <f t="shared" ref="B309:E309" si="53">B308/B307</f>
        <v>10000</v>
      </c>
      <c r="C309" s="6">
        <f t="shared" si="53"/>
        <v>10000</v>
      </c>
      <c r="D309" s="6">
        <f t="shared" si="53"/>
        <v>10000</v>
      </c>
      <c r="E309" s="6">
        <f t="shared" si="53"/>
        <v>10000</v>
      </c>
    </row>
    <row r="310" spans="1:5" ht="15.75" thickBot="1" x14ac:dyDescent="0.3">
      <c r="A310" s="4" t="s">
        <v>16</v>
      </c>
      <c r="B310" s="8" t="e">
        <f>B307/A307-1</f>
        <v>#VALUE!</v>
      </c>
      <c r="C310" s="8">
        <f t="shared" ref="C310:E312" si="54">C307/B307-1</f>
        <v>0</v>
      </c>
      <c r="D310" s="8">
        <f t="shared" si="54"/>
        <v>0</v>
      </c>
      <c r="E310" s="8">
        <f t="shared" si="54"/>
        <v>0</v>
      </c>
    </row>
    <row r="311" spans="1:5" ht="15.75" thickBot="1" x14ac:dyDescent="0.3">
      <c r="A311" s="4" t="s">
        <v>17</v>
      </c>
      <c r="B311" s="8" t="e">
        <f>B308/A308-1</f>
        <v>#VALUE!</v>
      </c>
      <c r="C311" s="8">
        <f t="shared" si="54"/>
        <v>0</v>
      </c>
      <c r="D311" s="8"/>
      <c r="E311" s="8"/>
    </row>
    <row r="312" spans="1:5" ht="15.75" thickBot="1" x14ac:dyDescent="0.3">
      <c r="A312" s="4" t="s">
        <v>18</v>
      </c>
      <c r="B312" s="8" t="e">
        <f>B309/A309-1</f>
        <v>#VALUE!</v>
      </c>
      <c r="C312" s="8">
        <f t="shared" si="54"/>
        <v>0</v>
      </c>
      <c r="D312" s="8"/>
      <c r="E312" s="8"/>
    </row>
    <row r="313" spans="1:5" ht="15" customHeight="1" thickBot="1" x14ac:dyDescent="0.3">
      <c r="A313" s="484" t="s">
        <v>591</v>
      </c>
      <c r="B313" s="485"/>
      <c r="C313" s="485"/>
      <c r="D313" s="485"/>
      <c r="E313" s="486"/>
    </row>
    <row r="314" spans="1:5" x14ac:dyDescent="0.25">
      <c r="A314" s="493"/>
      <c r="B314" s="20">
        <v>2019</v>
      </c>
      <c r="C314" s="20">
        <v>2020</v>
      </c>
      <c r="D314" s="20">
        <v>2021</v>
      </c>
      <c r="E314" s="20">
        <v>2022</v>
      </c>
    </row>
    <row r="315" spans="1:5" ht="15.75" thickBot="1" x14ac:dyDescent="0.3">
      <c r="A315" s="494"/>
      <c r="B315" s="21" t="s">
        <v>5</v>
      </c>
      <c r="C315" s="21" t="s">
        <v>6</v>
      </c>
      <c r="D315" s="21" t="s">
        <v>6</v>
      </c>
      <c r="E315" s="21" t="s">
        <v>6</v>
      </c>
    </row>
    <row r="316" spans="1:5" ht="15.75" thickBot="1" x14ac:dyDescent="0.3">
      <c r="A316" s="1" t="s">
        <v>41</v>
      </c>
      <c r="B316" s="9">
        <f>B317+B318+B319+B320</f>
        <v>0</v>
      </c>
      <c r="C316" s="9">
        <f t="shared" ref="C316:E316" si="55">C317+C318+C319+C320</f>
        <v>0</v>
      </c>
      <c r="D316" s="9">
        <f t="shared" si="55"/>
        <v>0</v>
      </c>
      <c r="E316" s="9">
        <f t="shared" si="55"/>
        <v>0</v>
      </c>
    </row>
    <row r="317" spans="1:5" ht="15.75" thickBot="1" x14ac:dyDescent="0.3">
      <c r="A317" s="11" t="s">
        <v>52</v>
      </c>
      <c r="B317" s="9"/>
      <c r="C317" s="9"/>
      <c r="D317" s="9"/>
      <c r="E317" s="9"/>
    </row>
    <row r="318" spans="1:5" ht="15.75" thickBot="1" x14ac:dyDescent="0.3">
      <c r="A318" s="11" t="s">
        <v>56</v>
      </c>
      <c r="B318" s="9"/>
      <c r="C318" s="9"/>
      <c r="D318" s="9"/>
      <c r="E318" s="9"/>
    </row>
    <row r="319" spans="1:5" ht="15.75" thickBot="1" x14ac:dyDescent="0.3">
      <c r="A319" s="11" t="s">
        <v>57</v>
      </c>
      <c r="B319" s="9"/>
      <c r="C319" s="9"/>
      <c r="D319" s="9"/>
      <c r="E319" s="9"/>
    </row>
    <row r="320" spans="1:5" ht="15.75" thickBot="1" x14ac:dyDescent="0.3">
      <c r="A320" s="11" t="s">
        <v>58</v>
      </c>
      <c r="B320" s="9"/>
      <c r="C320" s="9"/>
      <c r="D320" s="9"/>
      <c r="E320" s="9"/>
    </row>
    <row r="321" spans="1:5" ht="15.75" thickBot="1" x14ac:dyDescent="0.3">
      <c r="A321" s="1" t="s">
        <v>42</v>
      </c>
      <c r="B321" s="12">
        <f t="shared" ref="B321:E321" si="56">B322+B323+B324+B325</f>
        <v>10000</v>
      </c>
      <c r="C321" s="12">
        <f t="shared" si="56"/>
        <v>10000</v>
      </c>
      <c r="D321" s="12">
        <f t="shared" si="56"/>
        <v>10000</v>
      </c>
      <c r="E321" s="12">
        <f t="shared" si="56"/>
        <v>10000</v>
      </c>
    </row>
    <row r="322" spans="1:5" ht="15.75" thickBot="1" x14ac:dyDescent="0.3">
      <c r="A322" s="11" t="s">
        <v>52</v>
      </c>
      <c r="B322" s="12"/>
      <c r="C322" s="12"/>
      <c r="D322" s="12"/>
      <c r="E322" s="12"/>
    </row>
    <row r="323" spans="1:5" ht="15.75" thickBot="1" x14ac:dyDescent="0.3">
      <c r="A323" s="11" t="s">
        <v>56</v>
      </c>
      <c r="B323" s="12"/>
      <c r="C323" s="12"/>
      <c r="D323" s="12"/>
      <c r="E323" s="12"/>
    </row>
    <row r="324" spans="1:5" ht="15.75" thickBot="1" x14ac:dyDescent="0.3">
      <c r="A324" s="11" t="s">
        <v>57</v>
      </c>
      <c r="B324" s="12">
        <v>10000</v>
      </c>
      <c r="C324" s="12">
        <v>10000</v>
      </c>
      <c r="D324" s="12">
        <v>10000</v>
      </c>
      <c r="E324" s="12">
        <v>10000</v>
      </c>
    </row>
    <row r="325" spans="1:5" ht="15.75" thickBot="1" x14ac:dyDescent="0.3">
      <c r="A325" s="11" t="s">
        <v>58</v>
      </c>
      <c r="B325" s="12"/>
      <c r="C325" s="12"/>
      <c r="D325" s="12"/>
      <c r="E325" s="12"/>
    </row>
    <row r="326" spans="1:5" ht="15.75" thickBot="1" x14ac:dyDescent="0.3">
      <c r="A326" s="23" t="s">
        <v>102</v>
      </c>
      <c r="B326" s="12">
        <f t="shared" ref="B326:E326" si="57">B316+B321</f>
        <v>10000</v>
      </c>
      <c r="C326" s="12">
        <f t="shared" si="57"/>
        <v>10000</v>
      </c>
      <c r="D326" s="12">
        <f t="shared" si="57"/>
        <v>10000</v>
      </c>
      <c r="E326" s="12">
        <f t="shared" si="57"/>
        <v>10000</v>
      </c>
    </row>
    <row r="327" spans="1:5" ht="15.75" thickBot="1" x14ac:dyDescent="0.3">
      <c r="A327" s="381" t="s">
        <v>37</v>
      </c>
      <c r="B327" s="27">
        <f>IF(B326-B308=0,0,"Error")</f>
        <v>0</v>
      </c>
      <c r="C327" s="27">
        <f t="shared" ref="C327:E327" si="58">IF(C326-C308=0,0,"Error")</f>
        <v>0</v>
      </c>
      <c r="D327" s="27">
        <f t="shared" si="58"/>
        <v>0</v>
      </c>
      <c r="E327" s="27">
        <f t="shared" si="58"/>
        <v>0</v>
      </c>
    </row>
    <row r="328" spans="1:5" ht="15.75" thickBot="1" x14ac:dyDescent="0.3">
      <c r="A328" s="28"/>
      <c r="B328" s="446"/>
      <c r="C328" s="29"/>
      <c r="D328" s="29"/>
      <c r="E328" s="29"/>
    </row>
    <row r="329" spans="1:5" ht="24.75" thickBot="1" x14ac:dyDescent="0.3">
      <c r="A329" s="15" t="s">
        <v>47</v>
      </c>
      <c r="B329" s="16">
        <f>B308+B282+B241+B208+B182+B142+B105+B68+B31</f>
        <v>342600</v>
      </c>
      <c r="C329" s="16">
        <f t="shared" ref="C329:E329" si="59">C308+C282+C241+C208+C182+C142+C105+C68+C31</f>
        <v>292600</v>
      </c>
      <c r="D329" s="16">
        <f t="shared" si="59"/>
        <v>293600</v>
      </c>
      <c r="E329" s="16">
        <f t="shared" si="59"/>
        <v>294600</v>
      </c>
    </row>
    <row r="330" spans="1:5" ht="24" customHeight="1" thickBot="1" x14ac:dyDescent="0.3">
      <c r="A330" s="15" t="s">
        <v>48</v>
      </c>
      <c r="B330" s="16">
        <f>B331+B334+B337+B340+B343+B346+B349+B352+B357</f>
        <v>342600</v>
      </c>
      <c r="C330" s="16">
        <f t="shared" ref="C330:E330" si="60">C331+C334+C337+C340+C343+C346+C349+C352+C357</f>
        <v>292600</v>
      </c>
      <c r="D330" s="16">
        <f t="shared" si="60"/>
        <v>293600</v>
      </c>
      <c r="E330" s="16">
        <f t="shared" si="60"/>
        <v>294600</v>
      </c>
    </row>
    <row r="331" spans="1:5" ht="15.75" thickBot="1" x14ac:dyDescent="0.3">
      <c r="A331" s="1" t="s">
        <v>0</v>
      </c>
      <c r="B331" s="24">
        <f>B332+B333</f>
        <v>29562</v>
      </c>
      <c r="C331" s="24">
        <f t="shared" ref="C331:E331" si="61">C332+C333</f>
        <v>43000</v>
      </c>
      <c r="D331" s="24">
        <f t="shared" si="61"/>
        <v>43000</v>
      </c>
      <c r="E331" s="24">
        <f t="shared" si="61"/>
        <v>43000</v>
      </c>
    </row>
    <row r="332" spans="1:5" ht="15.75" thickBot="1" x14ac:dyDescent="0.3">
      <c r="A332" s="11" t="s">
        <v>52</v>
      </c>
      <c r="B332" s="12">
        <f>B250+B151+B114+B77+B40</f>
        <v>29562</v>
      </c>
      <c r="C332" s="12">
        <f t="shared" ref="C332:E332" si="62">C250+C151+C114+C77+C40</f>
        <v>43000</v>
      </c>
      <c r="D332" s="12">
        <f t="shared" si="62"/>
        <v>43000</v>
      </c>
      <c r="E332" s="12">
        <f t="shared" si="62"/>
        <v>43000</v>
      </c>
    </row>
    <row r="333" spans="1:5" ht="15.75" thickBot="1" x14ac:dyDescent="0.3">
      <c r="A333" s="11" t="s">
        <v>64</v>
      </c>
      <c r="B333" s="12">
        <f>B41+B78+B115</f>
        <v>0</v>
      </c>
      <c r="C333" s="12">
        <f>C41+C78+C115</f>
        <v>0</v>
      </c>
      <c r="D333" s="12">
        <f>D41+D78+D115</f>
        <v>0</v>
      </c>
      <c r="E333" s="12">
        <f>E41+E78+E115</f>
        <v>0</v>
      </c>
    </row>
    <row r="334" spans="1:5" ht="24.75" thickBot="1" x14ac:dyDescent="0.3">
      <c r="A334" s="1" t="s">
        <v>33</v>
      </c>
      <c r="B334" s="24">
        <f>B335+B336</f>
        <v>5938</v>
      </c>
      <c r="C334" s="24">
        <f t="shared" ref="C334:E334" si="63">C335+C336</f>
        <v>7000</v>
      </c>
      <c r="D334" s="24">
        <f t="shared" si="63"/>
        <v>7000</v>
      </c>
      <c r="E334" s="24">
        <f t="shared" si="63"/>
        <v>7000</v>
      </c>
    </row>
    <row r="335" spans="1:5" ht="15.75" thickBot="1" x14ac:dyDescent="0.3">
      <c r="A335" s="11" t="s">
        <v>52</v>
      </c>
      <c r="B335" s="9">
        <f>B253+B154+B117+B80+B43</f>
        <v>5938</v>
      </c>
      <c r="C335" s="9">
        <f t="shared" ref="C335:E335" si="64">C253+C154+C117+C80+C43</f>
        <v>7000</v>
      </c>
      <c r="D335" s="9">
        <f t="shared" si="64"/>
        <v>7000</v>
      </c>
      <c r="E335" s="9">
        <f t="shared" si="64"/>
        <v>7000</v>
      </c>
    </row>
    <row r="336" spans="1:5" ht="15.75" thickBot="1" x14ac:dyDescent="0.3">
      <c r="A336" s="11" t="s">
        <v>64</v>
      </c>
      <c r="B336" s="12">
        <f>B44+B81+B115</f>
        <v>0</v>
      </c>
      <c r="C336" s="12">
        <f>C44+C81+C115</f>
        <v>0</v>
      </c>
      <c r="D336" s="12">
        <f>D44+D81+D115</f>
        <v>0</v>
      </c>
      <c r="E336" s="12">
        <f>E44+E81+E115</f>
        <v>0</v>
      </c>
    </row>
    <row r="337" spans="1:5" ht="15.75" thickBot="1" x14ac:dyDescent="0.3">
      <c r="A337" s="1" t="s">
        <v>1</v>
      </c>
      <c r="B337" s="24">
        <f>B338+B339</f>
        <v>74500</v>
      </c>
      <c r="C337" s="24">
        <f t="shared" ref="C337:E337" si="65">C338+C339</f>
        <v>60000</v>
      </c>
      <c r="D337" s="24">
        <f t="shared" si="65"/>
        <v>61000</v>
      </c>
      <c r="E337" s="24">
        <f t="shared" si="65"/>
        <v>62000</v>
      </c>
    </row>
    <row r="338" spans="1:5" ht="15.75" thickBot="1" x14ac:dyDescent="0.3">
      <c r="A338" s="11" t="s">
        <v>52</v>
      </c>
      <c r="B338" s="12">
        <f>B256+B157+B120+B83+B46</f>
        <v>74500</v>
      </c>
      <c r="C338" s="12">
        <f t="shared" ref="C338:E338" si="66">C256+C157+C120+C83+C46</f>
        <v>60000</v>
      </c>
      <c r="D338" s="12">
        <f t="shared" si="66"/>
        <v>61000</v>
      </c>
      <c r="E338" s="12">
        <f t="shared" si="66"/>
        <v>62000</v>
      </c>
    </row>
    <row r="339" spans="1:5" ht="15.75" thickBot="1" x14ac:dyDescent="0.3">
      <c r="A339" s="11" t="s">
        <v>64</v>
      </c>
      <c r="B339" s="12">
        <f>B47+B84+B121</f>
        <v>0</v>
      </c>
      <c r="C339" s="12">
        <f>C47+C84+C121</f>
        <v>0</v>
      </c>
      <c r="D339" s="12">
        <f>D47+D84+D121</f>
        <v>0</v>
      </c>
      <c r="E339" s="12">
        <f>E47+E84+E121</f>
        <v>0</v>
      </c>
    </row>
    <row r="340" spans="1:5" ht="15.75" thickBot="1" x14ac:dyDescent="0.3">
      <c r="A340" s="1" t="s">
        <v>2</v>
      </c>
      <c r="B340" s="24">
        <f>B341+B342</f>
        <v>0</v>
      </c>
      <c r="C340" s="24">
        <f t="shared" ref="C340:E340" si="67">C341+C342</f>
        <v>0</v>
      </c>
      <c r="D340" s="24">
        <f t="shared" si="67"/>
        <v>0</v>
      </c>
      <c r="E340" s="24">
        <f t="shared" si="67"/>
        <v>0</v>
      </c>
    </row>
    <row r="341" spans="1:5" ht="15.75" thickBot="1" x14ac:dyDescent="0.3">
      <c r="A341" s="11" t="s">
        <v>52</v>
      </c>
      <c r="B341" s="9">
        <f t="shared" ref="B341:E342" si="68">B49+B86+B123</f>
        <v>0</v>
      </c>
      <c r="C341" s="9">
        <f t="shared" si="68"/>
        <v>0</v>
      </c>
      <c r="D341" s="9">
        <f t="shared" si="68"/>
        <v>0</v>
      </c>
      <c r="E341" s="9">
        <f t="shared" si="68"/>
        <v>0</v>
      </c>
    </row>
    <row r="342" spans="1:5" ht="15.75" thickBot="1" x14ac:dyDescent="0.3">
      <c r="A342" s="11" t="s">
        <v>64</v>
      </c>
      <c r="B342" s="12">
        <f t="shared" si="68"/>
        <v>0</v>
      </c>
      <c r="C342" s="12">
        <f t="shared" si="68"/>
        <v>0</v>
      </c>
      <c r="D342" s="12">
        <f t="shared" si="68"/>
        <v>0</v>
      </c>
      <c r="E342" s="12">
        <f t="shared" si="68"/>
        <v>0</v>
      </c>
    </row>
    <row r="343" spans="1:5" ht="15.75" thickBot="1" x14ac:dyDescent="0.3">
      <c r="A343" s="1" t="s">
        <v>24</v>
      </c>
      <c r="B343" s="24">
        <f>B344+B345</f>
        <v>0</v>
      </c>
      <c r="C343" s="24">
        <f t="shared" ref="C343:E343" si="69">C344+C345</f>
        <v>0</v>
      </c>
      <c r="D343" s="24">
        <f t="shared" si="69"/>
        <v>0</v>
      </c>
      <c r="E343" s="24">
        <f t="shared" si="69"/>
        <v>0</v>
      </c>
    </row>
    <row r="344" spans="1:5" ht="15.75" thickBot="1" x14ac:dyDescent="0.3">
      <c r="A344" s="11" t="s">
        <v>52</v>
      </c>
      <c r="B344" s="9">
        <f t="shared" ref="B344:E345" si="70">B52+B89+B126</f>
        <v>0</v>
      </c>
      <c r="C344" s="9">
        <f t="shared" si="70"/>
        <v>0</v>
      </c>
      <c r="D344" s="9">
        <f t="shared" si="70"/>
        <v>0</v>
      </c>
      <c r="E344" s="9">
        <f t="shared" si="70"/>
        <v>0</v>
      </c>
    </row>
    <row r="345" spans="1:5" ht="15.75" thickBot="1" x14ac:dyDescent="0.3">
      <c r="A345" s="11" t="s">
        <v>64</v>
      </c>
      <c r="B345" s="12">
        <f t="shared" si="70"/>
        <v>0</v>
      </c>
      <c r="C345" s="12">
        <f t="shared" si="70"/>
        <v>0</v>
      </c>
      <c r="D345" s="12">
        <f t="shared" si="70"/>
        <v>0</v>
      </c>
      <c r="E345" s="12">
        <f t="shared" si="70"/>
        <v>0</v>
      </c>
    </row>
    <row r="346" spans="1:5" ht="15.75" thickBot="1" x14ac:dyDescent="0.3">
      <c r="A346" s="1" t="s">
        <v>25</v>
      </c>
      <c r="B346" s="24">
        <f>B347+B348</f>
        <v>0</v>
      </c>
      <c r="C346" s="24">
        <f>C347+C348</f>
        <v>0</v>
      </c>
      <c r="D346" s="24">
        <f t="shared" ref="D346:E346" si="71">D347+D348</f>
        <v>0</v>
      </c>
      <c r="E346" s="24">
        <f t="shared" si="71"/>
        <v>0</v>
      </c>
    </row>
    <row r="347" spans="1:5" ht="15.75" thickBot="1" x14ac:dyDescent="0.3">
      <c r="A347" s="11" t="s">
        <v>52</v>
      </c>
      <c r="B347" s="9">
        <f>B166</f>
        <v>0</v>
      </c>
      <c r="C347" s="9">
        <f>C166</f>
        <v>0</v>
      </c>
      <c r="D347" s="9">
        <f>D166</f>
        <v>0</v>
      </c>
      <c r="E347" s="9">
        <f>E166</f>
        <v>0</v>
      </c>
    </row>
    <row r="348" spans="1:5" ht="15.75" thickBot="1" x14ac:dyDescent="0.3">
      <c r="A348" s="11" t="s">
        <v>64</v>
      </c>
      <c r="B348" s="12">
        <f>B56+B93+B130</f>
        <v>0</v>
      </c>
      <c r="C348" s="12">
        <f>C56+C93+C130</f>
        <v>0</v>
      </c>
      <c r="D348" s="12">
        <f>D56+D93+D130</f>
        <v>0</v>
      </c>
      <c r="E348" s="12">
        <f>E56+E93+E130</f>
        <v>0</v>
      </c>
    </row>
    <row r="349" spans="1:5" ht="24.75" thickBot="1" x14ac:dyDescent="0.3">
      <c r="A349" s="1" t="s">
        <v>3</v>
      </c>
      <c r="B349" s="24">
        <f>B94+B57</f>
        <v>0</v>
      </c>
      <c r="C349" s="24">
        <f>C94+C57</f>
        <v>0</v>
      </c>
      <c r="D349" s="24">
        <f>D94+D57</f>
        <v>0</v>
      </c>
      <c r="E349" s="24">
        <f>E94+E57</f>
        <v>0</v>
      </c>
    </row>
    <row r="350" spans="1:5" ht="15.75" thickBot="1" x14ac:dyDescent="0.3">
      <c r="A350" s="11" t="s">
        <v>52</v>
      </c>
      <c r="B350" s="9">
        <f t="shared" ref="B350:E351" si="72">B58+B95+B132</f>
        <v>0</v>
      </c>
      <c r="C350" s="9">
        <f t="shared" si="72"/>
        <v>0</v>
      </c>
      <c r="D350" s="9">
        <f t="shared" si="72"/>
        <v>0</v>
      </c>
      <c r="E350" s="9">
        <f t="shared" si="72"/>
        <v>0</v>
      </c>
    </row>
    <row r="351" spans="1:5" ht="15.75" thickBot="1" x14ac:dyDescent="0.3">
      <c r="A351" s="11" t="s">
        <v>64</v>
      </c>
      <c r="B351" s="12">
        <f t="shared" si="72"/>
        <v>0</v>
      </c>
      <c r="C351" s="12">
        <f t="shared" si="72"/>
        <v>0</v>
      </c>
      <c r="D351" s="12">
        <f t="shared" si="72"/>
        <v>0</v>
      </c>
      <c r="E351" s="12">
        <f t="shared" si="72"/>
        <v>0</v>
      </c>
    </row>
    <row r="352" spans="1:5" ht="15.75" thickBot="1" x14ac:dyDescent="0.3">
      <c r="A352" s="1" t="s">
        <v>19</v>
      </c>
      <c r="B352" s="24">
        <f>B353+B354+B355+B356</f>
        <v>2000</v>
      </c>
      <c r="C352" s="24">
        <f>C353+C354+C355+C356</f>
        <v>0</v>
      </c>
      <c r="D352" s="24">
        <f>D353+D354+D355+D356</f>
        <v>0</v>
      </c>
      <c r="E352" s="24">
        <f>E353+E354+E355+E356</f>
        <v>0</v>
      </c>
    </row>
    <row r="353" spans="1:5" ht="15.75" thickBot="1" x14ac:dyDescent="0.3">
      <c r="A353" s="11" t="s">
        <v>52</v>
      </c>
      <c r="B353" s="9">
        <f t="shared" ref="B353:E356" si="73">B317+B291+B217+B191</f>
        <v>2000</v>
      </c>
      <c r="C353" s="9">
        <f t="shared" si="73"/>
        <v>0</v>
      </c>
      <c r="D353" s="9">
        <f t="shared" si="73"/>
        <v>0</v>
      </c>
      <c r="E353" s="9">
        <f t="shared" si="73"/>
        <v>0</v>
      </c>
    </row>
    <row r="354" spans="1:5" ht="15.75" thickBot="1" x14ac:dyDescent="0.3">
      <c r="A354" s="11" t="s">
        <v>65</v>
      </c>
      <c r="B354" s="9">
        <f t="shared" si="73"/>
        <v>0</v>
      </c>
      <c r="C354" s="9">
        <f t="shared" si="73"/>
        <v>0</v>
      </c>
      <c r="D354" s="9">
        <f t="shared" si="73"/>
        <v>0</v>
      </c>
      <c r="E354" s="9">
        <f t="shared" si="73"/>
        <v>0</v>
      </c>
    </row>
    <row r="355" spans="1:5" ht="15.75" thickBot="1" x14ac:dyDescent="0.3">
      <c r="A355" s="11" t="s">
        <v>57</v>
      </c>
      <c r="B355" s="9">
        <f t="shared" si="73"/>
        <v>0</v>
      </c>
      <c r="C355" s="9">
        <f t="shared" si="73"/>
        <v>0</v>
      </c>
      <c r="D355" s="9">
        <f t="shared" si="73"/>
        <v>0</v>
      </c>
      <c r="E355" s="9">
        <f t="shared" si="73"/>
        <v>0</v>
      </c>
    </row>
    <row r="356" spans="1:5" ht="15.75" thickBot="1" x14ac:dyDescent="0.3">
      <c r="A356" s="11" t="s">
        <v>58</v>
      </c>
      <c r="B356" s="9">
        <f t="shared" si="73"/>
        <v>0</v>
      </c>
      <c r="C356" s="9">
        <f t="shared" si="73"/>
        <v>0</v>
      </c>
      <c r="D356" s="9">
        <f t="shared" si="73"/>
        <v>0</v>
      </c>
      <c r="E356" s="9">
        <f t="shared" si="73"/>
        <v>0</v>
      </c>
    </row>
    <row r="357" spans="1:5" ht="15.75" thickBot="1" x14ac:dyDescent="0.3">
      <c r="A357" s="1" t="s">
        <v>20</v>
      </c>
      <c r="B357" s="24">
        <f>B358+B359+B360+B361</f>
        <v>230600</v>
      </c>
      <c r="C357" s="24">
        <f t="shared" ref="C357:E357" si="74">C358+C359+C360+C361</f>
        <v>182600</v>
      </c>
      <c r="D357" s="24">
        <f t="shared" si="74"/>
        <v>182600</v>
      </c>
      <c r="E357" s="24">
        <f t="shared" si="74"/>
        <v>182600</v>
      </c>
    </row>
    <row r="358" spans="1:5" ht="15.75" thickBot="1" x14ac:dyDescent="0.3">
      <c r="A358" s="11" t="s">
        <v>52</v>
      </c>
      <c r="B358" s="9">
        <f>B196+B222+B296+B322</f>
        <v>48000</v>
      </c>
      <c r="C358" s="9">
        <f t="shared" ref="C358:E358" si="75">C196+C222+C296+C322</f>
        <v>0</v>
      </c>
      <c r="D358" s="9">
        <f t="shared" si="75"/>
        <v>0</v>
      </c>
      <c r="E358" s="9">
        <f t="shared" si="75"/>
        <v>0</v>
      </c>
    </row>
    <row r="359" spans="1:5" ht="15.75" thickBot="1" x14ac:dyDescent="0.3">
      <c r="A359" s="11" t="s">
        <v>65</v>
      </c>
      <c r="B359" s="9">
        <f t="shared" ref="B359:E361" si="76">B197+B223+B297+B323</f>
        <v>172600</v>
      </c>
      <c r="C359" s="9">
        <f t="shared" si="76"/>
        <v>172600</v>
      </c>
      <c r="D359" s="9">
        <f t="shared" si="76"/>
        <v>172600</v>
      </c>
      <c r="E359" s="9">
        <f t="shared" si="76"/>
        <v>172600</v>
      </c>
    </row>
    <row r="360" spans="1:5" ht="15.75" thickBot="1" x14ac:dyDescent="0.3">
      <c r="A360" s="11" t="s">
        <v>57</v>
      </c>
      <c r="B360" s="9">
        <f t="shared" si="76"/>
        <v>10000</v>
      </c>
      <c r="C360" s="9">
        <f t="shared" si="76"/>
        <v>10000</v>
      </c>
      <c r="D360" s="9">
        <f t="shared" si="76"/>
        <v>10000</v>
      </c>
      <c r="E360" s="9">
        <f t="shared" si="76"/>
        <v>10000</v>
      </c>
    </row>
    <row r="361" spans="1:5" ht="15.75" thickBot="1" x14ac:dyDescent="0.3">
      <c r="A361" s="11" t="s">
        <v>58</v>
      </c>
      <c r="B361" s="9">
        <f t="shared" si="76"/>
        <v>0</v>
      </c>
      <c r="C361" s="9">
        <f t="shared" si="76"/>
        <v>0</v>
      </c>
      <c r="D361" s="9">
        <f t="shared" si="76"/>
        <v>0</v>
      </c>
      <c r="E361" s="9">
        <f t="shared" si="76"/>
        <v>0</v>
      </c>
    </row>
    <row r="362" spans="1:5" ht="15.75" thickBot="1" x14ac:dyDescent="0.3">
      <c r="A362" s="26" t="s">
        <v>37</v>
      </c>
      <c r="B362" s="27">
        <f>IF(B330-B329=0,0,"Error")</f>
        <v>0</v>
      </c>
      <c r="C362" s="27">
        <f>IF(C330-C329=0,0,"Error")</f>
        <v>0</v>
      </c>
      <c r="D362" s="27">
        <f>IF(D330-D329=0,0,"Error")</f>
        <v>0</v>
      </c>
      <c r="E362" s="27">
        <f>IF(E330-E329=0,0,"Error")</f>
        <v>0</v>
      </c>
    </row>
  </sheetData>
  <mergeCells count="76">
    <mergeCell ref="A1:E1"/>
    <mergeCell ref="A2:E2"/>
    <mergeCell ref="A305:A306"/>
    <mergeCell ref="A313:E313"/>
    <mergeCell ref="A314:A315"/>
    <mergeCell ref="B304:E304"/>
    <mergeCell ref="A247:A248"/>
    <mergeCell ref="A272:E272"/>
    <mergeCell ref="A273:E273"/>
    <mergeCell ref="A274:E274"/>
    <mergeCell ref="B275:E275"/>
    <mergeCell ref="B277:E277"/>
    <mergeCell ref="B278:E278"/>
    <mergeCell ref="A279:A280"/>
    <mergeCell ref="A287:E287"/>
    <mergeCell ref="A288:A289"/>
    <mergeCell ref="B302:E302"/>
    <mergeCell ref="A246:E246"/>
    <mergeCell ref="A205:A206"/>
    <mergeCell ref="A213:E213"/>
    <mergeCell ref="A214:A215"/>
    <mergeCell ref="B228:E228"/>
    <mergeCell ref="A229:E229"/>
    <mergeCell ref="A233:E233"/>
    <mergeCell ref="A234:E234"/>
    <mergeCell ref="B235:E235"/>
    <mergeCell ref="B236:E236"/>
    <mergeCell ref="B237:E237"/>
    <mergeCell ref="A238:A239"/>
    <mergeCell ref="B203:E203"/>
    <mergeCell ref="B204:E204"/>
    <mergeCell ref="A173:E173"/>
    <mergeCell ref="A174:E174"/>
    <mergeCell ref="B175:E175"/>
    <mergeCell ref="D176:E176"/>
    <mergeCell ref="B177:E177"/>
    <mergeCell ref="A148:A149"/>
    <mergeCell ref="B178:E178"/>
    <mergeCell ref="A179:A180"/>
    <mergeCell ref="A187:E187"/>
    <mergeCell ref="A188:A189"/>
    <mergeCell ref="A147:E147"/>
    <mergeCell ref="A74:A75"/>
    <mergeCell ref="B99:E99"/>
    <mergeCell ref="B100:E100"/>
    <mergeCell ref="B101:E101"/>
    <mergeCell ref="A102:A103"/>
    <mergeCell ref="A110:E110"/>
    <mergeCell ref="A111:A112"/>
    <mergeCell ref="B136:E136"/>
    <mergeCell ref="B137:E137"/>
    <mergeCell ref="B138:E138"/>
    <mergeCell ref="A139:A140"/>
    <mergeCell ref="A73:E73"/>
    <mergeCell ref="A24:E24"/>
    <mergeCell ref="B25:E25"/>
    <mergeCell ref="B26:E26"/>
    <mergeCell ref="B27:E27"/>
    <mergeCell ref="A28:A29"/>
    <mergeCell ref="A36:E36"/>
    <mergeCell ref="A37:A38"/>
    <mergeCell ref="B62:E62"/>
    <mergeCell ref="B63:E63"/>
    <mergeCell ref="B64:E64"/>
    <mergeCell ref="A65:A66"/>
    <mergeCell ref="A23:E23"/>
    <mergeCell ref="A3:E3"/>
    <mergeCell ref="B5:E5"/>
    <mergeCell ref="B6:E6"/>
    <mergeCell ref="B7:E7"/>
    <mergeCell ref="A8:E8"/>
    <mergeCell ref="A9:E11"/>
    <mergeCell ref="B12:E12"/>
    <mergeCell ref="A13:A14"/>
    <mergeCell ref="B20:E20"/>
    <mergeCell ref="A21:E21"/>
  </mergeCells>
  <pageMargins left="0.7" right="0.7" top="0.7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838"/>
  <sheetViews>
    <sheetView view="pageBreakPreview" zoomScale="60" zoomScaleNormal="70" workbookViewId="0">
      <selection sqref="A1:E1"/>
    </sheetView>
  </sheetViews>
  <sheetFormatPr defaultRowHeight="15" x14ac:dyDescent="0.25"/>
  <cols>
    <col min="1" max="1" width="46.85546875" customWidth="1"/>
    <col min="2" max="2" width="26.7109375" customWidth="1"/>
    <col min="3" max="3" width="20.42578125" customWidth="1"/>
    <col min="4" max="4" width="22.42578125" customWidth="1"/>
    <col min="5" max="5" width="27.85546875" customWidth="1"/>
    <col min="217" max="217" width="12.85546875" customWidth="1"/>
    <col min="218" max="218" width="13.28515625" customWidth="1"/>
    <col min="219" max="219" width="46.85546875" customWidth="1"/>
    <col min="220" max="220" width="33.42578125" customWidth="1"/>
    <col min="221" max="221" width="24.42578125" customWidth="1"/>
    <col min="222" max="222" width="26.7109375" customWidth="1"/>
    <col min="223" max="223" width="27.85546875" customWidth="1"/>
    <col min="224" max="224" width="11.28515625" customWidth="1"/>
    <col min="225" max="225" width="13.7109375" customWidth="1"/>
    <col min="226" max="226" width="11" customWidth="1"/>
    <col min="227" max="227" width="11" bestFit="1" customWidth="1"/>
    <col min="473" max="473" width="12.85546875" customWidth="1"/>
    <col min="474" max="474" width="13.28515625" customWidth="1"/>
    <col min="475" max="475" width="46.85546875" customWidth="1"/>
    <col min="476" max="476" width="33.42578125" customWidth="1"/>
    <col min="477" max="477" width="24.42578125" customWidth="1"/>
    <col min="478" max="478" width="26.7109375" customWidth="1"/>
    <col min="479" max="479" width="27.85546875" customWidth="1"/>
    <col min="480" max="480" width="11.28515625" customWidth="1"/>
    <col min="481" max="481" width="13.7109375" customWidth="1"/>
    <col min="482" max="482" width="11" customWidth="1"/>
    <col min="483" max="483" width="11" bestFit="1" customWidth="1"/>
    <col min="729" max="729" width="12.85546875" customWidth="1"/>
    <col min="730" max="730" width="13.28515625" customWidth="1"/>
    <col min="731" max="731" width="46.85546875" customWidth="1"/>
    <col min="732" max="732" width="33.42578125" customWidth="1"/>
    <col min="733" max="733" width="24.42578125" customWidth="1"/>
    <col min="734" max="734" width="26.7109375" customWidth="1"/>
    <col min="735" max="735" width="27.85546875" customWidth="1"/>
    <col min="736" max="736" width="11.28515625" customWidth="1"/>
    <col min="737" max="737" width="13.7109375" customWidth="1"/>
    <col min="738" max="738" width="11" customWidth="1"/>
    <col min="739" max="739" width="11" bestFit="1" customWidth="1"/>
    <col min="985" max="985" width="12.85546875" customWidth="1"/>
    <col min="986" max="986" width="13.28515625" customWidth="1"/>
    <col min="987" max="987" width="46.85546875" customWidth="1"/>
    <col min="988" max="988" width="33.42578125" customWidth="1"/>
    <col min="989" max="989" width="24.42578125" customWidth="1"/>
    <col min="990" max="990" width="26.7109375" customWidth="1"/>
    <col min="991" max="991" width="27.85546875" customWidth="1"/>
    <col min="992" max="992" width="11.28515625" customWidth="1"/>
    <col min="993" max="993" width="13.7109375" customWidth="1"/>
    <col min="994" max="994" width="11" customWidth="1"/>
    <col min="995" max="995" width="11" bestFit="1" customWidth="1"/>
    <col min="1241" max="1241" width="12.85546875" customWidth="1"/>
    <col min="1242" max="1242" width="13.28515625" customWidth="1"/>
    <col min="1243" max="1243" width="46.85546875" customWidth="1"/>
    <col min="1244" max="1244" width="33.42578125" customWidth="1"/>
    <col min="1245" max="1245" width="24.42578125" customWidth="1"/>
    <col min="1246" max="1246" width="26.7109375" customWidth="1"/>
    <col min="1247" max="1247" width="27.85546875" customWidth="1"/>
    <col min="1248" max="1248" width="11.28515625" customWidth="1"/>
    <col min="1249" max="1249" width="13.7109375" customWidth="1"/>
    <col min="1250" max="1250" width="11" customWidth="1"/>
    <col min="1251" max="1251" width="11" bestFit="1" customWidth="1"/>
    <col min="1497" max="1497" width="12.85546875" customWidth="1"/>
    <col min="1498" max="1498" width="13.28515625" customWidth="1"/>
    <col min="1499" max="1499" width="46.85546875" customWidth="1"/>
    <col min="1500" max="1500" width="33.42578125" customWidth="1"/>
    <col min="1501" max="1501" width="24.42578125" customWidth="1"/>
    <col min="1502" max="1502" width="26.7109375" customWidth="1"/>
    <col min="1503" max="1503" width="27.85546875" customWidth="1"/>
    <col min="1504" max="1504" width="11.28515625" customWidth="1"/>
    <col min="1505" max="1505" width="13.7109375" customWidth="1"/>
    <col min="1506" max="1506" width="11" customWidth="1"/>
    <col min="1507" max="1507" width="11" bestFit="1" customWidth="1"/>
    <col min="1753" max="1753" width="12.85546875" customWidth="1"/>
    <col min="1754" max="1754" width="13.28515625" customWidth="1"/>
    <col min="1755" max="1755" width="46.85546875" customWidth="1"/>
    <col min="1756" max="1756" width="33.42578125" customWidth="1"/>
    <col min="1757" max="1757" width="24.42578125" customWidth="1"/>
    <col min="1758" max="1758" width="26.7109375" customWidth="1"/>
    <col min="1759" max="1759" width="27.85546875" customWidth="1"/>
    <col min="1760" max="1760" width="11.28515625" customWidth="1"/>
    <col min="1761" max="1761" width="13.7109375" customWidth="1"/>
    <col min="1762" max="1762" width="11" customWidth="1"/>
    <col min="1763" max="1763" width="11" bestFit="1" customWidth="1"/>
    <col min="2009" max="2009" width="12.85546875" customWidth="1"/>
    <col min="2010" max="2010" width="13.28515625" customWidth="1"/>
    <col min="2011" max="2011" width="46.85546875" customWidth="1"/>
    <col min="2012" max="2012" width="33.42578125" customWidth="1"/>
    <col min="2013" max="2013" width="24.42578125" customWidth="1"/>
    <col min="2014" max="2014" width="26.7109375" customWidth="1"/>
    <col min="2015" max="2015" width="27.85546875" customWidth="1"/>
    <col min="2016" max="2016" width="11.28515625" customWidth="1"/>
    <col min="2017" max="2017" width="13.7109375" customWidth="1"/>
    <col min="2018" max="2018" width="11" customWidth="1"/>
    <col min="2019" max="2019" width="11" bestFit="1" customWidth="1"/>
    <col min="2265" max="2265" width="12.85546875" customWidth="1"/>
    <col min="2266" max="2266" width="13.28515625" customWidth="1"/>
    <col min="2267" max="2267" width="46.85546875" customWidth="1"/>
    <col min="2268" max="2268" width="33.42578125" customWidth="1"/>
    <col min="2269" max="2269" width="24.42578125" customWidth="1"/>
    <col min="2270" max="2270" width="26.7109375" customWidth="1"/>
    <col min="2271" max="2271" width="27.85546875" customWidth="1"/>
    <col min="2272" max="2272" width="11.28515625" customWidth="1"/>
    <col min="2273" max="2273" width="13.7109375" customWidth="1"/>
    <col min="2274" max="2274" width="11" customWidth="1"/>
    <col min="2275" max="2275" width="11" bestFit="1" customWidth="1"/>
    <col min="2521" max="2521" width="12.85546875" customWidth="1"/>
    <col min="2522" max="2522" width="13.28515625" customWidth="1"/>
    <col min="2523" max="2523" width="46.85546875" customWidth="1"/>
    <col min="2524" max="2524" width="33.42578125" customWidth="1"/>
    <col min="2525" max="2525" width="24.42578125" customWidth="1"/>
    <col min="2526" max="2526" width="26.7109375" customWidth="1"/>
    <col min="2527" max="2527" width="27.85546875" customWidth="1"/>
    <col min="2528" max="2528" width="11.28515625" customWidth="1"/>
    <col min="2529" max="2529" width="13.7109375" customWidth="1"/>
    <col min="2530" max="2530" width="11" customWidth="1"/>
    <col min="2531" max="2531" width="11" bestFit="1" customWidth="1"/>
    <col min="2777" max="2777" width="12.85546875" customWidth="1"/>
    <col min="2778" max="2778" width="13.28515625" customWidth="1"/>
    <col min="2779" max="2779" width="46.85546875" customWidth="1"/>
    <col min="2780" max="2780" width="33.42578125" customWidth="1"/>
    <col min="2781" max="2781" width="24.42578125" customWidth="1"/>
    <col min="2782" max="2782" width="26.7109375" customWidth="1"/>
    <col min="2783" max="2783" width="27.85546875" customWidth="1"/>
    <col min="2784" max="2784" width="11.28515625" customWidth="1"/>
    <col min="2785" max="2785" width="13.7109375" customWidth="1"/>
    <col min="2786" max="2786" width="11" customWidth="1"/>
    <col min="2787" max="2787" width="11" bestFit="1" customWidth="1"/>
    <col min="3033" max="3033" width="12.85546875" customWidth="1"/>
    <col min="3034" max="3034" width="13.28515625" customWidth="1"/>
    <col min="3035" max="3035" width="46.85546875" customWidth="1"/>
    <col min="3036" max="3036" width="33.42578125" customWidth="1"/>
    <col min="3037" max="3037" width="24.42578125" customWidth="1"/>
    <col min="3038" max="3038" width="26.7109375" customWidth="1"/>
    <col min="3039" max="3039" width="27.85546875" customWidth="1"/>
    <col min="3040" max="3040" width="11.28515625" customWidth="1"/>
    <col min="3041" max="3041" width="13.7109375" customWidth="1"/>
    <col min="3042" max="3042" width="11" customWidth="1"/>
    <col min="3043" max="3043" width="11" bestFit="1" customWidth="1"/>
    <col min="3289" max="3289" width="12.85546875" customWidth="1"/>
    <col min="3290" max="3290" width="13.28515625" customWidth="1"/>
    <col min="3291" max="3291" width="46.85546875" customWidth="1"/>
    <col min="3292" max="3292" width="33.42578125" customWidth="1"/>
    <col min="3293" max="3293" width="24.42578125" customWidth="1"/>
    <col min="3294" max="3294" width="26.7109375" customWidth="1"/>
    <col min="3295" max="3295" width="27.85546875" customWidth="1"/>
    <col min="3296" max="3296" width="11.28515625" customWidth="1"/>
    <col min="3297" max="3297" width="13.7109375" customWidth="1"/>
    <col min="3298" max="3298" width="11" customWidth="1"/>
    <col min="3299" max="3299" width="11" bestFit="1" customWidth="1"/>
    <col min="3545" max="3545" width="12.85546875" customWidth="1"/>
    <col min="3546" max="3546" width="13.28515625" customWidth="1"/>
    <col min="3547" max="3547" width="46.85546875" customWidth="1"/>
    <col min="3548" max="3548" width="33.42578125" customWidth="1"/>
    <col min="3549" max="3549" width="24.42578125" customWidth="1"/>
    <col min="3550" max="3550" width="26.7109375" customWidth="1"/>
    <col min="3551" max="3551" width="27.85546875" customWidth="1"/>
    <col min="3552" max="3552" width="11.28515625" customWidth="1"/>
    <col min="3553" max="3553" width="13.7109375" customWidth="1"/>
    <col min="3554" max="3554" width="11" customWidth="1"/>
    <col min="3555" max="3555" width="11" bestFit="1" customWidth="1"/>
    <col min="3801" max="3801" width="12.85546875" customWidth="1"/>
    <col min="3802" max="3802" width="13.28515625" customWidth="1"/>
    <col min="3803" max="3803" width="46.85546875" customWidth="1"/>
    <col min="3804" max="3804" width="33.42578125" customWidth="1"/>
    <col min="3805" max="3805" width="24.42578125" customWidth="1"/>
    <col min="3806" max="3806" width="26.7109375" customWidth="1"/>
    <col min="3807" max="3807" width="27.85546875" customWidth="1"/>
    <col min="3808" max="3808" width="11.28515625" customWidth="1"/>
    <col min="3809" max="3809" width="13.7109375" customWidth="1"/>
    <col min="3810" max="3810" width="11" customWidth="1"/>
    <col min="3811" max="3811" width="11" bestFit="1" customWidth="1"/>
    <col min="4057" max="4057" width="12.85546875" customWidth="1"/>
    <col min="4058" max="4058" width="13.28515625" customWidth="1"/>
    <col min="4059" max="4059" width="46.85546875" customWidth="1"/>
    <col min="4060" max="4060" width="33.42578125" customWidth="1"/>
    <col min="4061" max="4061" width="24.42578125" customWidth="1"/>
    <col min="4062" max="4062" width="26.7109375" customWidth="1"/>
    <col min="4063" max="4063" width="27.85546875" customWidth="1"/>
    <col min="4064" max="4064" width="11.28515625" customWidth="1"/>
    <col min="4065" max="4065" width="13.7109375" customWidth="1"/>
    <col min="4066" max="4066" width="11" customWidth="1"/>
    <col min="4067" max="4067" width="11" bestFit="1" customWidth="1"/>
    <col min="4313" max="4313" width="12.85546875" customWidth="1"/>
    <col min="4314" max="4314" width="13.28515625" customWidth="1"/>
    <col min="4315" max="4315" width="46.85546875" customWidth="1"/>
    <col min="4316" max="4316" width="33.42578125" customWidth="1"/>
    <col min="4317" max="4317" width="24.42578125" customWidth="1"/>
    <col min="4318" max="4318" width="26.7109375" customWidth="1"/>
    <col min="4319" max="4319" width="27.85546875" customWidth="1"/>
    <col min="4320" max="4320" width="11.28515625" customWidth="1"/>
    <col min="4321" max="4321" width="13.7109375" customWidth="1"/>
    <col min="4322" max="4322" width="11" customWidth="1"/>
    <col min="4323" max="4323" width="11" bestFit="1" customWidth="1"/>
    <col min="4569" max="4569" width="12.85546875" customWidth="1"/>
    <col min="4570" max="4570" width="13.28515625" customWidth="1"/>
    <col min="4571" max="4571" width="46.85546875" customWidth="1"/>
    <col min="4572" max="4572" width="33.42578125" customWidth="1"/>
    <col min="4573" max="4573" width="24.42578125" customWidth="1"/>
    <col min="4574" max="4574" width="26.7109375" customWidth="1"/>
    <col min="4575" max="4575" width="27.85546875" customWidth="1"/>
    <col min="4576" max="4576" width="11.28515625" customWidth="1"/>
    <col min="4577" max="4577" width="13.7109375" customWidth="1"/>
    <col min="4578" max="4578" width="11" customWidth="1"/>
    <col min="4579" max="4579" width="11" bestFit="1" customWidth="1"/>
    <col min="4825" max="4825" width="12.85546875" customWidth="1"/>
    <col min="4826" max="4826" width="13.28515625" customWidth="1"/>
    <col min="4827" max="4827" width="46.85546875" customWidth="1"/>
    <col min="4828" max="4828" width="33.42578125" customWidth="1"/>
    <col min="4829" max="4829" width="24.42578125" customWidth="1"/>
    <col min="4830" max="4830" width="26.7109375" customWidth="1"/>
    <col min="4831" max="4831" width="27.85546875" customWidth="1"/>
    <col min="4832" max="4832" width="11.28515625" customWidth="1"/>
    <col min="4833" max="4833" width="13.7109375" customWidth="1"/>
    <col min="4834" max="4834" width="11" customWidth="1"/>
    <col min="4835" max="4835" width="11" bestFit="1" customWidth="1"/>
    <col min="5081" max="5081" width="12.85546875" customWidth="1"/>
    <col min="5082" max="5082" width="13.28515625" customWidth="1"/>
    <col min="5083" max="5083" width="46.85546875" customWidth="1"/>
    <col min="5084" max="5084" width="33.42578125" customWidth="1"/>
    <col min="5085" max="5085" width="24.42578125" customWidth="1"/>
    <col min="5086" max="5086" width="26.7109375" customWidth="1"/>
    <col min="5087" max="5087" width="27.85546875" customWidth="1"/>
    <col min="5088" max="5088" width="11.28515625" customWidth="1"/>
    <col min="5089" max="5089" width="13.7109375" customWidth="1"/>
    <col min="5090" max="5090" width="11" customWidth="1"/>
    <col min="5091" max="5091" width="11" bestFit="1" customWidth="1"/>
    <col min="5337" max="5337" width="12.85546875" customWidth="1"/>
    <col min="5338" max="5338" width="13.28515625" customWidth="1"/>
    <col min="5339" max="5339" width="46.85546875" customWidth="1"/>
    <col min="5340" max="5340" width="33.42578125" customWidth="1"/>
    <col min="5341" max="5341" width="24.42578125" customWidth="1"/>
    <col min="5342" max="5342" width="26.7109375" customWidth="1"/>
    <col min="5343" max="5343" width="27.85546875" customWidth="1"/>
    <col min="5344" max="5344" width="11.28515625" customWidth="1"/>
    <col min="5345" max="5345" width="13.7109375" customWidth="1"/>
    <col min="5346" max="5346" width="11" customWidth="1"/>
    <col min="5347" max="5347" width="11" bestFit="1" customWidth="1"/>
    <col min="5593" max="5593" width="12.85546875" customWidth="1"/>
    <col min="5594" max="5594" width="13.28515625" customWidth="1"/>
    <col min="5595" max="5595" width="46.85546875" customWidth="1"/>
    <col min="5596" max="5596" width="33.42578125" customWidth="1"/>
    <col min="5597" max="5597" width="24.42578125" customWidth="1"/>
    <col min="5598" max="5598" width="26.7109375" customWidth="1"/>
    <col min="5599" max="5599" width="27.85546875" customWidth="1"/>
    <col min="5600" max="5600" width="11.28515625" customWidth="1"/>
    <col min="5601" max="5601" width="13.7109375" customWidth="1"/>
    <col min="5602" max="5602" width="11" customWidth="1"/>
    <col min="5603" max="5603" width="11" bestFit="1" customWidth="1"/>
    <col min="5849" max="5849" width="12.85546875" customWidth="1"/>
    <col min="5850" max="5850" width="13.28515625" customWidth="1"/>
    <col min="5851" max="5851" width="46.85546875" customWidth="1"/>
    <col min="5852" max="5852" width="33.42578125" customWidth="1"/>
    <col min="5853" max="5853" width="24.42578125" customWidth="1"/>
    <col min="5854" max="5854" width="26.7109375" customWidth="1"/>
    <col min="5855" max="5855" width="27.85546875" customWidth="1"/>
    <col min="5856" max="5856" width="11.28515625" customWidth="1"/>
    <col min="5857" max="5857" width="13.7109375" customWidth="1"/>
    <col min="5858" max="5858" width="11" customWidth="1"/>
    <col min="5859" max="5859" width="11" bestFit="1" customWidth="1"/>
    <col min="6105" max="6105" width="12.85546875" customWidth="1"/>
    <col min="6106" max="6106" width="13.28515625" customWidth="1"/>
    <col min="6107" max="6107" width="46.85546875" customWidth="1"/>
    <col min="6108" max="6108" width="33.42578125" customWidth="1"/>
    <col min="6109" max="6109" width="24.42578125" customWidth="1"/>
    <col min="6110" max="6110" width="26.7109375" customWidth="1"/>
    <col min="6111" max="6111" width="27.85546875" customWidth="1"/>
    <col min="6112" max="6112" width="11.28515625" customWidth="1"/>
    <col min="6113" max="6113" width="13.7109375" customWidth="1"/>
    <col min="6114" max="6114" width="11" customWidth="1"/>
    <col min="6115" max="6115" width="11" bestFit="1" customWidth="1"/>
    <col min="6361" max="6361" width="12.85546875" customWidth="1"/>
    <col min="6362" max="6362" width="13.28515625" customWidth="1"/>
    <col min="6363" max="6363" width="46.85546875" customWidth="1"/>
    <col min="6364" max="6364" width="33.42578125" customWidth="1"/>
    <col min="6365" max="6365" width="24.42578125" customWidth="1"/>
    <col min="6366" max="6366" width="26.7109375" customWidth="1"/>
    <col min="6367" max="6367" width="27.85546875" customWidth="1"/>
    <col min="6368" max="6368" width="11.28515625" customWidth="1"/>
    <col min="6369" max="6369" width="13.7109375" customWidth="1"/>
    <col min="6370" max="6370" width="11" customWidth="1"/>
    <col min="6371" max="6371" width="11" bestFit="1" customWidth="1"/>
    <col min="6617" max="6617" width="12.85546875" customWidth="1"/>
    <col min="6618" max="6618" width="13.28515625" customWidth="1"/>
    <col min="6619" max="6619" width="46.85546875" customWidth="1"/>
    <col min="6620" max="6620" width="33.42578125" customWidth="1"/>
    <col min="6621" max="6621" width="24.42578125" customWidth="1"/>
    <col min="6622" max="6622" width="26.7109375" customWidth="1"/>
    <col min="6623" max="6623" width="27.85546875" customWidth="1"/>
    <col min="6624" max="6624" width="11.28515625" customWidth="1"/>
    <col min="6625" max="6625" width="13.7109375" customWidth="1"/>
    <col min="6626" max="6626" width="11" customWidth="1"/>
    <col min="6627" max="6627" width="11" bestFit="1" customWidth="1"/>
    <col min="6873" max="6873" width="12.85546875" customWidth="1"/>
    <col min="6874" max="6874" width="13.28515625" customWidth="1"/>
    <col min="6875" max="6875" width="46.85546875" customWidth="1"/>
    <col min="6876" max="6876" width="33.42578125" customWidth="1"/>
    <col min="6877" max="6877" width="24.42578125" customWidth="1"/>
    <col min="6878" max="6878" width="26.7109375" customWidth="1"/>
    <col min="6879" max="6879" width="27.85546875" customWidth="1"/>
    <col min="6880" max="6880" width="11.28515625" customWidth="1"/>
    <col min="6881" max="6881" width="13.7109375" customWidth="1"/>
    <col min="6882" max="6882" width="11" customWidth="1"/>
    <col min="6883" max="6883" width="11" bestFit="1" customWidth="1"/>
    <col min="7129" max="7129" width="12.85546875" customWidth="1"/>
    <col min="7130" max="7130" width="13.28515625" customWidth="1"/>
    <col min="7131" max="7131" width="46.85546875" customWidth="1"/>
    <col min="7132" max="7132" width="33.42578125" customWidth="1"/>
    <col min="7133" max="7133" width="24.42578125" customWidth="1"/>
    <col min="7134" max="7134" width="26.7109375" customWidth="1"/>
    <col min="7135" max="7135" width="27.85546875" customWidth="1"/>
    <col min="7136" max="7136" width="11.28515625" customWidth="1"/>
    <col min="7137" max="7137" width="13.7109375" customWidth="1"/>
    <col min="7138" max="7138" width="11" customWidth="1"/>
    <col min="7139" max="7139" width="11" bestFit="1" customWidth="1"/>
    <col min="7385" max="7385" width="12.85546875" customWidth="1"/>
    <col min="7386" max="7386" width="13.28515625" customWidth="1"/>
    <col min="7387" max="7387" width="46.85546875" customWidth="1"/>
    <col min="7388" max="7388" width="33.42578125" customWidth="1"/>
    <col min="7389" max="7389" width="24.42578125" customWidth="1"/>
    <col min="7390" max="7390" width="26.7109375" customWidth="1"/>
    <col min="7391" max="7391" width="27.85546875" customWidth="1"/>
    <col min="7392" max="7392" width="11.28515625" customWidth="1"/>
    <col min="7393" max="7393" width="13.7109375" customWidth="1"/>
    <col min="7394" max="7394" width="11" customWidth="1"/>
    <col min="7395" max="7395" width="11" bestFit="1" customWidth="1"/>
    <col min="7641" max="7641" width="12.85546875" customWidth="1"/>
    <col min="7642" max="7642" width="13.28515625" customWidth="1"/>
    <col min="7643" max="7643" width="46.85546875" customWidth="1"/>
    <col min="7644" max="7644" width="33.42578125" customWidth="1"/>
    <col min="7645" max="7645" width="24.42578125" customWidth="1"/>
    <col min="7646" max="7646" width="26.7109375" customWidth="1"/>
    <col min="7647" max="7647" width="27.85546875" customWidth="1"/>
    <col min="7648" max="7648" width="11.28515625" customWidth="1"/>
    <col min="7649" max="7649" width="13.7109375" customWidth="1"/>
    <col min="7650" max="7650" width="11" customWidth="1"/>
    <col min="7651" max="7651" width="11" bestFit="1" customWidth="1"/>
    <col min="7897" max="7897" width="12.85546875" customWidth="1"/>
    <col min="7898" max="7898" width="13.28515625" customWidth="1"/>
    <col min="7899" max="7899" width="46.85546875" customWidth="1"/>
    <col min="7900" max="7900" width="33.42578125" customWidth="1"/>
    <col min="7901" max="7901" width="24.42578125" customWidth="1"/>
    <col min="7902" max="7902" width="26.7109375" customWidth="1"/>
    <col min="7903" max="7903" width="27.85546875" customWidth="1"/>
    <col min="7904" max="7904" width="11.28515625" customWidth="1"/>
    <col min="7905" max="7905" width="13.7109375" customWidth="1"/>
    <col min="7906" max="7906" width="11" customWidth="1"/>
    <col min="7907" max="7907" width="11" bestFit="1" customWidth="1"/>
    <col min="8153" max="8153" width="12.85546875" customWidth="1"/>
    <col min="8154" max="8154" width="13.28515625" customWidth="1"/>
    <col min="8155" max="8155" width="46.85546875" customWidth="1"/>
    <col min="8156" max="8156" width="33.42578125" customWidth="1"/>
    <col min="8157" max="8157" width="24.42578125" customWidth="1"/>
    <col min="8158" max="8158" width="26.7109375" customWidth="1"/>
    <col min="8159" max="8159" width="27.85546875" customWidth="1"/>
    <col min="8160" max="8160" width="11.28515625" customWidth="1"/>
    <col min="8161" max="8161" width="13.7109375" customWidth="1"/>
    <col min="8162" max="8162" width="11" customWidth="1"/>
    <col min="8163" max="8163" width="11" bestFit="1" customWidth="1"/>
    <col min="8409" max="8409" width="12.85546875" customWidth="1"/>
    <col min="8410" max="8410" width="13.28515625" customWidth="1"/>
    <col min="8411" max="8411" width="46.85546875" customWidth="1"/>
    <col min="8412" max="8412" width="33.42578125" customWidth="1"/>
    <col min="8413" max="8413" width="24.42578125" customWidth="1"/>
    <col min="8414" max="8414" width="26.7109375" customWidth="1"/>
    <col min="8415" max="8415" width="27.85546875" customWidth="1"/>
    <col min="8416" max="8416" width="11.28515625" customWidth="1"/>
    <col min="8417" max="8417" width="13.7109375" customWidth="1"/>
    <col min="8418" max="8418" width="11" customWidth="1"/>
    <col min="8419" max="8419" width="11" bestFit="1" customWidth="1"/>
    <col min="8665" max="8665" width="12.85546875" customWidth="1"/>
    <col min="8666" max="8666" width="13.28515625" customWidth="1"/>
    <col min="8667" max="8667" width="46.85546875" customWidth="1"/>
    <col min="8668" max="8668" width="33.42578125" customWidth="1"/>
    <col min="8669" max="8669" width="24.42578125" customWidth="1"/>
    <col min="8670" max="8670" width="26.7109375" customWidth="1"/>
    <col min="8671" max="8671" width="27.85546875" customWidth="1"/>
    <col min="8672" max="8672" width="11.28515625" customWidth="1"/>
    <col min="8673" max="8673" width="13.7109375" customWidth="1"/>
    <col min="8674" max="8674" width="11" customWidth="1"/>
    <col min="8675" max="8675" width="11" bestFit="1" customWidth="1"/>
    <col min="8921" max="8921" width="12.85546875" customWidth="1"/>
    <col min="8922" max="8922" width="13.28515625" customWidth="1"/>
    <col min="8923" max="8923" width="46.85546875" customWidth="1"/>
    <col min="8924" max="8924" width="33.42578125" customWidth="1"/>
    <col min="8925" max="8925" width="24.42578125" customWidth="1"/>
    <col min="8926" max="8926" width="26.7109375" customWidth="1"/>
    <col min="8927" max="8927" width="27.85546875" customWidth="1"/>
    <col min="8928" max="8928" width="11.28515625" customWidth="1"/>
    <col min="8929" max="8929" width="13.7109375" customWidth="1"/>
    <col min="8930" max="8930" width="11" customWidth="1"/>
    <col min="8931" max="8931" width="11" bestFit="1" customWidth="1"/>
    <col min="9177" max="9177" width="12.85546875" customWidth="1"/>
    <col min="9178" max="9178" width="13.28515625" customWidth="1"/>
    <col min="9179" max="9179" width="46.85546875" customWidth="1"/>
    <col min="9180" max="9180" width="33.42578125" customWidth="1"/>
    <col min="9181" max="9181" width="24.42578125" customWidth="1"/>
    <col min="9182" max="9182" width="26.7109375" customWidth="1"/>
    <col min="9183" max="9183" width="27.85546875" customWidth="1"/>
    <col min="9184" max="9184" width="11.28515625" customWidth="1"/>
    <col min="9185" max="9185" width="13.7109375" customWidth="1"/>
    <col min="9186" max="9186" width="11" customWidth="1"/>
    <col min="9187" max="9187" width="11" bestFit="1" customWidth="1"/>
    <col min="9433" max="9433" width="12.85546875" customWidth="1"/>
    <col min="9434" max="9434" width="13.28515625" customWidth="1"/>
    <col min="9435" max="9435" width="46.85546875" customWidth="1"/>
    <col min="9436" max="9436" width="33.42578125" customWidth="1"/>
    <col min="9437" max="9437" width="24.42578125" customWidth="1"/>
    <col min="9438" max="9438" width="26.7109375" customWidth="1"/>
    <col min="9439" max="9439" width="27.85546875" customWidth="1"/>
    <col min="9440" max="9440" width="11.28515625" customWidth="1"/>
    <col min="9441" max="9441" width="13.7109375" customWidth="1"/>
    <col min="9442" max="9442" width="11" customWidth="1"/>
    <col min="9443" max="9443" width="11" bestFit="1" customWidth="1"/>
    <col min="9689" max="9689" width="12.85546875" customWidth="1"/>
    <col min="9690" max="9690" width="13.28515625" customWidth="1"/>
    <col min="9691" max="9691" width="46.85546875" customWidth="1"/>
    <col min="9692" max="9692" width="33.42578125" customWidth="1"/>
    <col min="9693" max="9693" width="24.42578125" customWidth="1"/>
    <col min="9694" max="9694" width="26.7109375" customWidth="1"/>
    <col min="9695" max="9695" width="27.85546875" customWidth="1"/>
    <col min="9696" max="9696" width="11.28515625" customWidth="1"/>
    <col min="9697" max="9697" width="13.7109375" customWidth="1"/>
    <col min="9698" max="9698" width="11" customWidth="1"/>
    <col min="9699" max="9699" width="11" bestFit="1" customWidth="1"/>
    <col min="9945" max="9945" width="12.85546875" customWidth="1"/>
    <col min="9946" max="9946" width="13.28515625" customWidth="1"/>
    <col min="9947" max="9947" width="46.85546875" customWidth="1"/>
    <col min="9948" max="9948" width="33.42578125" customWidth="1"/>
    <col min="9949" max="9949" width="24.42578125" customWidth="1"/>
    <col min="9950" max="9950" width="26.7109375" customWidth="1"/>
    <col min="9951" max="9951" width="27.85546875" customWidth="1"/>
    <col min="9952" max="9952" width="11.28515625" customWidth="1"/>
    <col min="9953" max="9953" width="13.7109375" customWidth="1"/>
    <col min="9954" max="9954" width="11" customWidth="1"/>
    <col min="9955" max="9955" width="11" bestFit="1" customWidth="1"/>
    <col min="10201" max="10201" width="12.85546875" customWidth="1"/>
    <col min="10202" max="10202" width="13.28515625" customWidth="1"/>
    <col min="10203" max="10203" width="46.85546875" customWidth="1"/>
    <col min="10204" max="10204" width="33.42578125" customWidth="1"/>
    <col min="10205" max="10205" width="24.42578125" customWidth="1"/>
    <col min="10206" max="10206" width="26.7109375" customWidth="1"/>
    <col min="10207" max="10207" width="27.85546875" customWidth="1"/>
    <col min="10208" max="10208" width="11.28515625" customWidth="1"/>
    <col min="10209" max="10209" width="13.7109375" customWidth="1"/>
    <col min="10210" max="10210" width="11" customWidth="1"/>
    <col min="10211" max="10211" width="11" bestFit="1" customWidth="1"/>
    <col min="10457" max="10457" width="12.85546875" customWidth="1"/>
    <col min="10458" max="10458" width="13.28515625" customWidth="1"/>
    <col min="10459" max="10459" width="46.85546875" customWidth="1"/>
    <col min="10460" max="10460" width="33.42578125" customWidth="1"/>
    <col min="10461" max="10461" width="24.42578125" customWidth="1"/>
    <col min="10462" max="10462" width="26.7109375" customWidth="1"/>
    <col min="10463" max="10463" width="27.85546875" customWidth="1"/>
    <col min="10464" max="10464" width="11.28515625" customWidth="1"/>
    <col min="10465" max="10465" width="13.7109375" customWidth="1"/>
    <col min="10466" max="10466" width="11" customWidth="1"/>
    <col min="10467" max="10467" width="11" bestFit="1" customWidth="1"/>
    <col min="10713" max="10713" width="12.85546875" customWidth="1"/>
    <col min="10714" max="10714" width="13.28515625" customWidth="1"/>
    <col min="10715" max="10715" width="46.85546875" customWidth="1"/>
    <col min="10716" max="10716" width="33.42578125" customWidth="1"/>
    <col min="10717" max="10717" width="24.42578125" customWidth="1"/>
    <col min="10718" max="10718" width="26.7109375" customWidth="1"/>
    <col min="10719" max="10719" width="27.85546875" customWidth="1"/>
    <col min="10720" max="10720" width="11.28515625" customWidth="1"/>
    <col min="10721" max="10721" width="13.7109375" customWidth="1"/>
    <col min="10722" max="10722" width="11" customWidth="1"/>
    <col min="10723" max="10723" width="11" bestFit="1" customWidth="1"/>
    <col min="10969" max="10969" width="12.85546875" customWidth="1"/>
    <col min="10970" max="10970" width="13.28515625" customWidth="1"/>
    <col min="10971" max="10971" width="46.85546875" customWidth="1"/>
    <col min="10972" max="10972" width="33.42578125" customWidth="1"/>
    <col min="10973" max="10973" width="24.42578125" customWidth="1"/>
    <col min="10974" max="10974" width="26.7109375" customWidth="1"/>
    <col min="10975" max="10975" width="27.85546875" customWidth="1"/>
    <col min="10976" max="10976" width="11.28515625" customWidth="1"/>
    <col min="10977" max="10977" width="13.7109375" customWidth="1"/>
    <col min="10978" max="10978" width="11" customWidth="1"/>
    <col min="10979" max="10979" width="11" bestFit="1" customWidth="1"/>
    <col min="11225" max="11225" width="12.85546875" customWidth="1"/>
    <col min="11226" max="11226" width="13.28515625" customWidth="1"/>
    <col min="11227" max="11227" width="46.85546875" customWidth="1"/>
    <col min="11228" max="11228" width="33.42578125" customWidth="1"/>
    <col min="11229" max="11229" width="24.42578125" customWidth="1"/>
    <col min="11230" max="11230" width="26.7109375" customWidth="1"/>
    <col min="11231" max="11231" width="27.85546875" customWidth="1"/>
    <col min="11232" max="11232" width="11.28515625" customWidth="1"/>
    <col min="11233" max="11233" width="13.7109375" customWidth="1"/>
    <col min="11234" max="11234" width="11" customWidth="1"/>
    <col min="11235" max="11235" width="11" bestFit="1" customWidth="1"/>
    <col min="11481" max="11481" width="12.85546875" customWidth="1"/>
    <col min="11482" max="11482" width="13.28515625" customWidth="1"/>
    <col min="11483" max="11483" width="46.85546875" customWidth="1"/>
    <col min="11484" max="11484" width="33.42578125" customWidth="1"/>
    <col min="11485" max="11485" width="24.42578125" customWidth="1"/>
    <col min="11486" max="11486" width="26.7109375" customWidth="1"/>
    <col min="11487" max="11487" width="27.85546875" customWidth="1"/>
    <col min="11488" max="11488" width="11.28515625" customWidth="1"/>
    <col min="11489" max="11489" width="13.7109375" customWidth="1"/>
    <col min="11490" max="11490" width="11" customWidth="1"/>
    <col min="11491" max="11491" width="11" bestFit="1" customWidth="1"/>
    <col min="11737" max="11737" width="12.85546875" customWidth="1"/>
    <col min="11738" max="11738" width="13.28515625" customWidth="1"/>
    <col min="11739" max="11739" width="46.85546875" customWidth="1"/>
    <col min="11740" max="11740" width="33.42578125" customWidth="1"/>
    <col min="11741" max="11741" width="24.42578125" customWidth="1"/>
    <col min="11742" max="11742" width="26.7109375" customWidth="1"/>
    <col min="11743" max="11743" width="27.85546875" customWidth="1"/>
    <col min="11744" max="11744" width="11.28515625" customWidth="1"/>
    <col min="11745" max="11745" width="13.7109375" customWidth="1"/>
    <col min="11746" max="11746" width="11" customWidth="1"/>
    <col min="11747" max="11747" width="11" bestFit="1" customWidth="1"/>
    <col min="11993" max="11993" width="12.85546875" customWidth="1"/>
    <col min="11994" max="11994" width="13.28515625" customWidth="1"/>
    <col min="11995" max="11995" width="46.85546875" customWidth="1"/>
    <col min="11996" max="11996" width="33.42578125" customWidth="1"/>
    <col min="11997" max="11997" width="24.42578125" customWidth="1"/>
    <col min="11998" max="11998" width="26.7109375" customWidth="1"/>
    <col min="11999" max="11999" width="27.85546875" customWidth="1"/>
    <col min="12000" max="12000" width="11.28515625" customWidth="1"/>
    <col min="12001" max="12001" width="13.7109375" customWidth="1"/>
    <col min="12002" max="12002" width="11" customWidth="1"/>
    <col min="12003" max="12003" width="11" bestFit="1" customWidth="1"/>
    <col min="12249" max="12249" width="12.85546875" customWidth="1"/>
    <col min="12250" max="12250" width="13.28515625" customWidth="1"/>
    <col min="12251" max="12251" width="46.85546875" customWidth="1"/>
    <col min="12252" max="12252" width="33.42578125" customWidth="1"/>
    <col min="12253" max="12253" width="24.42578125" customWidth="1"/>
    <col min="12254" max="12254" width="26.7109375" customWidth="1"/>
    <col min="12255" max="12255" width="27.85546875" customWidth="1"/>
    <col min="12256" max="12256" width="11.28515625" customWidth="1"/>
    <col min="12257" max="12257" width="13.7109375" customWidth="1"/>
    <col min="12258" max="12258" width="11" customWidth="1"/>
    <col min="12259" max="12259" width="11" bestFit="1" customWidth="1"/>
    <col min="12505" max="12505" width="12.85546875" customWidth="1"/>
    <col min="12506" max="12506" width="13.28515625" customWidth="1"/>
    <col min="12507" max="12507" width="46.85546875" customWidth="1"/>
    <col min="12508" max="12508" width="33.42578125" customWidth="1"/>
    <col min="12509" max="12509" width="24.42578125" customWidth="1"/>
    <col min="12510" max="12510" width="26.7109375" customWidth="1"/>
    <col min="12511" max="12511" width="27.85546875" customWidth="1"/>
    <col min="12512" max="12512" width="11.28515625" customWidth="1"/>
    <col min="12513" max="12513" width="13.7109375" customWidth="1"/>
    <col min="12514" max="12514" width="11" customWidth="1"/>
    <col min="12515" max="12515" width="11" bestFit="1" customWidth="1"/>
    <col min="12761" max="12761" width="12.85546875" customWidth="1"/>
    <col min="12762" max="12762" width="13.28515625" customWidth="1"/>
    <col min="12763" max="12763" width="46.85546875" customWidth="1"/>
    <col min="12764" max="12764" width="33.42578125" customWidth="1"/>
    <col min="12765" max="12765" width="24.42578125" customWidth="1"/>
    <col min="12766" max="12766" width="26.7109375" customWidth="1"/>
    <col min="12767" max="12767" width="27.85546875" customWidth="1"/>
    <col min="12768" max="12768" width="11.28515625" customWidth="1"/>
    <col min="12769" max="12769" width="13.7109375" customWidth="1"/>
    <col min="12770" max="12770" width="11" customWidth="1"/>
    <col min="12771" max="12771" width="11" bestFit="1" customWidth="1"/>
    <col min="13017" max="13017" width="12.85546875" customWidth="1"/>
    <col min="13018" max="13018" width="13.28515625" customWidth="1"/>
    <col min="13019" max="13019" width="46.85546875" customWidth="1"/>
    <col min="13020" max="13020" width="33.42578125" customWidth="1"/>
    <col min="13021" max="13021" width="24.42578125" customWidth="1"/>
    <col min="13022" max="13022" width="26.7109375" customWidth="1"/>
    <col min="13023" max="13023" width="27.85546875" customWidth="1"/>
    <col min="13024" max="13024" width="11.28515625" customWidth="1"/>
    <col min="13025" max="13025" width="13.7109375" customWidth="1"/>
    <col min="13026" max="13026" width="11" customWidth="1"/>
    <col min="13027" max="13027" width="11" bestFit="1" customWidth="1"/>
    <col min="13273" max="13273" width="12.85546875" customWidth="1"/>
    <col min="13274" max="13274" width="13.28515625" customWidth="1"/>
    <col min="13275" max="13275" width="46.85546875" customWidth="1"/>
    <col min="13276" max="13276" width="33.42578125" customWidth="1"/>
    <col min="13277" max="13277" width="24.42578125" customWidth="1"/>
    <col min="13278" max="13278" width="26.7109375" customWidth="1"/>
    <col min="13279" max="13279" width="27.85546875" customWidth="1"/>
    <col min="13280" max="13280" width="11.28515625" customWidth="1"/>
    <col min="13281" max="13281" width="13.7109375" customWidth="1"/>
    <col min="13282" max="13282" width="11" customWidth="1"/>
    <col min="13283" max="13283" width="11" bestFit="1" customWidth="1"/>
    <col min="13529" max="13529" width="12.85546875" customWidth="1"/>
    <col min="13530" max="13530" width="13.28515625" customWidth="1"/>
    <col min="13531" max="13531" width="46.85546875" customWidth="1"/>
    <col min="13532" max="13532" width="33.42578125" customWidth="1"/>
    <col min="13533" max="13533" width="24.42578125" customWidth="1"/>
    <col min="13534" max="13534" width="26.7109375" customWidth="1"/>
    <col min="13535" max="13535" width="27.85546875" customWidth="1"/>
    <col min="13536" max="13536" width="11.28515625" customWidth="1"/>
    <col min="13537" max="13537" width="13.7109375" customWidth="1"/>
    <col min="13538" max="13538" width="11" customWidth="1"/>
    <col min="13539" max="13539" width="11" bestFit="1" customWidth="1"/>
    <col min="13785" max="13785" width="12.85546875" customWidth="1"/>
    <col min="13786" max="13786" width="13.28515625" customWidth="1"/>
    <col min="13787" max="13787" width="46.85546875" customWidth="1"/>
    <col min="13788" max="13788" width="33.42578125" customWidth="1"/>
    <col min="13789" max="13789" width="24.42578125" customWidth="1"/>
    <col min="13790" max="13790" width="26.7109375" customWidth="1"/>
    <col min="13791" max="13791" width="27.85546875" customWidth="1"/>
    <col min="13792" max="13792" width="11.28515625" customWidth="1"/>
    <col min="13793" max="13793" width="13.7109375" customWidth="1"/>
    <col min="13794" max="13794" width="11" customWidth="1"/>
    <col min="13795" max="13795" width="11" bestFit="1" customWidth="1"/>
    <col min="14041" max="14041" width="12.85546875" customWidth="1"/>
    <col min="14042" max="14042" width="13.28515625" customWidth="1"/>
    <col min="14043" max="14043" width="46.85546875" customWidth="1"/>
    <col min="14044" max="14044" width="33.42578125" customWidth="1"/>
    <col min="14045" max="14045" width="24.42578125" customWidth="1"/>
    <col min="14046" max="14046" width="26.7109375" customWidth="1"/>
    <col min="14047" max="14047" width="27.85546875" customWidth="1"/>
    <col min="14048" max="14048" width="11.28515625" customWidth="1"/>
    <col min="14049" max="14049" width="13.7109375" customWidth="1"/>
    <col min="14050" max="14050" width="11" customWidth="1"/>
    <col min="14051" max="14051" width="11" bestFit="1" customWidth="1"/>
    <col min="14297" max="14297" width="12.85546875" customWidth="1"/>
    <col min="14298" max="14298" width="13.28515625" customWidth="1"/>
    <col min="14299" max="14299" width="46.85546875" customWidth="1"/>
    <col min="14300" max="14300" width="33.42578125" customWidth="1"/>
    <col min="14301" max="14301" width="24.42578125" customWidth="1"/>
    <col min="14302" max="14302" width="26.7109375" customWidth="1"/>
    <col min="14303" max="14303" width="27.85546875" customWidth="1"/>
    <col min="14304" max="14304" width="11.28515625" customWidth="1"/>
    <col min="14305" max="14305" width="13.7109375" customWidth="1"/>
    <col min="14306" max="14306" width="11" customWidth="1"/>
    <col min="14307" max="14307" width="11" bestFit="1" customWidth="1"/>
    <col min="14553" max="14553" width="12.85546875" customWidth="1"/>
    <col min="14554" max="14554" width="13.28515625" customWidth="1"/>
    <col min="14555" max="14555" width="46.85546875" customWidth="1"/>
    <col min="14556" max="14556" width="33.42578125" customWidth="1"/>
    <col min="14557" max="14557" width="24.42578125" customWidth="1"/>
    <col min="14558" max="14558" width="26.7109375" customWidth="1"/>
    <col min="14559" max="14559" width="27.85546875" customWidth="1"/>
    <col min="14560" max="14560" width="11.28515625" customWidth="1"/>
    <col min="14561" max="14561" width="13.7109375" customWidth="1"/>
    <col min="14562" max="14562" width="11" customWidth="1"/>
    <col min="14563" max="14563" width="11" bestFit="1" customWidth="1"/>
    <col min="14809" max="14809" width="12.85546875" customWidth="1"/>
    <col min="14810" max="14810" width="13.28515625" customWidth="1"/>
    <col min="14811" max="14811" width="46.85546875" customWidth="1"/>
    <col min="14812" max="14812" width="33.42578125" customWidth="1"/>
    <col min="14813" max="14813" width="24.42578125" customWidth="1"/>
    <col min="14814" max="14814" width="26.7109375" customWidth="1"/>
    <col min="14815" max="14815" width="27.85546875" customWidth="1"/>
    <col min="14816" max="14816" width="11.28515625" customWidth="1"/>
    <col min="14817" max="14817" width="13.7109375" customWidth="1"/>
    <col min="14818" max="14818" width="11" customWidth="1"/>
    <col min="14819" max="14819" width="11" bestFit="1" customWidth="1"/>
    <col min="15065" max="15065" width="12.85546875" customWidth="1"/>
    <col min="15066" max="15066" width="13.28515625" customWidth="1"/>
    <col min="15067" max="15067" width="46.85546875" customWidth="1"/>
    <col min="15068" max="15068" width="33.42578125" customWidth="1"/>
    <col min="15069" max="15069" width="24.42578125" customWidth="1"/>
    <col min="15070" max="15070" width="26.7109375" customWidth="1"/>
    <col min="15071" max="15071" width="27.85546875" customWidth="1"/>
    <col min="15072" max="15072" width="11.28515625" customWidth="1"/>
    <col min="15073" max="15073" width="13.7109375" customWidth="1"/>
    <col min="15074" max="15074" width="11" customWidth="1"/>
    <col min="15075" max="15075" width="11" bestFit="1" customWidth="1"/>
    <col min="15321" max="15321" width="12.85546875" customWidth="1"/>
    <col min="15322" max="15322" width="13.28515625" customWidth="1"/>
    <col min="15323" max="15323" width="46.85546875" customWidth="1"/>
    <col min="15324" max="15324" width="33.42578125" customWidth="1"/>
    <col min="15325" max="15325" width="24.42578125" customWidth="1"/>
    <col min="15326" max="15326" width="26.7109375" customWidth="1"/>
    <col min="15327" max="15327" width="27.85546875" customWidth="1"/>
    <col min="15328" max="15328" width="11.28515625" customWidth="1"/>
    <col min="15329" max="15329" width="13.7109375" customWidth="1"/>
    <col min="15330" max="15330" width="11" customWidth="1"/>
    <col min="15331" max="15331" width="11" bestFit="1" customWidth="1"/>
    <col min="15577" max="15577" width="12.85546875" customWidth="1"/>
    <col min="15578" max="15578" width="13.28515625" customWidth="1"/>
    <col min="15579" max="15579" width="46.85546875" customWidth="1"/>
    <col min="15580" max="15580" width="33.42578125" customWidth="1"/>
    <col min="15581" max="15581" width="24.42578125" customWidth="1"/>
    <col min="15582" max="15582" width="26.7109375" customWidth="1"/>
    <col min="15583" max="15583" width="27.85546875" customWidth="1"/>
    <col min="15584" max="15584" width="11.28515625" customWidth="1"/>
    <col min="15585" max="15585" width="13.7109375" customWidth="1"/>
    <col min="15586" max="15586" width="11" customWidth="1"/>
    <col min="15587" max="15587" width="11" bestFit="1" customWidth="1"/>
    <col min="15833" max="15833" width="12.85546875" customWidth="1"/>
    <col min="15834" max="15834" width="13.28515625" customWidth="1"/>
    <col min="15835" max="15835" width="46.85546875" customWidth="1"/>
    <col min="15836" max="15836" width="33.42578125" customWidth="1"/>
    <col min="15837" max="15837" width="24.42578125" customWidth="1"/>
    <col min="15838" max="15838" width="26.7109375" customWidth="1"/>
    <col min="15839" max="15839" width="27.85546875" customWidth="1"/>
    <col min="15840" max="15840" width="11.28515625" customWidth="1"/>
    <col min="15841" max="15841" width="13.7109375" customWidth="1"/>
    <col min="15842" max="15842" width="11" customWidth="1"/>
    <col min="15843" max="15843" width="11" bestFit="1" customWidth="1"/>
    <col min="16089" max="16089" width="12.85546875" customWidth="1"/>
    <col min="16090" max="16090" width="13.28515625" customWidth="1"/>
    <col min="16091" max="16091" width="46.85546875" customWidth="1"/>
    <col min="16092" max="16092" width="33.42578125" customWidth="1"/>
    <col min="16093" max="16093" width="24.42578125" customWidth="1"/>
    <col min="16094" max="16094" width="26.7109375" customWidth="1"/>
    <col min="16095" max="16095" width="27.85546875" customWidth="1"/>
    <col min="16096" max="16096" width="11.28515625" customWidth="1"/>
    <col min="16097" max="16097" width="13.7109375" customWidth="1"/>
    <col min="16098" max="16098" width="11" customWidth="1"/>
    <col min="16099" max="16099" width="11" bestFit="1" customWidth="1"/>
  </cols>
  <sheetData>
    <row r="1" spans="1:5" ht="15.75" x14ac:dyDescent="0.25">
      <c r="A1" s="838" t="s">
        <v>594</v>
      </c>
      <c r="B1" s="838"/>
      <c r="C1" s="838"/>
      <c r="D1" s="838"/>
      <c r="E1" s="838"/>
    </row>
    <row r="3" spans="1:5" x14ac:dyDescent="0.25">
      <c r="A3" s="472" t="s">
        <v>78</v>
      </c>
      <c r="B3" s="472"/>
      <c r="C3" s="472"/>
      <c r="D3" s="472"/>
      <c r="E3" s="472"/>
    </row>
    <row r="4" spans="1:5" x14ac:dyDescent="0.25">
      <c r="A4" s="476" t="s">
        <v>169</v>
      </c>
      <c r="B4" s="476"/>
      <c r="C4" s="476"/>
      <c r="D4" s="476"/>
      <c r="E4" s="476"/>
    </row>
    <row r="5" spans="1:5" x14ac:dyDescent="0.25">
      <c r="A5" s="100"/>
      <c r="B5" s="100"/>
      <c r="C5" s="100"/>
      <c r="D5" s="100"/>
      <c r="E5" s="100"/>
    </row>
    <row r="6" spans="1:5" ht="15.75" thickBot="1" x14ac:dyDescent="0.3"/>
    <row r="7" spans="1:5" ht="15.75" thickBot="1" x14ac:dyDescent="0.3">
      <c r="A7" s="19" t="s">
        <v>21</v>
      </c>
      <c r="B7" s="477" t="s">
        <v>170</v>
      </c>
      <c r="C7" s="477"/>
      <c r="D7" s="477"/>
      <c r="E7" s="477"/>
    </row>
    <row r="8" spans="1:5" ht="15.75" thickBot="1" x14ac:dyDescent="0.3">
      <c r="A8" s="19" t="s">
        <v>4</v>
      </c>
      <c r="B8" s="478" t="s">
        <v>70</v>
      </c>
      <c r="C8" s="479"/>
      <c r="D8" s="479"/>
      <c r="E8" s="480"/>
    </row>
    <row r="9" spans="1:5" ht="15.75" thickBot="1" x14ac:dyDescent="0.3">
      <c r="A9" s="19" t="s">
        <v>26</v>
      </c>
      <c r="B9" s="481" t="s">
        <v>51</v>
      </c>
      <c r="C9" s="482"/>
      <c r="D9" s="482"/>
      <c r="E9" s="483"/>
    </row>
    <row r="10" spans="1:5" ht="15.75" thickBot="1" x14ac:dyDescent="0.3">
      <c r="A10" s="473" t="s">
        <v>7</v>
      </c>
      <c r="B10" s="474"/>
      <c r="C10" s="474"/>
      <c r="D10" s="474"/>
      <c r="E10" s="475"/>
    </row>
    <row r="11" spans="1:5" ht="15" customHeight="1" x14ac:dyDescent="0.25">
      <c r="A11" s="648" t="s">
        <v>71</v>
      </c>
      <c r="B11" s="649"/>
      <c r="C11" s="649"/>
      <c r="D11" s="649"/>
      <c r="E11" s="650"/>
    </row>
    <row r="12" spans="1:5" x14ac:dyDescent="0.25">
      <c r="A12" s="651"/>
      <c r="B12" s="652"/>
      <c r="C12" s="652"/>
      <c r="D12" s="652"/>
      <c r="E12" s="653"/>
    </row>
    <row r="13" spans="1:5" ht="22.15" customHeight="1" thickBot="1" x14ac:dyDescent="0.3">
      <c r="A13" s="654"/>
      <c r="B13" s="655"/>
      <c r="C13" s="655"/>
      <c r="D13" s="655"/>
      <c r="E13" s="656"/>
    </row>
    <row r="14" spans="1:5" ht="54" customHeight="1" thickBot="1" x14ac:dyDescent="0.3">
      <c r="A14" s="18" t="s">
        <v>10</v>
      </c>
      <c r="B14" s="657" t="s">
        <v>171</v>
      </c>
      <c r="C14" s="658"/>
      <c r="D14" s="658"/>
      <c r="E14" s="659"/>
    </row>
    <row r="15" spans="1:5" x14ac:dyDescent="0.25">
      <c r="A15" s="493" t="s">
        <v>11</v>
      </c>
      <c r="B15" s="2">
        <v>2019</v>
      </c>
      <c r="C15" s="2">
        <v>2020</v>
      </c>
      <c r="D15" s="2">
        <v>2021</v>
      </c>
      <c r="E15" s="2">
        <v>2022</v>
      </c>
    </row>
    <row r="16" spans="1:5" ht="15.75" thickBot="1" x14ac:dyDescent="0.3">
      <c r="A16" s="494"/>
      <c r="B16" s="3" t="s">
        <v>5</v>
      </c>
      <c r="C16" s="3" t="s">
        <v>6</v>
      </c>
      <c r="D16" s="3" t="s">
        <v>6</v>
      </c>
      <c r="E16" s="3" t="s">
        <v>6</v>
      </c>
    </row>
    <row r="17" spans="1:5" ht="15.75" thickBot="1" x14ac:dyDescent="0.3">
      <c r="A17" s="102" t="s">
        <v>172</v>
      </c>
      <c r="B17" s="103">
        <v>0.22</v>
      </c>
      <c r="C17" s="104" t="s">
        <v>84</v>
      </c>
      <c r="D17" s="104" t="s">
        <v>84</v>
      </c>
      <c r="E17" s="104" t="s">
        <v>84</v>
      </c>
    </row>
    <row r="18" spans="1:5" ht="34.5" thickBot="1" x14ac:dyDescent="0.3">
      <c r="A18" s="102" t="s">
        <v>173</v>
      </c>
      <c r="B18" s="105">
        <v>0.70299999999999996</v>
      </c>
      <c r="C18" s="105">
        <v>0.746</v>
      </c>
      <c r="D18" s="105">
        <v>0.76700000000000002</v>
      </c>
      <c r="E18" s="105">
        <v>0.78700000000000003</v>
      </c>
    </row>
    <row r="19" spans="1:5" ht="15.75" thickBot="1" x14ac:dyDescent="0.3">
      <c r="A19" s="106"/>
      <c r="B19" s="107"/>
      <c r="C19" s="107"/>
      <c r="D19" s="107"/>
      <c r="E19" s="107"/>
    </row>
    <row r="20" spans="1:5" ht="15.75" thickBot="1" x14ac:dyDescent="0.3">
      <c r="A20" s="108" t="s">
        <v>12</v>
      </c>
      <c r="B20" s="660" t="s">
        <v>174</v>
      </c>
      <c r="C20" s="661"/>
      <c r="D20" s="661"/>
      <c r="E20" s="662"/>
    </row>
    <row r="21" spans="1:5" ht="15.75" thickBot="1" x14ac:dyDescent="0.3">
      <c r="A21" s="620" t="s">
        <v>13</v>
      </c>
      <c r="B21" s="621"/>
      <c r="C21" s="621"/>
      <c r="D21" s="621"/>
      <c r="E21" s="510"/>
    </row>
    <row r="22" spans="1:5" ht="23.25" thickBot="1" x14ac:dyDescent="0.3">
      <c r="A22" s="109" t="s">
        <v>175</v>
      </c>
      <c r="B22" s="110">
        <v>66.599999999999994</v>
      </c>
      <c r="C22" s="110">
        <v>71</v>
      </c>
      <c r="D22" s="110">
        <v>72.900000000000006</v>
      </c>
      <c r="E22" s="110">
        <v>74.900000000000006</v>
      </c>
    </row>
    <row r="23" spans="1:5" ht="23.25" thickBot="1" x14ac:dyDescent="0.3">
      <c r="A23" s="111" t="s">
        <v>176</v>
      </c>
      <c r="B23" s="112">
        <v>35000</v>
      </c>
      <c r="C23" s="112">
        <v>35000</v>
      </c>
      <c r="D23" s="112">
        <v>35000</v>
      </c>
      <c r="E23" s="112">
        <v>35000</v>
      </c>
    </row>
    <row r="24" spans="1:5" ht="15.75" thickBot="1" x14ac:dyDescent="0.3">
      <c r="A24" s="501" t="s">
        <v>34</v>
      </c>
      <c r="B24" s="502"/>
      <c r="C24" s="502"/>
      <c r="D24" s="502"/>
      <c r="E24" s="503"/>
    </row>
    <row r="25" spans="1:5" ht="15.75" thickBot="1" x14ac:dyDescent="0.3">
      <c r="A25" s="504" t="s">
        <v>44</v>
      </c>
      <c r="B25" s="521"/>
      <c r="C25" s="521"/>
      <c r="D25" s="521"/>
      <c r="E25" s="506"/>
    </row>
    <row r="26" spans="1:5" ht="15.75" customHeight="1" thickBot="1" x14ac:dyDescent="0.3">
      <c r="A26" s="113" t="s">
        <v>28</v>
      </c>
      <c r="B26" s="618" t="s">
        <v>177</v>
      </c>
      <c r="C26" s="619"/>
      <c r="D26" s="619"/>
      <c r="E26" s="517"/>
    </row>
    <row r="27" spans="1:5" ht="38.25" customHeight="1" thickBot="1" x14ac:dyDescent="0.3">
      <c r="A27" s="4" t="s">
        <v>9</v>
      </c>
      <c r="B27" s="498" t="s">
        <v>178</v>
      </c>
      <c r="C27" s="499"/>
      <c r="D27" s="499"/>
      <c r="E27" s="500"/>
    </row>
    <row r="28" spans="1:5" ht="15.75" thickBot="1" x14ac:dyDescent="0.3">
      <c r="A28" s="4" t="s">
        <v>14</v>
      </c>
      <c r="B28" s="511" t="s">
        <v>179</v>
      </c>
      <c r="C28" s="512"/>
      <c r="D28" s="512"/>
      <c r="E28" s="513"/>
    </row>
    <row r="29" spans="1:5" x14ac:dyDescent="0.25">
      <c r="A29" s="493"/>
      <c r="B29" s="20">
        <v>2019</v>
      </c>
      <c r="C29" s="20">
        <v>2020</v>
      </c>
      <c r="D29" s="20">
        <v>2021</v>
      </c>
      <c r="E29" s="20">
        <v>2022</v>
      </c>
    </row>
    <row r="30" spans="1:5" ht="15.75" thickBot="1" x14ac:dyDescent="0.3">
      <c r="A30" s="494"/>
      <c r="B30" s="21" t="s">
        <v>6</v>
      </c>
      <c r="C30" s="21" t="s">
        <v>6</v>
      </c>
      <c r="D30" s="21" t="s">
        <v>6</v>
      </c>
      <c r="E30" s="21" t="s">
        <v>6</v>
      </c>
    </row>
    <row r="31" spans="1:5" ht="15.75" thickBot="1" x14ac:dyDescent="0.3">
      <c r="A31" s="4" t="s">
        <v>8</v>
      </c>
      <c r="B31" s="6">
        <v>25000</v>
      </c>
      <c r="C31" s="6">
        <v>25000</v>
      </c>
      <c r="D31" s="6">
        <v>25000</v>
      </c>
      <c r="E31" s="6">
        <v>25000</v>
      </c>
    </row>
    <row r="32" spans="1:5" ht="15.75" thickBot="1" x14ac:dyDescent="0.3">
      <c r="A32" s="4" t="s">
        <v>15</v>
      </c>
      <c r="B32" s="6">
        <v>61148</v>
      </c>
      <c r="C32" s="6">
        <v>62000</v>
      </c>
      <c r="D32" s="6">
        <v>63000</v>
      </c>
      <c r="E32" s="6">
        <v>64000</v>
      </c>
    </row>
    <row r="33" spans="1:5" ht="15.75" thickBot="1" x14ac:dyDescent="0.3">
      <c r="A33" s="4" t="s">
        <v>23</v>
      </c>
      <c r="B33" s="6">
        <f>B32/B31</f>
        <v>2.4459200000000001</v>
      </c>
      <c r="C33" s="6">
        <f>C32/C31</f>
        <v>2.48</v>
      </c>
      <c r="D33" s="6">
        <f>D32/D31</f>
        <v>2.52</v>
      </c>
      <c r="E33" s="6">
        <f>E32/E31</f>
        <v>2.56</v>
      </c>
    </row>
    <row r="34" spans="1:5" ht="15.75" thickBot="1" x14ac:dyDescent="0.3">
      <c r="A34" s="4" t="s">
        <v>16</v>
      </c>
      <c r="B34" s="8" t="e">
        <f t="shared" ref="B34:D36" si="0">B31/A31-1</f>
        <v>#VALUE!</v>
      </c>
      <c r="C34" s="8">
        <f t="shared" si="0"/>
        <v>0</v>
      </c>
      <c r="D34" s="8">
        <f t="shared" si="0"/>
        <v>0</v>
      </c>
      <c r="E34" s="8">
        <f>E31/D31-1</f>
        <v>0</v>
      </c>
    </row>
    <row r="35" spans="1:5" ht="15.75" thickBot="1" x14ac:dyDescent="0.3">
      <c r="A35" s="4" t="s">
        <v>17</v>
      </c>
      <c r="B35" s="8" t="e">
        <f t="shared" si="0"/>
        <v>#VALUE!</v>
      </c>
      <c r="C35" s="8">
        <f t="shared" si="0"/>
        <v>1.3933407470399617E-2</v>
      </c>
      <c r="D35" s="8">
        <f t="shared" si="0"/>
        <v>1.6129032258064502E-2</v>
      </c>
      <c r="E35" s="8">
        <f>E32/D32-1</f>
        <v>1.5873015873015817E-2</v>
      </c>
    </row>
    <row r="36" spans="1:5" ht="15.75" thickBot="1" x14ac:dyDescent="0.3">
      <c r="A36" s="4" t="s">
        <v>18</v>
      </c>
      <c r="B36" s="8" t="e">
        <f t="shared" si="0"/>
        <v>#VALUE!</v>
      </c>
      <c r="C36" s="8">
        <f t="shared" si="0"/>
        <v>1.3933407470399617E-2</v>
      </c>
      <c r="D36" s="8">
        <f t="shared" si="0"/>
        <v>1.6129032258064502E-2</v>
      </c>
      <c r="E36" s="8">
        <f>E33/D33-1</f>
        <v>1.5873015873015817E-2</v>
      </c>
    </row>
    <row r="37" spans="1:5" ht="15.75" customHeight="1" thickBot="1" x14ac:dyDescent="0.3">
      <c r="A37" s="670" t="s">
        <v>180</v>
      </c>
      <c r="B37" s="671"/>
      <c r="C37" s="671"/>
      <c r="D37" s="671"/>
      <c r="E37" s="672"/>
    </row>
    <row r="38" spans="1:5" x14ac:dyDescent="0.25">
      <c r="A38" s="493"/>
      <c r="B38" s="20">
        <v>2019</v>
      </c>
      <c r="C38" s="20">
        <v>2020</v>
      </c>
      <c r="D38" s="20">
        <v>2021</v>
      </c>
      <c r="E38" s="20">
        <v>2021</v>
      </c>
    </row>
    <row r="39" spans="1:5" ht="15.75" thickBot="1" x14ac:dyDescent="0.3">
      <c r="A39" s="494"/>
      <c r="B39" s="21" t="s">
        <v>6</v>
      </c>
      <c r="C39" s="21" t="s">
        <v>6</v>
      </c>
      <c r="D39" s="21" t="s">
        <v>6</v>
      </c>
      <c r="E39" s="21" t="s">
        <v>6</v>
      </c>
    </row>
    <row r="40" spans="1:5" ht="15.75" thickBot="1" x14ac:dyDescent="0.3">
      <c r="A40" s="1" t="s">
        <v>0</v>
      </c>
      <c r="B40" s="9">
        <v>0</v>
      </c>
      <c r="C40" s="9">
        <v>0</v>
      </c>
      <c r="D40" s="9">
        <v>0</v>
      </c>
      <c r="E40" s="9">
        <v>0</v>
      </c>
    </row>
    <row r="41" spans="1:5" ht="15.75" thickBot="1" x14ac:dyDescent="0.3">
      <c r="A41" s="11" t="s">
        <v>52</v>
      </c>
      <c r="B41" s="12"/>
      <c r="C41" s="12"/>
      <c r="D41" s="12"/>
      <c r="E41" s="12"/>
    </row>
    <row r="42" spans="1:5" ht="15.75" thickBot="1" x14ac:dyDescent="0.3">
      <c r="A42" s="11" t="s">
        <v>53</v>
      </c>
      <c r="B42" s="12"/>
      <c r="C42" s="12"/>
      <c r="D42" s="12"/>
      <c r="E42" s="12"/>
    </row>
    <row r="43" spans="1:5" ht="15.75" thickBot="1" x14ac:dyDescent="0.3">
      <c r="A43" s="1" t="s">
        <v>33</v>
      </c>
      <c r="B43" s="9">
        <v>0</v>
      </c>
      <c r="C43" s="9">
        <v>0</v>
      </c>
      <c r="D43" s="9">
        <v>0</v>
      </c>
      <c r="E43" s="9">
        <v>0</v>
      </c>
    </row>
    <row r="44" spans="1:5" ht="15.75" thickBot="1" x14ac:dyDescent="0.3">
      <c r="A44" s="11" t="s">
        <v>52</v>
      </c>
      <c r="B44" s="12"/>
      <c r="C44" s="9"/>
      <c r="D44" s="9"/>
      <c r="E44" s="9"/>
    </row>
    <row r="45" spans="1:5" ht="15.75" thickBot="1" x14ac:dyDescent="0.3">
      <c r="A45" s="11" t="s">
        <v>53</v>
      </c>
      <c r="B45" s="12"/>
      <c r="C45" s="9"/>
      <c r="D45" s="9"/>
      <c r="E45" s="9"/>
    </row>
    <row r="46" spans="1:5" ht="15.75" thickBot="1" x14ac:dyDescent="0.3">
      <c r="A46" s="1" t="s">
        <v>1</v>
      </c>
      <c r="B46" s="114">
        <v>61148</v>
      </c>
      <c r="C46" s="9">
        <v>62000</v>
      </c>
      <c r="D46" s="9">
        <v>63000</v>
      </c>
      <c r="E46" s="9">
        <v>64000</v>
      </c>
    </row>
    <row r="47" spans="1:5" ht="15.75" thickBot="1" x14ac:dyDescent="0.3">
      <c r="A47" s="11" t="s">
        <v>52</v>
      </c>
      <c r="B47" s="9"/>
      <c r="C47" s="9">
        <v>62000</v>
      </c>
      <c r="D47" s="9">
        <v>63000</v>
      </c>
      <c r="E47" s="9">
        <v>64000</v>
      </c>
    </row>
    <row r="48" spans="1:5" ht="15.75" thickBot="1" x14ac:dyDescent="0.3">
      <c r="A48" s="11" t="s">
        <v>53</v>
      </c>
      <c r="B48" s="9"/>
      <c r="C48" s="9"/>
      <c r="D48" s="9"/>
      <c r="E48" s="9"/>
    </row>
    <row r="49" spans="1:5" ht="15.75" thickBot="1" x14ac:dyDescent="0.3">
      <c r="A49" s="1" t="s">
        <v>2</v>
      </c>
      <c r="B49" s="9"/>
      <c r="C49" s="9"/>
      <c r="D49" s="9"/>
      <c r="E49" s="9"/>
    </row>
    <row r="50" spans="1:5" ht="15.75" thickBot="1" x14ac:dyDescent="0.3">
      <c r="A50" s="11" t="s">
        <v>52</v>
      </c>
      <c r="B50" s="9"/>
      <c r="C50" s="9"/>
      <c r="D50" s="9"/>
      <c r="E50" s="9"/>
    </row>
    <row r="51" spans="1:5" ht="15.75" thickBot="1" x14ac:dyDescent="0.3">
      <c r="A51" s="11" t="s">
        <v>53</v>
      </c>
      <c r="B51" s="9"/>
      <c r="C51" s="9"/>
      <c r="D51" s="9"/>
      <c r="E51" s="9"/>
    </row>
    <row r="52" spans="1:5" ht="15.75" thickBot="1" x14ac:dyDescent="0.3">
      <c r="A52" s="1" t="s">
        <v>24</v>
      </c>
      <c r="B52" s="9"/>
      <c r="C52" s="9"/>
      <c r="D52" s="9"/>
      <c r="E52" s="9"/>
    </row>
    <row r="53" spans="1:5" ht="15.75" thickBot="1" x14ac:dyDescent="0.3">
      <c r="A53" s="11" t="s">
        <v>52</v>
      </c>
      <c r="B53" s="9"/>
      <c r="C53" s="9"/>
      <c r="D53" s="9"/>
      <c r="E53" s="9"/>
    </row>
    <row r="54" spans="1:5" ht="15.75" thickBot="1" x14ac:dyDescent="0.3">
      <c r="A54" s="11" t="s">
        <v>53</v>
      </c>
      <c r="B54" s="9"/>
      <c r="C54" s="9"/>
      <c r="D54" s="9"/>
      <c r="E54" s="9"/>
    </row>
    <row r="55" spans="1:5" ht="15.75" thickBot="1" x14ac:dyDescent="0.3">
      <c r="A55" s="1" t="s">
        <v>25</v>
      </c>
      <c r="B55" s="9"/>
      <c r="C55" s="9"/>
      <c r="D55" s="9"/>
      <c r="E55" s="9"/>
    </row>
    <row r="56" spans="1:5" ht="15.75" thickBot="1" x14ac:dyDescent="0.3">
      <c r="A56" s="11" t="s">
        <v>52</v>
      </c>
      <c r="B56" s="9"/>
      <c r="C56" s="9"/>
      <c r="D56" s="9"/>
      <c r="E56" s="9"/>
    </row>
    <row r="57" spans="1:5" ht="15.75" thickBot="1" x14ac:dyDescent="0.3">
      <c r="A57" s="11" t="s">
        <v>53</v>
      </c>
      <c r="B57" s="9"/>
      <c r="C57" s="9"/>
      <c r="D57" s="9"/>
      <c r="E57" s="9"/>
    </row>
    <row r="58" spans="1:5" ht="15.75" thickBot="1" x14ac:dyDescent="0.3">
      <c r="A58" s="1" t="s">
        <v>3</v>
      </c>
      <c r="B58" s="9">
        <v>0</v>
      </c>
      <c r="C58" s="9">
        <f>B58*1.03*0.99</f>
        <v>0</v>
      </c>
      <c r="D58" s="9">
        <f>C58*1.03*0.99</f>
        <v>0</v>
      </c>
      <c r="E58" s="9">
        <f>D58*1.03*0.99</f>
        <v>0</v>
      </c>
    </row>
    <row r="59" spans="1:5" ht="15.75" thickBot="1" x14ac:dyDescent="0.3">
      <c r="A59" s="11" t="s">
        <v>52</v>
      </c>
      <c r="B59" s="40"/>
      <c r="C59" s="40"/>
      <c r="D59" s="40"/>
      <c r="E59" s="40"/>
    </row>
    <row r="60" spans="1:5" ht="15.75" thickBot="1" x14ac:dyDescent="0.3">
      <c r="A60" s="115" t="s">
        <v>53</v>
      </c>
      <c r="B60" s="116"/>
      <c r="C60" s="117"/>
      <c r="D60" s="117"/>
      <c r="E60" s="117"/>
    </row>
    <row r="61" spans="1:5" ht="15.75" thickBot="1" x14ac:dyDescent="0.3">
      <c r="A61" s="118" t="s">
        <v>35</v>
      </c>
      <c r="B61" s="119">
        <f>B58+B55+B52+B49+B46+B43+B40</f>
        <v>61148</v>
      </c>
      <c r="C61" s="119">
        <f>C58+C55+C52+C49+C46+C43+C40</f>
        <v>62000</v>
      </c>
      <c r="D61" s="119">
        <f>D58+D55+D52+D49+D46+D43+D40</f>
        <v>63000</v>
      </c>
      <c r="E61" s="119">
        <f>E58+E55+E52+E49+E46+E43+E40</f>
        <v>64000</v>
      </c>
    </row>
    <row r="62" spans="1:5" ht="15.75" thickBot="1" x14ac:dyDescent="0.3">
      <c r="A62" s="120" t="s">
        <v>37</v>
      </c>
      <c r="B62" s="121">
        <f>IF(B61-B32=0,0,"Error")</f>
        <v>0</v>
      </c>
      <c r="C62" s="121">
        <f>IF(C61-C32=0,0,"Error")</f>
        <v>0</v>
      </c>
      <c r="D62" s="121">
        <f>IF(D61-D32=0,0,"Error")</f>
        <v>0</v>
      </c>
      <c r="E62" s="121">
        <f>IF(E61-E32=0,0,"Error")</f>
        <v>0</v>
      </c>
    </row>
    <row r="63" spans="1:5" ht="15.75" thickBot="1" x14ac:dyDescent="0.3">
      <c r="A63" s="663" t="s">
        <v>45</v>
      </c>
      <c r="B63" s="664"/>
      <c r="C63" s="664"/>
      <c r="D63" s="664"/>
      <c r="E63" s="665"/>
    </row>
    <row r="64" spans="1:5" ht="15.75" thickBot="1" x14ac:dyDescent="0.3">
      <c r="A64" s="663" t="s">
        <v>181</v>
      </c>
      <c r="B64" s="664"/>
      <c r="C64" s="664"/>
      <c r="D64" s="664"/>
      <c r="E64" s="665"/>
    </row>
    <row r="65" spans="1:5" ht="15.75" thickBot="1" x14ac:dyDescent="0.3">
      <c r="A65" s="122"/>
      <c r="B65" s="123"/>
      <c r="C65" s="124"/>
      <c r="D65" s="123"/>
      <c r="E65" s="125"/>
    </row>
    <row r="66" spans="1:5" ht="15.75" thickBot="1" x14ac:dyDescent="0.3">
      <c r="A66" s="663" t="s">
        <v>39</v>
      </c>
      <c r="B66" s="664"/>
      <c r="C66" s="664"/>
      <c r="D66" s="664"/>
      <c r="E66" s="665"/>
    </row>
    <row r="67" spans="1:5" ht="15.75" thickBot="1" x14ac:dyDescent="0.3">
      <c r="A67" s="663" t="s">
        <v>43</v>
      </c>
      <c r="B67" s="664"/>
      <c r="C67" s="664"/>
      <c r="D67" s="664"/>
      <c r="E67" s="665"/>
    </row>
    <row r="68" spans="1:5" ht="15.75" thickBot="1" x14ac:dyDescent="0.3">
      <c r="A68" s="113" t="s">
        <v>46</v>
      </c>
      <c r="B68" s="666" t="s">
        <v>182</v>
      </c>
      <c r="C68" s="667"/>
      <c r="D68" s="668"/>
      <c r="E68" s="669"/>
    </row>
    <row r="69" spans="1:5" ht="23.25" customHeight="1" thickBot="1" x14ac:dyDescent="0.3">
      <c r="A69" s="113" t="s">
        <v>54</v>
      </c>
      <c r="B69" s="113" t="s">
        <v>183</v>
      </c>
      <c r="C69" s="126" t="s">
        <v>55</v>
      </c>
      <c r="D69" s="673" t="s">
        <v>184</v>
      </c>
      <c r="E69" s="674"/>
    </row>
    <row r="70" spans="1:5" ht="33" customHeight="1" thickBot="1" x14ac:dyDescent="0.3">
      <c r="A70" s="106" t="s">
        <v>9</v>
      </c>
      <c r="B70" s="620" t="s">
        <v>185</v>
      </c>
      <c r="C70" s="621"/>
      <c r="D70" s="621"/>
      <c r="E70" s="510"/>
    </row>
    <row r="71" spans="1:5" ht="15.75" thickBot="1" x14ac:dyDescent="0.3">
      <c r="A71" s="106" t="s">
        <v>14</v>
      </c>
      <c r="B71" s="675" t="s">
        <v>179</v>
      </c>
      <c r="C71" s="676"/>
      <c r="D71" s="676"/>
      <c r="E71" s="677"/>
    </row>
    <row r="72" spans="1:5" x14ac:dyDescent="0.25">
      <c r="A72" s="678"/>
      <c r="B72" s="127">
        <v>2019</v>
      </c>
      <c r="C72" s="127">
        <v>2020</v>
      </c>
      <c r="D72" s="127">
        <v>2021</v>
      </c>
      <c r="E72" s="127">
        <v>2022</v>
      </c>
    </row>
    <row r="73" spans="1:5" ht="15.75" thickBot="1" x14ac:dyDescent="0.3">
      <c r="A73" s="679"/>
      <c r="B73" s="128" t="s">
        <v>6</v>
      </c>
      <c r="C73" s="128" t="s">
        <v>6</v>
      </c>
      <c r="D73" s="128" t="s">
        <v>6</v>
      </c>
      <c r="E73" s="128" t="s">
        <v>6</v>
      </c>
    </row>
    <row r="74" spans="1:5" ht="15.75" thickBot="1" x14ac:dyDescent="0.3">
      <c r="A74" s="4" t="s">
        <v>8</v>
      </c>
      <c r="B74" s="6">
        <v>0</v>
      </c>
      <c r="C74" s="6"/>
      <c r="D74" s="6"/>
      <c r="E74" s="6"/>
    </row>
    <row r="75" spans="1:5" ht="15.75" thickBot="1" x14ac:dyDescent="0.3">
      <c r="A75" s="4" t="s">
        <v>15</v>
      </c>
      <c r="B75" s="6">
        <v>6000</v>
      </c>
      <c r="C75" s="6">
        <v>0</v>
      </c>
      <c r="D75" s="6">
        <v>0</v>
      </c>
      <c r="E75" s="6">
        <f>E454-E100</f>
        <v>0</v>
      </c>
    </row>
    <row r="76" spans="1:5" ht="15.75" thickBot="1" x14ac:dyDescent="0.3">
      <c r="A76" s="4" t="s">
        <v>23</v>
      </c>
      <c r="B76" s="6" t="e">
        <f>B75/B74</f>
        <v>#DIV/0!</v>
      </c>
      <c r="C76" s="6" t="e">
        <f>C75/C74</f>
        <v>#DIV/0!</v>
      </c>
      <c r="D76" s="6" t="e">
        <f>D75/D74</f>
        <v>#DIV/0!</v>
      </c>
      <c r="E76" s="6" t="e">
        <f>E75/E74</f>
        <v>#DIV/0!</v>
      </c>
    </row>
    <row r="77" spans="1:5" ht="15.75" thickBot="1" x14ac:dyDescent="0.3">
      <c r="A77" s="106" t="s">
        <v>16</v>
      </c>
      <c r="B77" s="129" t="e">
        <f t="shared" ref="B77:D79" si="1">B74/A74-1</f>
        <v>#VALUE!</v>
      </c>
      <c r="C77" s="129" t="e">
        <f t="shared" si="1"/>
        <v>#DIV/0!</v>
      </c>
      <c r="D77" s="129" t="e">
        <f t="shared" si="1"/>
        <v>#DIV/0!</v>
      </c>
      <c r="E77" s="129" t="e">
        <f>E74/D74-1</f>
        <v>#DIV/0!</v>
      </c>
    </row>
    <row r="78" spans="1:5" ht="15.75" thickBot="1" x14ac:dyDescent="0.3">
      <c r="A78" s="106" t="s">
        <v>17</v>
      </c>
      <c r="B78" s="129" t="e">
        <f t="shared" si="1"/>
        <v>#VALUE!</v>
      </c>
      <c r="C78" s="129">
        <f t="shared" si="1"/>
        <v>-1</v>
      </c>
      <c r="D78" s="129" t="e">
        <f t="shared" si="1"/>
        <v>#DIV/0!</v>
      </c>
      <c r="E78" s="129" t="e">
        <f>E75/D75-1</f>
        <v>#DIV/0!</v>
      </c>
    </row>
    <row r="79" spans="1:5" ht="15.75" thickBot="1" x14ac:dyDescent="0.3">
      <c r="A79" s="106" t="s">
        <v>18</v>
      </c>
      <c r="B79" s="129" t="e">
        <f t="shared" si="1"/>
        <v>#DIV/0!</v>
      </c>
      <c r="C79" s="129" t="e">
        <f t="shared" si="1"/>
        <v>#DIV/0!</v>
      </c>
      <c r="D79" s="129" t="e">
        <f t="shared" si="1"/>
        <v>#DIV/0!</v>
      </c>
      <c r="E79" s="129" t="e">
        <f>E76/D76-1</f>
        <v>#DIV/0!</v>
      </c>
    </row>
    <row r="80" spans="1:5" ht="15.75" customHeight="1" thickBot="1" x14ac:dyDescent="0.3">
      <c r="A80" s="670" t="s">
        <v>180</v>
      </c>
      <c r="B80" s="671"/>
      <c r="C80" s="671"/>
      <c r="D80" s="671"/>
      <c r="E80" s="672"/>
    </row>
    <row r="81" spans="1:5" x14ac:dyDescent="0.25">
      <c r="A81" s="678"/>
      <c r="B81" s="127">
        <v>2019</v>
      </c>
      <c r="C81" s="127">
        <v>2020</v>
      </c>
      <c r="D81" s="127">
        <v>2021</v>
      </c>
      <c r="E81" s="127">
        <v>2022</v>
      </c>
    </row>
    <row r="82" spans="1:5" ht="15.75" thickBot="1" x14ac:dyDescent="0.3">
      <c r="A82" s="679"/>
      <c r="B82" s="128" t="s">
        <v>6</v>
      </c>
      <c r="C82" s="128" t="s">
        <v>6</v>
      </c>
      <c r="D82" s="128" t="s">
        <v>6</v>
      </c>
      <c r="E82" s="128" t="s">
        <v>6</v>
      </c>
    </row>
    <row r="83" spans="1:5" ht="15.75" thickBot="1" x14ac:dyDescent="0.3">
      <c r="A83" s="130" t="s">
        <v>41</v>
      </c>
      <c r="B83" s="131">
        <f>B84+B85+B86+B87</f>
        <v>0</v>
      </c>
      <c r="C83" s="131">
        <f>C84+C85+C86+C87</f>
        <v>0</v>
      </c>
      <c r="D83" s="131">
        <f>D84+D85+D86+D87</f>
        <v>0</v>
      </c>
      <c r="E83" s="131">
        <f>E84+E85+E86+E87</f>
        <v>0</v>
      </c>
    </row>
    <row r="84" spans="1:5" ht="15.75" thickBot="1" x14ac:dyDescent="0.3">
      <c r="A84" s="115" t="s">
        <v>52</v>
      </c>
      <c r="B84" s="131"/>
      <c r="C84" s="131"/>
      <c r="D84" s="131"/>
      <c r="E84" s="131"/>
    </row>
    <row r="85" spans="1:5" ht="15.75" thickBot="1" x14ac:dyDescent="0.3">
      <c r="A85" s="115" t="s">
        <v>56</v>
      </c>
      <c r="B85" s="131"/>
      <c r="C85" s="131"/>
      <c r="D85" s="131"/>
      <c r="E85" s="131"/>
    </row>
    <row r="86" spans="1:5" ht="15.75" thickBot="1" x14ac:dyDescent="0.3">
      <c r="A86" s="115" t="s">
        <v>57</v>
      </c>
      <c r="B86" s="131"/>
      <c r="C86" s="131"/>
      <c r="D86" s="131"/>
      <c r="E86" s="131"/>
    </row>
    <row r="87" spans="1:5" ht="15.75" thickBot="1" x14ac:dyDescent="0.3">
      <c r="A87" s="115" t="s">
        <v>58</v>
      </c>
      <c r="B87" s="131"/>
      <c r="C87" s="131"/>
      <c r="D87" s="131"/>
      <c r="E87" s="131"/>
    </row>
    <row r="88" spans="1:5" ht="15.75" thickBot="1" x14ac:dyDescent="0.3">
      <c r="A88" s="130" t="s">
        <v>42</v>
      </c>
      <c r="B88" s="119">
        <f>B89+B90+B91+B92</f>
        <v>6000</v>
      </c>
      <c r="C88" s="119">
        <f>C89+C90+C91+C92</f>
        <v>0</v>
      </c>
      <c r="D88" s="119">
        <f>D89+D90+D91+D92</f>
        <v>0</v>
      </c>
      <c r="E88" s="119">
        <f>E89+E90+E91+E92</f>
        <v>0</v>
      </c>
    </row>
    <row r="89" spans="1:5" ht="15.75" thickBot="1" x14ac:dyDescent="0.3">
      <c r="A89" s="115" t="s">
        <v>52</v>
      </c>
      <c r="B89" s="131">
        <v>6000</v>
      </c>
      <c r="C89" s="131"/>
      <c r="D89" s="131"/>
      <c r="E89" s="131"/>
    </row>
    <row r="90" spans="1:5" ht="15.75" thickBot="1" x14ac:dyDescent="0.3">
      <c r="A90" s="115" t="s">
        <v>56</v>
      </c>
      <c r="B90" s="131"/>
      <c r="C90" s="131"/>
      <c r="D90" s="131"/>
      <c r="E90" s="131"/>
    </row>
    <row r="91" spans="1:5" ht="15.75" thickBot="1" x14ac:dyDescent="0.3">
      <c r="A91" s="115" t="s">
        <v>57</v>
      </c>
      <c r="B91" s="131"/>
      <c r="C91" s="131"/>
      <c r="D91" s="131"/>
      <c r="E91" s="131"/>
    </row>
    <row r="92" spans="1:5" ht="15.75" thickBot="1" x14ac:dyDescent="0.3">
      <c r="A92" s="115" t="s">
        <v>58</v>
      </c>
      <c r="B92" s="131"/>
      <c r="C92" s="131"/>
      <c r="D92" s="131"/>
      <c r="E92" s="131"/>
    </row>
    <row r="93" spans="1:5" ht="15.75" thickBot="1" x14ac:dyDescent="0.3">
      <c r="A93" s="132" t="s">
        <v>35</v>
      </c>
      <c r="B93" s="119">
        <f>B83+B88</f>
        <v>6000</v>
      </c>
      <c r="C93" s="119">
        <f>C83+C88</f>
        <v>0</v>
      </c>
      <c r="D93" s="119">
        <f>D83+D88</f>
        <v>0</v>
      </c>
      <c r="E93" s="119">
        <f>E83+E88</f>
        <v>0</v>
      </c>
    </row>
    <row r="94" spans="1:5" ht="23.25" thickBot="1" x14ac:dyDescent="0.3">
      <c r="A94" s="113" t="s">
        <v>59</v>
      </c>
      <c r="B94" s="113" t="s">
        <v>186</v>
      </c>
      <c r="C94" s="126" t="s">
        <v>55</v>
      </c>
      <c r="D94" s="673"/>
      <c r="E94" s="674"/>
    </row>
    <row r="95" spans="1:5" ht="39.75" customHeight="1" thickBot="1" x14ac:dyDescent="0.3">
      <c r="A95" s="106" t="s">
        <v>9</v>
      </c>
      <c r="B95" s="620" t="s">
        <v>187</v>
      </c>
      <c r="C95" s="621"/>
      <c r="D95" s="621"/>
      <c r="E95" s="510"/>
    </row>
    <row r="96" spans="1:5" ht="15.75" thickBot="1" x14ac:dyDescent="0.3">
      <c r="A96" s="106" t="s">
        <v>14</v>
      </c>
      <c r="B96" s="675" t="s">
        <v>179</v>
      </c>
      <c r="C96" s="676"/>
      <c r="D96" s="676"/>
      <c r="E96" s="677"/>
    </row>
    <row r="97" spans="1:5" x14ac:dyDescent="0.25">
      <c r="A97" s="678"/>
      <c r="B97" s="127">
        <v>2019</v>
      </c>
      <c r="C97" s="127">
        <v>2020</v>
      </c>
      <c r="D97" s="127">
        <v>2021</v>
      </c>
      <c r="E97" s="127">
        <v>2022</v>
      </c>
    </row>
    <row r="98" spans="1:5" ht="15.75" thickBot="1" x14ac:dyDescent="0.3">
      <c r="A98" s="679"/>
      <c r="B98" s="128" t="s">
        <v>6</v>
      </c>
      <c r="C98" s="128" t="s">
        <v>6</v>
      </c>
      <c r="D98" s="128" t="s">
        <v>6</v>
      </c>
      <c r="E98" s="128" t="s">
        <v>6</v>
      </c>
    </row>
    <row r="99" spans="1:5" ht="15.75" thickBot="1" x14ac:dyDescent="0.3">
      <c r="A99" s="106" t="s">
        <v>8</v>
      </c>
      <c r="B99" s="133">
        <v>2000</v>
      </c>
      <c r="C99" s="106"/>
      <c r="D99" s="106"/>
      <c r="E99" s="106"/>
    </row>
    <row r="100" spans="1:5" ht="15.75" thickBot="1" x14ac:dyDescent="0.3">
      <c r="A100" s="106" t="s">
        <v>15</v>
      </c>
      <c r="B100" s="133">
        <v>45000</v>
      </c>
      <c r="C100" s="133"/>
      <c r="D100" s="133"/>
      <c r="E100" s="133"/>
    </row>
    <row r="101" spans="1:5" ht="15.75" thickBot="1" x14ac:dyDescent="0.3">
      <c r="A101" s="106" t="s">
        <v>23</v>
      </c>
      <c r="B101" s="133">
        <f>B100/B99</f>
        <v>22.5</v>
      </c>
      <c r="C101" s="133" t="e">
        <f>C100/C99</f>
        <v>#DIV/0!</v>
      </c>
      <c r="D101" s="133" t="e">
        <f>D100/D99</f>
        <v>#DIV/0!</v>
      </c>
      <c r="E101" s="133" t="e">
        <f>E100/E99</f>
        <v>#DIV/0!</v>
      </c>
    </row>
    <row r="102" spans="1:5" ht="15.75" thickBot="1" x14ac:dyDescent="0.3">
      <c r="A102" s="106" t="s">
        <v>16</v>
      </c>
      <c r="B102" s="129" t="e">
        <f t="shared" ref="B102:D104" si="2">B99/A99-1</f>
        <v>#VALUE!</v>
      </c>
      <c r="C102" s="129">
        <f t="shared" si="2"/>
        <v>-1</v>
      </c>
      <c r="D102" s="129" t="e">
        <f t="shared" si="2"/>
        <v>#DIV/0!</v>
      </c>
      <c r="E102" s="129" t="e">
        <f>E99/D99-1</f>
        <v>#DIV/0!</v>
      </c>
    </row>
    <row r="103" spans="1:5" ht="15.75" thickBot="1" x14ac:dyDescent="0.3">
      <c r="A103" s="106" t="s">
        <v>17</v>
      </c>
      <c r="B103" s="129" t="e">
        <f t="shared" si="2"/>
        <v>#VALUE!</v>
      </c>
      <c r="C103" s="129">
        <f t="shared" si="2"/>
        <v>-1</v>
      </c>
      <c r="D103" s="129" t="e">
        <f t="shared" si="2"/>
        <v>#DIV/0!</v>
      </c>
      <c r="E103" s="129" t="e">
        <f>E100/D100-1</f>
        <v>#DIV/0!</v>
      </c>
    </row>
    <row r="104" spans="1:5" ht="15.75" thickBot="1" x14ac:dyDescent="0.3">
      <c r="A104" s="106" t="s">
        <v>18</v>
      </c>
      <c r="B104" s="129" t="e">
        <f t="shared" si="2"/>
        <v>#VALUE!</v>
      </c>
      <c r="C104" s="129" t="e">
        <f t="shared" si="2"/>
        <v>#DIV/0!</v>
      </c>
      <c r="D104" s="129" t="e">
        <f t="shared" si="2"/>
        <v>#DIV/0!</v>
      </c>
      <c r="E104" s="129" t="e">
        <f>E101/D101-1</f>
        <v>#DIV/0!</v>
      </c>
    </row>
    <row r="105" spans="1:5" ht="15.75" customHeight="1" thickBot="1" x14ac:dyDescent="0.3">
      <c r="A105" s="670" t="s">
        <v>188</v>
      </c>
      <c r="B105" s="671"/>
      <c r="C105" s="671"/>
      <c r="D105" s="671"/>
      <c r="E105" s="672"/>
    </row>
    <row r="106" spans="1:5" x14ac:dyDescent="0.25">
      <c r="A106" s="678"/>
      <c r="B106" s="127">
        <v>2019</v>
      </c>
      <c r="C106" s="127">
        <v>2020</v>
      </c>
      <c r="D106" s="127">
        <v>2021</v>
      </c>
      <c r="E106" s="127">
        <v>2022</v>
      </c>
    </row>
    <row r="107" spans="1:5" ht="15.75" thickBot="1" x14ac:dyDescent="0.3">
      <c r="A107" s="679"/>
      <c r="B107" s="128" t="s">
        <v>6</v>
      </c>
      <c r="C107" s="128" t="s">
        <v>6</v>
      </c>
      <c r="D107" s="128" t="s">
        <v>6</v>
      </c>
      <c r="E107" s="128" t="s">
        <v>6</v>
      </c>
    </row>
    <row r="108" spans="1:5" ht="15.75" thickBot="1" x14ac:dyDescent="0.3">
      <c r="A108" s="130" t="s">
        <v>41</v>
      </c>
      <c r="B108" s="131">
        <f>B109+B110+B111+B112</f>
        <v>0</v>
      </c>
      <c r="C108" s="131">
        <f>C109+C110+C111+C112</f>
        <v>0</v>
      </c>
      <c r="D108" s="131">
        <f>D109+D110+D111+D112</f>
        <v>0</v>
      </c>
      <c r="E108" s="131">
        <f>E109+E110+E111+E112</f>
        <v>0</v>
      </c>
    </row>
    <row r="109" spans="1:5" ht="15.75" thickBot="1" x14ac:dyDescent="0.3">
      <c r="A109" s="115" t="s">
        <v>52</v>
      </c>
      <c r="B109" s="131"/>
      <c r="C109" s="131"/>
      <c r="D109" s="131"/>
      <c r="E109" s="131"/>
    </row>
    <row r="110" spans="1:5" ht="15.75" thickBot="1" x14ac:dyDescent="0.3">
      <c r="A110" s="115" t="s">
        <v>56</v>
      </c>
      <c r="B110" s="131"/>
      <c r="C110" s="131"/>
      <c r="D110" s="131"/>
      <c r="E110" s="131"/>
    </row>
    <row r="111" spans="1:5" ht="15.75" thickBot="1" x14ac:dyDescent="0.3">
      <c r="A111" s="115" t="s">
        <v>57</v>
      </c>
      <c r="B111" s="131"/>
      <c r="C111" s="131"/>
      <c r="D111" s="131"/>
      <c r="E111" s="131"/>
    </row>
    <row r="112" spans="1:5" ht="15.75" thickBot="1" x14ac:dyDescent="0.3">
      <c r="A112" s="115" t="s">
        <v>58</v>
      </c>
      <c r="B112" s="131"/>
      <c r="C112" s="131"/>
      <c r="D112" s="131"/>
      <c r="E112" s="131"/>
    </row>
    <row r="113" spans="1:5" ht="15.75" thickBot="1" x14ac:dyDescent="0.3">
      <c r="A113" s="130" t="s">
        <v>42</v>
      </c>
      <c r="B113" s="119">
        <f>B114+B115+B116+B117</f>
        <v>45000</v>
      </c>
      <c r="C113" s="119">
        <f>C114+C115+C116+C117</f>
        <v>0</v>
      </c>
      <c r="D113" s="119">
        <f>D114+D115+D116+D117</f>
        <v>0</v>
      </c>
      <c r="E113" s="119">
        <f>E114+E115+E116+E117</f>
        <v>0</v>
      </c>
    </row>
    <row r="114" spans="1:5" ht="15.75" thickBot="1" x14ac:dyDescent="0.3">
      <c r="A114" s="115" t="s">
        <v>52</v>
      </c>
      <c r="B114" s="131">
        <v>45000</v>
      </c>
      <c r="C114" s="131"/>
      <c r="D114" s="131"/>
      <c r="E114" s="131"/>
    </row>
    <row r="115" spans="1:5" ht="15.75" thickBot="1" x14ac:dyDescent="0.3">
      <c r="A115" s="115" t="s">
        <v>56</v>
      </c>
      <c r="B115" s="131"/>
      <c r="C115" s="131"/>
      <c r="D115" s="131"/>
      <c r="E115" s="131"/>
    </row>
    <row r="116" spans="1:5" ht="15.75" thickBot="1" x14ac:dyDescent="0.3">
      <c r="A116" s="115" t="s">
        <v>57</v>
      </c>
      <c r="B116" s="131"/>
      <c r="C116" s="131"/>
      <c r="D116" s="131"/>
      <c r="E116" s="131"/>
    </row>
    <row r="117" spans="1:5" ht="15.75" thickBot="1" x14ac:dyDescent="0.3">
      <c r="A117" s="115" t="s">
        <v>58</v>
      </c>
      <c r="B117" s="131"/>
      <c r="C117" s="131"/>
      <c r="D117" s="131"/>
      <c r="E117" s="131"/>
    </row>
    <row r="118" spans="1:5" ht="15.75" thickBot="1" x14ac:dyDescent="0.3">
      <c r="A118" s="118" t="s">
        <v>61</v>
      </c>
      <c r="B118" s="119">
        <f>B108+B113</f>
        <v>45000</v>
      </c>
      <c r="C118" s="119">
        <f>C108+C113</f>
        <v>0</v>
      </c>
      <c r="D118" s="119">
        <f>D108+D113</f>
        <v>0</v>
      </c>
      <c r="E118" s="119">
        <f>E108+E113</f>
        <v>0</v>
      </c>
    </row>
    <row r="119" spans="1:5" ht="23.25" thickBot="1" x14ac:dyDescent="0.3">
      <c r="A119" s="134" t="s">
        <v>103</v>
      </c>
      <c r="B119" s="113" t="s">
        <v>189</v>
      </c>
      <c r="C119" s="126" t="s">
        <v>55</v>
      </c>
      <c r="D119" s="673"/>
      <c r="E119" s="674"/>
    </row>
    <row r="120" spans="1:5" ht="15.75" customHeight="1" thickBot="1" x14ac:dyDescent="0.3">
      <c r="A120" s="106" t="s">
        <v>9</v>
      </c>
      <c r="B120" s="620" t="s">
        <v>190</v>
      </c>
      <c r="C120" s="621"/>
      <c r="D120" s="621"/>
      <c r="E120" s="510"/>
    </row>
    <row r="121" spans="1:5" ht="15.75" thickBot="1" x14ac:dyDescent="0.3">
      <c r="A121" s="106" t="s">
        <v>14</v>
      </c>
      <c r="B121" s="675" t="s">
        <v>179</v>
      </c>
      <c r="C121" s="676"/>
      <c r="D121" s="676"/>
      <c r="E121" s="677"/>
    </row>
    <row r="122" spans="1:5" x14ac:dyDescent="0.25">
      <c r="A122" s="678"/>
      <c r="B122" s="127">
        <v>2019</v>
      </c>
      <c r="C122" s="127">
        <v>2020</v>
      </c>
      <c r="D122" s="127">
        <v>2021</v>
      </c>
      <c r="E122" s="127">
        <v>2022</v>
      </c>
    </row>
    <row r="123" spans="1:5" ht="15.75" thickBot="1" x14ac:dyDescent="0.3">
      <c r="A123" s="679"/>
      <c r="B123" s="128" t="s">
        <v>6</v>
      </c>
      <c r="C123" s="128" t="s">
        <v>6</v>
      </c>
      <c r="D123" s="128" t="s">
        <v>6</v>
      </c>
      <c r="E123" s="128" t="s">
        <v>6</v>
      </c>
    </row>
    <row r="124" spans="1:5" ht="15.75" thickBot="1" x14ac:dyDescent="0.3">
      <c r="A124" s="106" t="s">
        <v>8</v>
      </c>
      <c r="B124" s="133"/>
      <c r="C124" s="135">
        <v>3000</v>
      </c>
      <c r="D124" s="135">
        <v>3000</v>
      </c>
      <c r="E124" s="135">
        <v>3000</v>
      </c>
    </row>
    <row r="125" spans="1:5" ht="15.75" thickBot="1" x14ac:dyDescent="0.3">
      <c r="A125" s="106" t="s">
        <v>15</v>
      </c>
      <c r="B125" s="133"/>
      <c r="C125" s="133">
        <v>100000</v>
      </c>
      <c r="D125" s="133">
        <v>100000</v>
      </c>
      <c r="E125" s="133">
        <v>100000</v>
      </c>
    </row>
    <row r="126" spans="1:5" ht="15.75" thickBot="1" x14ac:dyDescent="0.3">
      <c r="A126" s="106" t="s">
        <v>23</v>
      </c>
      <c r="B126" s="133" t="e">
        <f>B125/B124</f>
        <v>#DIV/0!</v>
      </c>
      <c r="C126" s="133">
        <f>C125/C124</f>
        <v>33.333333333333336</v>
      </c>
      <c r="D126" s="133">
        <f>D125/D124</f>
        <v>33.333333333333336</v>
      </c>
      <c r="E126" s="133">
        <f>E125/E124</f>
        <v>33.333333333333336</v>
      </c>
    </row>
    <row r="127" spans="1:5" ht="15.75" thickBot="1" x14ac:dyDescent="0.3">
      <c r="A127" s="106" t="s">
        <v>16</v>
      </c>
      <c r="B127" s="129" t="e">
        <f t="shared" ref="B127:D129" si="3">B124/A124-1</f>
        <v>#VALUE!</v>
      </c>
      <c r="C127" s="129" t="e">
        <f t="shared" si="3"/>
        <v>#DIV/0!</v>
      </c>
      <c r="D127" s="129">
        <f t="shared" si="3"/>
        <v>0</v>
      </c>
      <c r="E127" s="129">
        <f>E124/D124-1</f>
        <v>0</v>
      </c>
    </row>
    <row r="128" spans="1:5" ht="15.75" thickBot="1" x14ac:dyDescent="0.3">
      <c r="A128" s="106" t="s">
        <v>17</v>
      </c>
      <c r="B128" s="129" t="e">
        <f t="shared" si="3"/>
        <v>#VALUE!</v>
      </c>
      <c r="C128" s="129" t="e">
        <f t="shared" si="3"/>
        <v>#DIV/0!</v>
      </c>
      <c r="D128" s="129">
        <f t="shared" si="3"/>
        <v>0</v>
      </c>
      <c r="E128" s="129">
        <f>E125/D125-1</f>
        <v>0</v>
      </c>
    </row>
    <row r="129" spans="1:5" ht="15.75" thickBot="1" x14ac:dyDescent="0.3">
      <c r="A129" s="106" t="s">
        <v>18</v>
      </c>
      <c r="B129" s="129" t="e">
        <f t="shared" si="3"/>
        <v>#DIV/0!</v>
      </c>
      <c r="C129" s="129" t="e">
        <f t="shared" si="3"/>
        <v>#DIV/0!</v>
      </c>
      <c r="D129" s="129">
        <f t="shared" si="3"/>
        <v>0</v>
      </c>
      <c r="E129" s="129">
        <f>E126/D126-1</f>
        <v>0</v>
      </c>
    </row>
    <row r="130" spans="1:5" ht="15.75" customHeight="1" thickBot="1" x14ac:dyDescent="0.3">
      <c r="A130" s="670" t="s">
        <v>191</v>
      </c>
      <c r="B130" s="671"/>
      <c r="C130" s="671"/>
      <c r="D130" s="671"/>
      <c r="E130" s="672"/>
    </row>
    <row r="131" spans="1:5" x14ac:dyDescent="0.25">
      <c r="A131" s="678"/>
      <c r="B131" s="127">
        <v>2019</v>
      </c>
      <c r="C131" s="127">
        <v>2020</v>
      </c>
      <c r="D131" s="127">
        <v>2021</v>
      </c>
      <c r="E131" s="127">
        <v>2022</v>
      </c>
    </row>
    <row r="132" spans="1:5" ht="15.75" thickBot="1" x14ac:dyDescent="0.3">
      <c r="A132" s="679"/>
      <c r="B132" s="128" t="s">
        <v>6</v>
      </c>
      <c r="C132" s="128" t="s">
        <v>6</v>
      </c>
      <c r="D132" s="128" t="s">
        <v>6</v>
      </c>
      <c r="E132" s="128" t="s">
        <v>6</v>
      </c>
    </row>
    <row r="133" spans="1:5" ht="15.75" thickBot="1" x14ac:dyDescent="0.3">
      <c r="A133" s="130" t="s">
        <v>41</v>
      </c>
      <c r="B133" s="131">
        <f>B134+B135+B136+B137</f>
        <v>0</v>
      </c>
      <c r="C133" s="131">
        <f>C134+C135+C136+C137</f>
        <v>0</v>
      </c>
      <c r="D133" s="131">
        <f>D134+D135+D136+D137</f>
        <v>0</v>
      </c>
      <c r="E133" s="131">
        <f>E134+E135+E136+E137</f>
        <v>0</v>
      </c>
    </row>
    <row r="134" spans="1:5" ht="15.75" thickBot="1" x14ac:dyDescent="0.3">
      <c r="A134" s="115" t="s">
        <v>52</v>
      </c>
      <c r="B134" s="131"/>
      <c r="C134" s="131"/>
      <c r="D134" s="131"/>
      <c r="E134" s="131"/>
    </row>
    <row r="135" spans="1:5" ht="15.75" thickBot="1" x14ac:dyDescent="0.3">
      <c r="A135" s="115" t="s">
        <v>56</v>
      </c>
      <c r="B135" s="131"/>
      <c r="C135" s="131"/>
      <c r="D135" s="131"/>
      <c r="E135" s="131"/>
    </row>
    <row r="136" spans="1:5" ht="15.75" thickBot="1" x14ac:dyDescent="0.3">
      <c r="A136" s="115" t="s">
        <v>57</v>
      </c>
      <c r="B136" s="131"/>
      <c r="C136" s="131"/>
      <c r="D136" s="131"/>
      <c r="E136" s="131"/>
    </row>
    <row r="137" spans="1:5" ht="15.75" thickBot="1" x14ac:dyDescent="0.3">
      <c r="A137" s="115" t="s">
        <v>58</v>
      </c>
      <c r="B137" s="131"/>
      <c r="C137" s="131"/>
      <c r="D137" s="131"/>
      <c r="E137" s="131"/>
    </row>
    <row r="138" spans="1:5" ht="15.75" thickBot="1" x14ac:dyDescent="0.3">
      <c r="A138" s="130" t="s">
        <v>42</v>
      </c>
      <c r="B138" s="119">
        <f>B139+B140+B141+B142</f>
        <v>0</v>
      </c>
      <c r="C138" s="119">
        <f>C139+C140+C141+C142</f>
        <v>100000</v>
      </c>
      <c r="D138" s="119">
        <f>D139+D140+D141+D142</f>
        <v>100000</v>
      </c>
      <c r="E138" s="119">
        <f>E139+E140+E141+E142</f>
        <v>100000</v>
      </c>
    </row>
    <row r="139" spans="1:5" ht="15.75" thickBot="1" x14ac:dyDescent="0.3">
      <c r="A139" s="115" t="s">
        <v>52</v>
      </c>
      <c r="B139" s="131"/>
      <c r="C139" s="131">
        <v>100000</v>
      </c>
      <c r="D139" s="131">
        <v>100000</v>
      </c>
      <c r="E139" s="131">
        <v>100000</v>
      </c>
    </row>
    <row r="140" spans="1:5" ht="15.75" thickBot="1" x14ac:dyDescent="0.3">
      <c r="A140" s="115" t="s">
        <v>56</v>
      </c>
      <c r="B140" s="131"/>
      <c r="C140" s="131"/>
      <c r="D140" s="131"/>
      <c r="E140" s="131"/>
    </row>
    <row r="141" spans="1:5" ht="15.75" thickBot="1" x14ac:dyDescent="0.3">
      <c r="A141" s="115" t="s">
        <v>57</v>
      </c>
      <c r="B141" s="131"/>
      <c r="C141" s="131"/>
      <c r="D141" s="131"/>
      <c r="E141" s="131"/>
    </row>
    <row r="142" spans="1:5" ht="15.75" thickBot="1" x14ac:dyDescent="0.3">
      <c r="A142" s="115" t="s">
        <v>58</v>
      </c>
      <c r="B142" s="131"/>
      <c r="C142" s="131"/>
      <c r="D142" s="131"/>
      <c r="E142" s="131"/>
    </row>
    <row r="143" spans="1:5" ht="15.75" thickBot="1" x14ac:dyDescent="0.3">
      <c r="A143" s="136" t="s">
        <v>192</v>
      </c>
      <c r="B143" s="119">
        <f>B133+B138</f>
        <v>0</v>
      </c>
      <c r="C143" s="119">
        <f>C133+C138</f>
        <v>100000</v>
      </c>
      <c r="D143" s="119">
        <f>D133+D138</f>
        <v>100000</v>
      </c>
      <c r="E143" s="119">
        <f>E133+E138</f>
        <v>100000</v>
      </c>
    </row>
    <row r="144" spans="1:5" ht="15.75" thickBot="1" x14ac:dyDescent="0.3">
      <c r="A144" s="663" t="s">
        <v>39</v>
      </c>
      <c r="B144" s="664"/>
      <c r="C144" s="664"/>
      <c r="D144" s="664"/>
      <c r="E144" s="665"/>
    </row>
    <row r="145" spans="1:5" ht="15.75" thickBot="1" x14ac:dyDescent="0.3">
      <c r="A145" s="663" t="s">
        <v>43</v>
      </c>
      <c r="B145" s="664"/>
      <c r="C145" s="664"/>
      <c r="D145" s="664"/>
      <c r="E145" s="665"/>
    </row>
    <row r="146" spans="1:5" ht="15.75" thickBot="1" x14ac:dyDescent="0.3">
      <c r="A146" s="113" t="s">
        <v>46</v>
      </c>
      <c r="B146" s="666" t="s">
        <v>193</v>
      </c>
      <c r="C146" s="667"/>
      <c r="D146" s="668"/>
      <c r="E146" s="669"/>
    </row>
    <row r="147" spans="1:5" ht="34.5" thickBot="1" x14ac:dyDescent="0.3">
      <c r="A147" s="134" t="s">
        <v>28</v>
      </c>
      <c r="B147" s="113" t="s">
        <v>194</v>
      </c>
      <c r="C147" s="126" t="s">
        <v>55</v>
      </c>
      <c r="D147" s="668"/>
      <c r="E147" s="669"/>
    </row>
    <row r="148" spans="1:5" ht="15.75" thickBot="1" x14ac:dyDescent="0.3">
      <c r="A148" s="106" t="s">
        <v>9</v>
      </c>
      <c r="B148" s="620" t="s">
        <v>195</v>
      </c>
      <c r="C148" s="621"/>
      <c r="D148" s="621"/>
      <c r="E148" s="510"/>
    </row>
    <row r="149" spans="1:5" ht="15.75" thickBot="1" x14ac:dyDescent="0.3">
      <c r="A149" s="106" t="s">
        <v>14</v>
      </c>
      <c r="B149" s="675" t="s">
        <v>196</v>
      </c>
      <c r="C149" s="676"/>
      <c r="D149" s="676"/>
      <c r="E149" s="677"/>
    </row>
    <row r="150" spans="1:5" x14ac:dyDescent="0.25">
      <c r="A150" s="678"/>
      <c r="B150" s="127">
        <v>2019</v>
      </c>
      <c r="C150" s="127">
        <v>2020</v>
      </c>
      <c r="D150" s="127">
        <v>2021</v>
      </c>
      <c r="E150" s="127">
        <v>2022</v>
      </c>
    </row>
    <row r="151" spans="1:5" ht="15.75" thickBot="1" x14ac:dyDescent="0.3">
      <c r="A151" s="679"/>
      <c r="B151" s="128" t="s">
        <v>6</v>
      </c>
      <c r="C151" s="128" t="s">
        <v>6</v>
      </c>
      <c r="D151" s="128" t="s">
        <v>6</v>
      </c>
      <c r="E151" s="128" t="s">
        <v>6</v>
      </c>
    </row>
    <row r="152" spans="1:5" ht="15.75" thickBot="1" x14ac:dyDescent="0.3">
      <c r="A152" s="106" t="s">
        <v>8</v>
      </c>
      <c r="B152" s="137"/>
      <c r="C152" s="138"/>
      <c r="D152" s="138"/>
      <c r="E152" s="138"/>
    </row>
    <row r="153" spans="1:5" ht="15.75" thickBot="1" x14ac:dyDescent="0.3">
      <c r="A153" s="106" t="s">
        <v>15</v>
      </c>
      <c r="B153" s="133">
        <v>1000000</v>
      </c>
      <c r="C153" s="133">
        <v>1000000</v>
      </c>
      <c r="D153" s="133">
        <v>1000000</v>
      </c>
      <c r="E153" s="133">
        <v>1000000</v>
      </c>
    </row>
    <row r="154" spans="1:5" ht="15.75" thickBot="1" x14ac:dyDescent="0.3">
      <c r="A154" s="106" t="s">
        <v>23</v>
      </c>
      <c r="B154" s="133" t="e">
        <f>B153/B152</f>
        <v>#DIV/0!</v>
      </c>
      <c r="C154" s="133" t="e">
        <f>C153/C152</f>
        <v>#DIV/0!</v>
      </c>
      <c r="D154" s="133" t="e">
        <f>D153/D152</f>
        <v>#DIV/0!</v>
      </c>
      <c r="E154" s="133" t="e">
        <f>E153/E152</f>
        <v>#DIV/0!</v>
      </c>
    </row>
    <row r="155" spans="1:5" ht="15.75" thickBot="1" x14ac:dyDescent="0.3">
      <c r="A155" s="106" t="s">
        <v>16</v>
      </c>
      <c r="B155" s="129" t="e">
        <f>B152/A152-1</f>
        <v>#VALUE!</v>
      </c>
      <c r="C155" s="129" t="e">
        <f t="shared" ref="C155:D157" si="4">C152/B152-1</f>
        <v>#DIV/0!</v>
      </c>
      <c r="D155" s="129" t="e">
        <f t="shared" si="4"/>
        <v>#DIV/0!</v>
      </c>
      <c r="E155" s="129" t="e">
        <f>E152/D152-1</f>
        <v>#DIV/0!</v>
      </c>
    </row>
    <row r="156" spans="1:5" ht="15.75" thickBot="1" x14ac:dyDescent="0.3">
      <c r="A156" s="106" t="s">
        <v>17</v>
      </c>
      <c r="B156" s="129" t="e">
        <f>B153/A153-1</f>
        <v>#VALUE!</v>
      </c>
      <c r="C156" s="129">
        <f t="shared" si="4"/>
        <v>0</v>
      </c>
      <c r="D156" s="129">
        <f t="shared" si="4"/>
        <v>0</v>
      </c>
      <c r="E156" s="129">
        <f>E153/D153-1</f>
        <v>0</v>
      </c>
    </row>
    <row r="157" spans="1:5" ht="15.75" thickBot="1" x14ac:dyDescent="0.3">
      <c r="A157" s="106" t="s">
        <v>18</v>
      </c>
      <c r="B157" s="129" t="e">
        <f>B154/A154-1</f>
        <v>#DIV/0!</v>
      </c>
      <c r="C157" s="129" t="e">
        <f t="shared" si="4"/>
        <v>#DIV/0!</v>
      </c>
      <c r="D157" s="129" t="e">
        <f t="shared" si="4"/>
        <v>#DIV/0!</v>
      </c>
      <c r="E157" s="129" t="e">
        <f>E154/D154-1</f>
        <v>#DIV/0!</v>
      </c>
    </row>
    <row r="158" spans="1:5" ht="15.75" customHeight="1" thickBot="1" x14ac:dyDescent="0.3">
      <c r="A158" s="670" t="s">
        <v>180</v>
      </c>
      <c r="B158" s="671"/>
      <c r="C158" s="671"/>
      <c r="D158" s="671"/>
      <c r="E158" s="672"/>
    </row>
    <row r="159" spans="1:5" x14ac:dyDescent="0.25">
      <c r="A159" s="678"/>
      <c r="B159" s="127">
        <v>2019</v>
      </c>
      <c r="C159" s="127">
        <v>2020</v>
      </c>
      <c r="D159" s="127">
        <v>2021</v>
      </c>
      <c r="E159" s="127">
        <v>2022</v>
      </c>
    </row>
    <row r="160" spans="1:5" ht="15.75" thickBot="1" x14ac:dyDescent="0.3">
      <c r="A160" s="679"/>
      <c r="B160" s="128" t="s">
        <v>6</v>
      </c>
      <c r="C160" s="128" t="s">
        <v>6</v>
      </c>
      <c r="D160" s="128" t="s">
        <v>6</v>
      </c>
      <c r="E160" s="128" t="s">
        <v>6</v>
      </c>
    </row>
    <row r="161" spans="1:5" ht="15.75" thickBot="1" x14ac:dyDescent="0.3">
      <c r="A161" s="130" t="s">
        <v>41</v>
      </c>
      <c r="B161" s="131">
        <f>B162+B163+B164+B165</f>
        <v>0</v>
      </c>
      <c r="C161" s="131">
        <f>C162+C163+C164+C165</f>
        <v>0</v>
      </c>
      <c r="D161" s="131">
        <f>D162+D163+D164+D165</f>
        <v>0</v>
      </c>
      <c r="E161" s="131">
        <f>E162+E163+E164+E165</f>
        <v>0</v>
      </c>
    </row>
    <row r="162" spans="1:5" ht="15.75" thickBot="1" x14ac:dyDescent="0.3">
      <c r="A162" s="115" t="s">
        <v>52</v>
      </c>
      <c r="B162" s="131"/>
      <c r="C162" s="131"/>
      <c r="D162" s="131"/>
      <c r="E162" s="131"/>
    </row>
    <row r="163" spans="1:5" ht="15.75" thickBot="1" x14ac:dyDescent="0.3">
      <c r="A163" s="115" t="s">
        <v>56</v>
      </c>
      <c r="B163" s="131"/>
      <c r="C163" s="131"/>
      <c r="D163" s="131"/>
      <c r="E163" s="131"/>
    </row>
    <row r="164" spans="1:5" ht="15.75" thickBot="1" x14ac:dyDescent="0.3">
      <c r="A164" s="115" t="s">
        <v>57</v>
      </c>
      <c r="B164" s="131"/>
      <c r="C164" s="131"/>
      <c r="D164" s="131"/>
      <c r="E164" s="131"/>
    </row>
    <row r="165" spans="1:5" ht="15.75" thickBot="1" x14ac:dyDescent="0.3">
      <c r="A165" s="115" t="s">
        <v>58</v>
      </c>
      <c r="B165" s="131"/>
      <c r="C165" s="131"/>
      <c r="D165" s="131"/>
      <c r="E165" s="131"/>
    </row>
    <row r="166" spans="1:5" ht="15.75" thickBot="1" x14ac:dyDescent="0.3">
      <c r="A166" s="130" t="s">
        <v>42</v>
      </c>
      <c r="B166" s="119">
        <f>B167+B168+B169+B170</f>
        <v>1000000</v>
      </c>
      <c r="C166" s="119">
        <f>C167+C168+C169+C170</f>
        <v>1000000</v>
      </c>
      <c r="D166" s="119">
        <f>D167+D168+D169+D170</f>
        <v>1000000</v>
      </c>
      <c r="E166" s="119">
        <f>E167+E168+E169+E170</f>
        <v>1000000</v>
      </c>
    </row>
    <row r="167" spans="1:5" ht="15.75" thickBot="1" x14ac:dyDescent="0.3">
      <c r="A167" s="115" t="s">
        <v>52</v>
      </c>
      <c r="B167" s="131">
        <v>1000000</v>
      </c>
      <c r="C167" s="131">
        <v>1000000</v>
      </c>
      <c r="D167" s="131">
        <v>1000000</v>
      </c>
      <c r="E167" s="131">
        <v>1000000</v>
      </c>
    </row>
    <row r="168" spans="1:5" ht="15.75" thickBot="1" x14ac:dyDescent="0.3">
      <c r="A168" s="115" t="s">
        <v>56</v>
      </c>
      <c r="B168" s="131"/>
      <c r="C168" s="131"/>
      <c r="D168" s="131"/>
      <c r="E168" s="131"/>
    </row>
    <row r="169" spans="1:5" ht="15.75" thickBot="1" x14ac:dyDescent="0.3">
      <c r="A169" s="115" t="s">
        <v>57</v>
      </c>
      <c r="B169" s="131"/>
      <c r="C169" s="131"/>
      <c r="D169" s="131"/>
      <c r="E169" s="131"/>
    </row>
    <row r="170" spans="1:5" ht="15.75" thickBot="1" x14ac:dyDescent="0.3">
      <c r="A170" s="115" t="s">
        <v>58</v>
      </c>
      <c r="B170" s="131"/>
      <c r="C170" s="131"/>
      <c r="D170" s="131"/>
      <c r="E170" s="131"/>
    </row>
    <row r="171" spans="1:5" ht="15.75" thickBot="1" x14ac:dyDescent="0.3">
      <c r="A171" s="118" t="s">
        <v>197</v>
      </c>
      <c r="B171" s="119">
        <f>B161+B166</f>
        <v>1000000</v>
      </c>
      <c r="C171" s="119">
        <f>C161+C166</f>
        <v>1000000</v>
      </c>
      <c r="D171" s="119">
        <f>D161+D166</f>
        <v>1000000</v>
      </c>
      <c r="E171" s="119">
        <f>E161+E166</f>
        <v>1000000</v>
      </c>
    </row>
    <row r="172" spans="1:5" ht="15.75" thickBot="1" x14ac:dyDescent="0.3">
      <c r="A172" s="663" t="s">
        <v>39</v>
      </c>
      <c r="B172" s="664"/>
      <c r="C172" s="664"/>
      <c r="D172" s="664"/>
      <c r="E172" s="665"/>
    </row>
    <row r="173" spans="1:5" ht="15.75" thickBot="1" x14ac:dyDescent="0.3">
      <c r="A173" s="663" t="s">
        <v>43</v>
      </c>
      <c r="B173" s="664"/>
      <c r="C173" s="664"/>
      <c r="D173" s="664"/>
      <c r="E173" s="665"/>
    </row>
    <row r="174" spans="1:5" ht="15.75" thickBot="1" x14ac:dyDescent="0.3">
      <c r="A174" s="113" t="s">
        <v>46</v>
      </c>
      <c r="B174" s="666" t="s">
        <v>198</v>
      </c>
      <c r="C174" s="667"/>
      <c r="D174" s="668"/>
      <c r="E174" s="669"/>
    </row>
    <row r="175" spans="1:5" ht="113.25" thickBot="1" x14ac:dyDescent="0.3">
      <c r="A175" s="113" t="s">
        <v>54</v>
      </c>
      <c r="B175" s="113" t="s">
        <v>199</v>
      </c>
      <c r="C175" s="126" t="s">
        <v>55</v>
      </c>
      <c r="D175" s="673" t="s">
        <v>200</v>
      </c>
      <c r="E175" s="674"/>
    </row>
    <row r="176" spans="1:5" ht="15.75" thickBot="1" x14ac:dyDescent="0.3">
      <c r="A176" s="106" t="s">
        <v>9</v>
      </c>
      <c r="B176" s="620" t="s">
        <v>201</v>
      </c>
      <c r="C176" s="621"/>
      <c r="D176" s="621"/>
      <c r="E176" s="510"/>
    </row>
    <row r="177" spans="1:5" ht="15.75" thickBot="1" x14ac:dyDescent="0.3">
      <c r="A177" s="106" t="s">
        <v>14</v>
      </c>
      <c r="B177" s="675" t="s">
        <v>179</v>
      </c>
      <c r="C177" s="676"/>
      <c r="D177" s="676"/>
      <c r="E177" s="677"/>
    </row>
    <row r="178" spans="1:5" x14ac:dyDescent="0.25">
      <c r="A178" s="678"/>
      <c r="B178" s="127">
        <v>2019</v>
      </c>
      <c r="C178" s="127">
        <v>2020</v>
      </c>
      <c r="D178" s="127">
        <v>2021</v>
      </c>
      <c r="E178" s="127">
        <v>2022</v>
      </c>
    </row>
    <row r="179" spans="1:5" ht="15.75" thickBot="1" x14ac:dyDescent="0.3">
      <c r="A179" s="679"/>
      <c r="B179" s="128" t="s">
        <v>6</v>
      </c>
      <c r="C179" s="128" t="s">
        <v>6</v>
      </c>
      <c r="D179" s="128" t="s">
        <v>6</v>
      </c>
      <c r="E179" s="128" t="s">
        <v>6</v>
      </c>
    </row>
    <row r="180" spans="1:5" ht="15.75" thickBot="1" x14ac:dyDescent="0.3">
      <c r="A180" s="106" t="s">
        <v>8</v>
      </c>
      <c r="B180" s="133">
        <v>7000</v>
      </c>
      <c r="C180" s="133">
        <v>7000</v>
      </c>
      <c r="D180" s="133">
        <v>7000</v>
      </c>
      <c r="E180" s="133">
        <v>7000</v>
      </c>
    </row>
    <row r="181" spans="1:5" ht="15.75" thickBot="1" x14ac:dyDescent="0.3">
      <c r="A181" s="106" t="s">
        <v>15</v>
      </c>
      <c r="B181" s="133">
        <v>656800</v>
      </c>
      <c r="C181" s="133">
        <v>745800</v>
      </c>
      <c r="D181" s="133">
        <v>755800</v>
      </c>
      <c r="E181" s="133">
        <v>755800</v>
      </c>
    </row>
    <row r="182" spans="1:5" ht="15.75" thickBot="1" x14ac:dyDescent="0.3">
      <c r="A182" s="106" t="s">
        <v>23</v>
      </c>
      <c r="B182" s="133">
        <f>B181/B180</f>
        <v>93.828571428571422</v>
      </c>
      <c r="C182" s="133">
        <f>C181/C180</f>
        <v>106.54285714285714</v>
      </c>
      <c r="D182" s="133">
        <f>D181/D180</f>
        <v>107.97142857142858</v>
      </c>
      <c r="E182" s="133">
        <f>E181/E180</f>
        <v>107.97142857142858</v>
      </c>
    </row>
    <row r="183" spans="1:5" ht="15.75" thickBot="1" x14ac:dyDescent="0.3">
      <c r="A183" s="106" t="s">
        <v>16</v>
      </c>
      <c r="B183" s="129" t="e">
        <f>B180/A180-1</f>
        <v>#VALUE!</v>
      </c>
      <c r="C183" s="129">
        <f t="shared" ref="C183:D185" si="5">C180/B180-1</f>
        <v>0</v>
      </c>
      <c r="D183" s="129">
        <f t="shared" si="5"/>
        <v>0</v>
      </c>
      <c r="E183" s="129">
        <f>E180/D180-1</f>
        <v>0</v>
      </c>
    </row>
    <row r="184" spans="1:5" ht="15.75" thickBot="1" x14ac:dyDescent="0.3">
      <c r="A184" s="106" t="s">
        <v>17</v>
      </c>
      <c r="B184" s="129" t="e">
        <f>B181/A181-1</f>
        <v>#VALUE!</v>
      </c>
      <c r="C184" s="129">
        <f t="shared" si="5"/>
        <v>0.13550548112058469</v>
      </c>
      <c r="D184" s="129">
        <f t="shared" si="5"/>
        <v>1.3408420488066453E-2</v>
      </c>
      <c r="E184" s="129">
        <f>E181/D181-1</f>
        <v>0</v>
      </c>
    </row>
    <row r="185" spans="1:5" ht="15.75" thickBot="1" x14ac:dyDescent="0.3">
      <c r="A185" s="106" t="s">
        <v>18</v>
      </c>
      <c r="B185" s="129" t="e">
        <f>B182/A182-1</f>
        <v>#VALUE!</v>
      </c>
      <c r="C185" s="129">
        <f t="shared" si="5"/>
        <v>0.13550548112058469</v>
      </c>
      <c r="D185" s="129">
        <f t="shared" si="5"/>
        <v>1.3408420488066453E-2</v>
      </c>
      <c r="E185" s="129">
        <f>E182/D182-1</f>
        <v>0</v>
      </c>
    </row>
    <row r="186" spans="1:5" ht="15.75" customHeight="1" thickBot="1" x14ac:dyDescent="0.3">
      <c r="A186" s="670" t="s">
        <v>180</v>
      </c>
      <c r="B186" s="671"/>
      <c r="C186" s="671"/>
      <c r="D186" s="671"/>
      <c r="E186" s="672"/>
    </row>
    <row r="187" spans="1:5" x14ac:dyDescent="0.25">
      <c r="A187" s="678"/>
      <c r="B187" s="127">
        <v>2019</v>
      </c>
      <c r="C187" s="127">
        <v>2020</v>
      </c>
      <c r="D187" s="127">
        <v>2021</v>
      </c>
      <c r="E187" s="127">
        <v>2021</v>
      </c>
    </row>
    <row r="188" spans="1:5" ht="15.75" thickBot="1" x14ac:dyDescent="0.3">
      <c r="A188" s="679"/>
      <c r="B188" s="128" t="s">
        <v>6</v>
      </c>
      <c r="C188" s="128" t="s">
        <v>6</v>
      </c>
      <c r="D188" s="128" t="s">
        <v>6</v>
      </c>
      <c r="E188" s="128" t="s">
        <v>6</v>
      </c>
    </row>
    <row r="189" spans="1:5" ht="15.75" thickBot="1" x14ac:dyDescent="0.3">
      <c r="A189" s="130" t="s">
        <v>41</v>
      </c>
      <c r="B189" s="131">
        <f>B190+B191+B192+B193</f>
        <v>0</v>
      </c>
      <c r="C189" s="131">
        <f>C190+C191+C192+C193</f>
        <v>0</v>
      </c>
      <c r="D189" s="131">
        <f>D190+D191+D192+D193</f>
        <v>0</v>
      </c>
      <c r="E189" s="131">
        <f>E190+E191+E192+E193</f>
        <v>0</v>
      </c>
    </row>
    <row r="190" spans="1:5" ht="15.75" thickBot="1" x14ac:dyDescent="0.3">
      <c r="A190" s="115" t="s">
        <v>52</v>
      </c>
      <c r="B190" s="131"/>
      <c r="C190" s="131"/>
      <c r="D190" s="131"/>
      <c r="E190" s="131"/>
    </row>
    <row r="191" spans="1:5" ht="15.75" thickBot="1" x14ac:dyDescent="0.3">
      <c r="A191" s="115" t="s">
        <v>56</v>
      </c>
      <c r="B191" s="131"/>
      <c r="C191" s="131"/>
      <c r="D191" s="131"/>
      <c r="E191" s="131"/>
    </row>
    <row r="192" spans="1:5" ht="15.75" thickBot="1" x14ac:dyDescent="0.3">
      <c r="A192" s="115" t="s">
        <v>57</v>
      </c>
      <c r="B192" s="131"/>
      <c r="C192" s="131"/>
      <c r="D192" s="131"/>
      <c r="E192" s="131"/>
    </row>
    <row r="193" spans="1:5" ht="15.75" thickBot="1" x14ac:dyDescent="0.3">
      <c r="A193" s="115" t="s">
        <v>58</v>
      </c>
      <c r="B193" s="131"/>
      <c r="C193" s="131"/>
      <c r="D193" s="131"/>
      <c r="E193" s="131"/>
    </row>
    <row r="194" spans="1:5" ht="15.75" thickBot="1" x14ac:dyDescent="0.3">
      <c r="A194" s="130" t="s">
        <v>42</v>
      </c>
      <c r="B194" s="119">
        <f>B195+B196+B197+B198</f>
        <v>656800</v>
      </c>
      <c r="C194" s="119">
        <f>C195+C196+C197+C198</f>
        <v>745800</v>
      </c>
      <c r="D194" s="119">
        <f>D195+D196+D197+D198</f>
        <v>755800</v>
      </c>
      <c r="E194" s="119">
        <f>E195+E196+E197+E198</f>
        <v>755800</v>
      </c>
    </row>
    <row r="195" spans="1:5" ht="15.75" thickBot="1" x14ac:dyDescent="0.3">
      <c r="A195" s="115" t="s">
        <v>52</v>
      </c>
      <c r="B195" s="131">
        <v>0</v>
      </c>
      <c r="C195" s="131"/>
      <c r="D195" s="131"/>
      <c r="E195" s="131"/>
    </row>
    <row r="196" spans="1:5" ht="15.75" thickBot="1" x14ac:dyDescent="0.3">
      <c r="A196" s="115" t="s">
        <v>56</v>
      </c>
      <c r="B196" s="131">
        <v>656800</v>
      </c>
      <c r="C196" s="131">
        <v>745800</v>
      </c>
      <c r="D196" s="131">
        <v>755800</v>
      </c>
      <c r="E196" s="131">
        <v>755800</v>
      </c>
    </row>
    <row r="197" spans="1:5" ht="15.75" thickBot="1" x14ac:dyDescent="0.3">
      <c r="A197" s="115" t="s">
        <v>57</v>
      </c>
      <c r="B197" s="131"/>
      <c r="C197" s="131"/>
      <c r="D197" s="131"/>
      <c r="E197" s="131"/>
    </row>
    <row r="198" spans="1:5" ht="15.75" thickBot="1" x14ac:dyDescent="0.3">
      <c r="A198" s="115" t="s">
        <v>58</v>
      </c>
      <c r="B198" s="131"/>
      <c r="C198" s="131"/>
      <c r="D198" s="131"/>
      <c r="E198" s="131"/>
    </row>
    <row r="199" spans="1:5" ht="15.75" thickBot="1" x14ac:dyDescent="0.3">
      <c r="A199" s="132" t="s">
        <v>35</v>
      </c>
      <c r="B199" s="119">
        <f>B189+B194</f>
        <v>656800</v>
      </c>
      <c r="C199" s="119">
        <f>C189+C194</f>
        <v>745800</v>
      </c>
      <c r="D199" s="119">
        <f>D189+D194</f>
        <v>755800</v>
      </c>
      <c r="E199" s="119">
        <f>E189+E194</f>
        <v>755800</v>
      </c>
    </row>
    <row r="200" spans="1:5" ht="23.25" thickBot="1" x14ac:dyDescent="0.3">
      <c r="A200" s="113" t="s">
        <v>59</v>
      </c>
      <c r="B200" s="113" t="s">
        <v>202</v>
      </c>
      <c r="C200" s="126" t="s">
        <v>55</v>
      </c>
      <c r="D200" s="668" t="s">
        <v>203</v>
      </c>
      <c r="E200" s="669"/>
    </row>
    <row r="201" spans="1:5" ht="37.5" customHeight="1" thickBot="1" x14ac:dyDescent="0.3">
      <c r="A201" s="106" t="s">
        <v>9</v>
      </c>
      <c r="B201" s="680" t="s">
        <v>199</v>
      </c>
      <c r="C201" s="681"/>
      <c r="D201" s="681"/>
      <c r="E201" s="682"/>
    </row>
    <row r="202" spans="1:5" ht="15.75" thickBot="1" x14ac:dyDescent="0.3">
      <c r="A202" s="106" t="s">
        <v>14</v>
      </c>
      <c r="B202" s="675" t="s">
        <v>179</v>
      </c>
      <c r="C202" s="676"/>
      <c r="D202" s="676"/>
      <c r="E202" s="677"/>
    </row>
    <row r="203" spans="1:5" x14ac:dyDescent="0.25">
      <c r="A203" s="678"/>
      <c r="B203" s="127">
        <v>2019</v>
      </c>
      <c r="C203" s="127">
        <v>2020</v>
      </c>
      <c r="D203" s="127">
        <v>2021</v>
      </c>
      <c r="E203" s="127">
        <v>2022</v>
      </c>
    </row>
    <row r="204" spans="1:5" ht="15.75" thickBot="1" x14ac:dyDescent="0.3">
      <c r="A204" s="679"/>
      <c r="B204" s="128" t="s">
        <v>6</v>
      </c>
      <c r="C204" s="128" t="s">
        <v>6</v>
      </c>
      <c r="D204" s="128" t="s">
        <v>6</v>
      </c>
      <c r="E204" s="128" t="s">
        <v>6</v>
      </c>
    </row>
    <row r="205" spans="1:5" ht="15.75" thickBot="1" x14ac:dyDescent="0.3">
      <c r="A205" s="106" t="s">
        <v>8</v>
      </c>
      <c r="B205" s="133">
        <v>0</v>
      </c>
      <c r="C205" s="106"/>
      <c r="D205" s="106"/>
      <c r="E205" s="106"/>
    </row>
    <row r="206" spans="1:5" ht="15.75" thickBot="1" x14ac:dyDescent="0.3">
      <c r="A206" s="106" t="s">
        <v>15</v>
      </c>
      <c r="B206" s="133">
        <f>B224</f>
        <v>186202</v>
      </c>
      <c r="C206" s="133">
        <f t="shared" ref="C206:E206" si="6">C224</f>
        <v>158000</v>
      </c>
      <c r="D206" s="133">
        <f t="shared" si="6"/>
        <v>160000</v>
      </c>
      <c r="E206" s="133">
        <f t="shared" si="6"/>
        <v>160000</v>
      </c>
    </row>
    <row r="207" spans="1:5" ht="15.75" thickBot="1" x14ac:dyDescent="0.3">
      <c r="A207" s="106" t="s">
        <v>23</v>
      </c>
      <c r="B207" s="133" t="e">
        <f>B206/B205</f>
        <v>#DIV/0!</v>
      </c>
      <c r="C207" s="133" t="e">
        <f>C206/C205</f>
        <v>#DIV/0!</v>
      </c>
      <c r="D207" s="133" t="e">
        <f>D206/D205</f>
        <v>#DIV/0!</v>
      </c>
      <c r="E207" s="133" t="e">
        <f>E206/E205</f>
        <v>#DIV/0!</v>
      </c>
    </row>
    <row r="208" spans="1:5" ht="15.75" thickBot="1" x14ac:dyDescent="0.3">
      <c r="A208" s="106" t="s">
        <v>16</v>
      </c>
      <c r="B208" s="129" t="e">
        <f>B205/A205-1</f>
        <v>#VALUE!</v>
      </c>
      <c r="C208" s="129" t="e">
        <f t="shared" ref="C208:D210" si="7">C205/B205-1</f>
        <v>#DIV/0!</v>
      </c>
      <c r="D208" s="129" t="e">
        <f t="shared" si="7"/>
        <v>#DIV/0!</v>
      </c>
      <c r="E208" s="129" t="e">
        <f>E205/D205-1</f>
        <v>#DIV/0!</v>
      </c>
    </row>
    <row r="209" spans="1:5" ht="15.75" thickBot="1" x14ac:dyDescent="0.3">
      <c r="A209" s="106" t="s">
        <v>17</v>
      </c>
      <c r="B209" s="129" t="e">
        <f>B206/A206-1</f>
        <v>#VALUE!</v>
      </c>
      <c r="C209" s="129">
        <f t="shared" si="7"/>
        <v>-0.15145916800034376</v>
      </c>
      <c r="D209" s="129">
        <f t="shared" si="7"/>
        <v>1.2658227848101333E-2</v>
      </c>
      <c r="E209" s="129">
        <f>E206/D206-1</f>
        <v>0</v>
      </c>
    </row>
    <row r="210" spans="1:5" ht="15.75" thickBot="1" x14ac:dyDescent="0.3">
      <c r="A210" s="106" t="s">
        <v>18</v>
      </c>
      <c r="B210" s="129" t="e">
        <f>B207/A207-1</f>
        <v>#DIV/0!</v>
      </c>
      <c r="C210" s="129" t="e">
        <f t="shared" si="7"/>
        <v>#DIV/0!</v>
      </c>
      <c r="D210" s="129" t="e">
        <f t="shared" si="7"/>
        <v>#DIV/0!</v>
      </c>
      <c r="E210" s="129" t="e">
        <f>E207/D207-1</f>
        <v>#DIV/0!</v>
      </c>
    </row>
    <row r="211" spans="1:5" ht="15.75" customHeight="1" thickBot="1" x14ac:dyDescent="0.3">
      <c r="A211" s="670" t="s">
        <v>188</v>
      </c>
      <c r="B211" s="671"/>
      <c r="C211" s="671"/>
      <c r="D211" s="671"/>
      <c r="E211" s="672"/>
    </row>
    <row r="212" spans="1:5" x14ac:dyDescent="0.25">
      <c r="A212" s="678"/>
      <c r="B212" s="127">
        <v>2019</v>
      </c>
      <c r="C212" s="127">
        <v>2020</v>
      </c>
      <c r="D212" s="127">
        <v>2021</v>
      </c>
      <c r="E212" s="127">
        <v>2021</v>
      </c>
    </row>
    <row r="213" spans="1:5" ht="15.75" thickBot="1" x14ac:dyDescent="0.3">
      <c r="A213" s="679"/>
      <c r="B213" s="128" t="s">
        <v>6</v>
      </c>
      <c r="C213" s="128" t="s">
        <v>6</v>
      </c>
      <c r="D213" s="128" t="s">
        <v>6</v>
      </c>
      <c r="E213" s="128" t="s">
        <v>6</v>
      </c>
    </row>
    <row r="214" spans="1:5" ht="15.75" thickBot="1" x14ac:dyDescent="0.3">
      <c r="A214" s="130" t="s">
        <v>41</v>
      </c>
      <c r="B214" s="131">
        <f>B215+B216+B217+B218</f>
        <v>0</v>
      </c>
      <c r="C214" s="131">
        <f>C215+C216+C217+C218</f>
        <v>0</v>
      </c>
      <c r="D214" s="131">
        <f>D215+D216+D217+D218</f>
        <v>0</v>
      </c>
      <c r="E214" s="131">
        <f>E215+E216+E217+E218</f>
        <v>0</v>
      </c>
    </row>
    <row r="215" spans="1:5" ht="15.75" thickBot="1" x14ac:dyDescent="0.3">
      <c r="A215" s="115" t="s">
        <v>52</v>
      </c>
      <c r="B215" s="131"/>
      <c r="C215" s="131"/>
      <c r="D215" s="131"/>
      <c r="E215" s="131"/>
    </row>
    <row r="216" spans="1:5" ht="15.75" thickBot="1" x14ac:dyDescent="0.3">
      <c r="A216" s="115" t="s">
        <v>56</v>
      </c>
      <c r="B216" s="131"/>
      <c r="C216" s="131"/>
      <c r="D216" s="131"/>
      <c r="E216" s="131"/>
    </row>
    <row r="217" spans="1:5" ht="15.75" thickBot="1" x14ac:dyDescent="0.3">
      <c r="A217" s="115" t="s">
        <v>57</v>
      </c>
      <c r="B217" s="131"/>
      <c r="C217" s="131"/>
      <c r="D217" s="131"/>
      <c r="E217" s="131"/>
    </row>
    <row r="218" spans="1:5" ht="15.75" thickBot="1" x14ac:dyDescent="0.3">
      <c r="A218" s="115" t="s">
        <v>58</v>
      </c>
      <c r="B218" s="131"/>
      <c r="C218" s="131"/>
      <c r="D218" s="131"/>
      <c r="E218" s="131"/>
    </row>
    <row r="219" spans="1:5" ht="15.75" thickBot="1" x14ac:dyDescent="0.3">
      <c r="A219" s="130" t="s">
        <v>42</v>
      </c>
      <c r="B219" s="119">
        <f>B220+B221+B222+B223</f>
        <v>186202</v>
      </c>
      <c r="C219" s="119">
        <f>C220+C221+C222+C223</f>
        <v>158000</v>
      </c>
      <c r="D219" s="119">
        <f>D220+D221+D222+D223</f>
        <v>160000</v>
      </c>
      <c r="E219" s="119">
        <f>E220+E221+E222+E223</f>
        <v>160000</v>
      </c>
    </row>
    <row r="220" spans="1:5" ht="15.75" thickBot="1" x14ac:dyDescent="0.3">
      <c r="A220" s="115" t="s">
        <v>52</v>
      </c>
      <c r="B220" s="131">
        <v>0</v>
      </c>
      <c r="C220" s="131"/>
      <c r="D220" s="131"/>
      <c r="E220" s="131"/>
    </row>
    <row r="221" spans="1:5" ht="15.75" thickBot="1" x14ac:dyDescent="0.3">
      <c r="A221" s="115" t="s">
        <v>56</v>
      </c>
      <c r="B221" s="131"/>
      <c r="C221" s="131"/>
      <c r="D221" s="131"/>
      <c r="E221" s="131"/>
    </row>
    <row r="222" spans="1:5" ht="15.75" thickBot="1" x14ac:dyDescent="0.3">
      <c r="A222" s="115" t="s">
        <v>57</v>
      </c>
      <c r="B222" s="131">
        <v>51202</v>
      </c>
      <c r="C222" s="131">
        <v>10000</v>
      </c>
      <c r="D222" s="131">
        <v>10000</v>
      </c>
      <c r="E222" s="131">
        <v>10000</v>
      </c>
    </row>
    <row r="223" spans="1:5" ht="15.75" thickBot="1" x14ac:dyDescent="0.3">
      <c r="A223" s="115" t="s">
        <v>58</v>
      </c>
      <c r="B223" s="131">
        <v>135000</v>
      </c>
      <c r="C223" s="131">
        <v>148000</v>
      </c>
      <c r="D223" s="131">
        <v>150000</v>
      </c>
      <c r="E223" s="131">
        <v>150000</v>
      </c>
    </row>
    <row r="224" spans="1:5" ht="15.75" thickBot="1" x14ac:dyDescent="0.3">
      <c r="A224" s="118" t="s">
        <v>61</v>
      </c>
      <c r="B224" s="139">
        <f>B214+B219</f>
        <v>186202</v>
      </c>
      <c r="C224" s="139">
        <f>C214+C219</f>
        <v>158000</v>
      </c>
      <c r="D224" s="139">
        <f>D214+D219</f>
        <v>160000</v>
      </c>
      <c r="E224" s="139">
        <f>E214+E219</f>
        <v>160000</v>
      </c>
    </row>
    <row r="225" spans="1:5" ht="15.75" thickBot="1" x14ac:dyDescent="0.3">
      <c r="A225" s="134" t="s">
        <v>46</v>
      </c>
      <c r="B225" s="680" t="s">
        <v>204</v>
      </c>
      <c r="C225" s="681"/>
      <c r="D225" s="681"/>
      <c r="E225" s="682"/>
    </row>
    <row r="226" spans="1:5" ht="23.25" thickBot="1" x14ac:dyDescent="0.3">
      <c r="A226" s="113" t="s">
        <v>54</v>
      </c>
      <c r="B226" s="113" t="s">
        <v>205</v>
      </c>
      <c r="C226" s="126" t="s">
        <v>55</v>
      </c>
      <c r="D226" s="673" t="s">
        <v>206</v>
      </c>
      <c r="E226" s="674"/>
    </row>
    <row r="227" spans="1:5" ht="37.5" customHeight="1" thickBot="1" x14ac:dyDescent="0.3">
      <c r="A227" s="106" t="s">
        <v>9</v>
      </c>
      <c r="B227" s="620" t="s">
        <v>207</v>
      </c>
      <c r="C227" s="621"/>
      <c r="D227" s="621"/>
      <c r="E227" s="510"/>
    </row>
    <row r="228" spans="1:5" ht="15.75" thickBot="1" x14ac:dyDescent="0.3">
      <c r="A228" s="106" t="s">
        <v>14</v>
      </c>
      <c r="B228" s="675" t="s">
        <v>208</v>
      </c>
      <c r="C228" s="676"/>
      <c r="D228" s="676"/>
      <c r="E228" s="677"/>
    </row>
    <row r="229" spans="1:5" x14ac:dyDescent="0.25">
      <c r="A229" s="678"/>
      <c r="B229" s="127">
        <v>2019</v>
      </c>
      <c r="C229" s="127">
        <v>2020</v>
      </c>
      <c r="D229" s="127">
        <v>2021</v>
      </c>
      <c r="E229" s="127">
        <v>2022</v>
      </c>
    </row>
    <row r="230" spans="1:5" ht="15.75" thickBot="1" x14ac:dyDescent="0.3">
      <c r="A230" s="679"/>
      <c r="B230" s="128" t="s">
        <v>6</v>
      </c>
      <c r="C230" s="128" t="s">
        <v>6</v>
      </c>
      <c r="D230" s="128" t="s">
        <v>6</v>
      </c>
      <c r="E230" s="128" t="s">
        <v>6</v>
      </c>
    </row>
    <row r="231" spans="1:5" ht="15.75" thickBot="1" x14ac:dyDescent="0.3">
      <c r="A231" s="106" t="s">
        <v>8</v>
      </c>
      <c r="B231" s="133">
        <v>2</v>
      </c>
      <c r="C231" s="133">
        <v>0</v>
      </c>
      <c r="D231" s="133">
        <v>0</v>
      </c>
      <c r="E231" s="133">
        <v>0</v>
      </c>
    </row>
    <row r="232" spans="1:5" ht="15.75" thickBot="1" x14ac:dyDescent="0.3">
      <c r="A232" s="106" t="s">
        <v>15</v>
      </c>
      <c r="B232" s="133">
        <v>99000</v>
      </c>
      <c r="C232" s="133">
        <v>10000</v>
      </c>
      <c r="D232" s="133">
        <v>0</v>
      </c>
      <c r="E232" s="133">
        <v>0</v>
      </c>
    </row>
    <row r="233" spans="1:5" ht="15.75" thickBot="1" x14ac:dyDescent="0.3">
      <c r="A233" s="106" t="s">
        <v>23</v>
      </c>
      <c r="B233" s="133">
        <f>B232/B231</f>
        <v>49500</v>
      </c>
      <c r="C233" s="133" t="e">
        <f>C232/C231</f>
        <v>#DIV/0!</v>
      </c>
      <c r="D233" s="133" t="e">
        <f>D232/D231</f>
        <v>#DIV/0!</v>
      </c>
      <c r="E233" s="133" t="e">
        <f>E232/E231</f>
        <v>#DIV/0!</v>
      </c>
    </row>
    <row r="234" spans="1:5" ht="15.75" thickBot="1" x14ac:dyDescent="0.3">
      <c r="A234" s="106" t="s">
        <v>16</v>
      </c>
      <c r="B234" s="129" t="e">
        <f>B231/A231-1</f>
        <v>#VALUE!</v>
      </c>
      <c r="C234" s="129">
        <f t="shared" ref="C234:D236" si="8">C231/B231-1</f>
        <v>-1</v>
      </c>
      <c r="D234" s="129" t="e">
        <f t="shared" si="8"/>
        <v>#DIV/0!</v>
      </c>
      <c r="E234" s="129" t="e">
        <f>E231/D231-1</f>
        <v>#DIV/0!</v>
      </c>
    </row>
    <row r="235" spans="1:5" ht="15.75" thickBot="1" x14ac:dyDescent="0.3">
      <c r="A235" s="106" t="s">
        <v>17</v>
      </c>
      <c r="B235" s="129" t="e">
        <f>B232/A232-1</f>
        <v>#VALUE!</v>
      </c>
      <c r="C235" s="129">
        <f t="shared" si="8"/>
        <v>-0.89898989898989901</v>
      </c>
      <c r="D235" s="129">
        <f t="shared" si="8"/>
        <v>-1</v>
      </c>
      <c r="E235" s="129" t="e">
        <f>E232/D232-1</f>
        <v>#DIV/0!</v>
      </c>
    </row>
    <row r="236" spans="1:5" ht="15.75" thickBot="1" x14ac:dyDescent="0.3">
      <c r="A236" s="106" t="s">
        <v>18</v>
      </c>
      <c r="B236" s="129" t="e">
        <f>B233/A233-1</f>
        <v>#VALUE!</v>
      </c>
      <c r="C236" s="129" t="e">
        <f t="shared" si="8"/>
        <v>#DIV/0!</v>
      </c>
      <c r="D236" s="129" t="e">
        <f t="shared" si="8"/>
        <v>#DIV/0!</v>
      </c>
      <c r="E236" s="129" t="e">
        <f>E233/D233-1</f>
        <v>#DIV/0!</v>
      </c>
    </row>
    <row r="237" spans="1:5" ht="15.75" customHeight="1" thickBot="1" x14ac:dyDescent="0.3">
      <c r="A237" s="670" t="s">
        <v>180</v>
      </c>
      <c r="B237" s="671"/>
      <c r="C237" s="671"/>
      <c r="D237" s="671"/>
      <c r="E237" s="672"/>
    </row>
    <row r="238" spans="1:5" x14ac:dyDescent="0.25">
      <c r="A238" s="678"/>
      <c r="B238" s="127">
        <v>2019</v>
      </c>
      <c r="C238" s="127">
        <v>2020</v>
      </c>
      <c r="D238" s="127">
        <v>2021</v>
      </c>
      <c r="E238" s="127">
        <v>2022</v>
      </c>
    </row>
    <row r="239" spans="1:5" ht="15.75" thickBot="1" x14ac:dyDescent="0.3">
      <c r="A239" s="679"/>
      <c r="B239" s="128" t="s">
        <v>6</v>
      </c>
      <c r="C239" s="128" t="s">
        <v>6</v>
      </c>
      <c r="D239" s="128" t="s">
        <v>6</v>
      </c>
      <c r="E239" s="128" t="s">
        <v>6</v>
      </c>
    </row>
    <row r="240" spans="1:5" ht="15.75" thickBot="1" x14ac:dyDescent="0.3">
      <c r="A240" s="130" t="s">
        <v>41</v>
      </c>
      <c r="B240" s="131">
        <f>B241+B242+B243+B244</f>
        <v>0</v>
      </c>
      <c r="C240" s="131">
        <f>C241+C242+C243+C244</f>
        <v>0</v>
      </c>
      <c r="D240" s="131">
        <f>D241+D242+D243+D244</f>
        <v>0</v>
      </c>
      <c r="E240" s="131">
        <f>E241+E242+E243+E244</f>
        <v>0</v>
      </c>
    </row>
    <row r="241" spans="1:5" ht="15.75" thickBot="1" x14ac:dyDescent="0.3">
      <c r="A241" s="115" t="s">
        <v>52</v>
      </c>
      <c r="B241" s="131"/>
      <c r="C241" s="131"/>
      <c r="D241" s="131"/>
      <c r="E241" s="131"/>
    </row>
    <row r="242" spans="1:5" ht="15.75" thickBot="1" x14ac:dyDescent="0.3">
      <c r="A242" s="115" t="s">
        <v>56</v>
      </c>
      <c r="B242" s="131"/>
      <c r="C242" s="131"/>
      <c r="D242" s="131"/>
      <c r="E242" s="131"/>
    </row>
    <row r="243" spans="1:5" ht="15.75" thickBot="1" x14ac:dyDescent="0.3">
      <c r="A243" s="115" t="s">
        <v>57</v>
      </c>
      <c r="B243" s="131"/>
      <c r="C243" s="131"/>
      <c r="D243" s="131"/>
      <c r="E243" s="131"/>
    </row>
    <row r="244" spans="1:5" ht="15.75" thickBot="1" x14ac:dyDescent="0.3">
      <c r="A244" s="115" t="s">
        <v>58</v>
      </c>
      <c r="B244" s="131"/>
      <c r="C244" s="131"/>
      <c r="D244" s="131"/>
      <c r="E244" s="131"/>
    </row>
    <row r="245" spans="1:5" ht="15.75" thickBot="1" x14ac:dyDescent="0.3">
      <c r="A245" s="130" t="s">
        <v>42</v>
      </c>
      <c r="B245" s="119">
        <f>B246+B247+B248+B249</f>
        <v>99000</v>
      </c>
      <c r="C245" s="119">
        <v>10000</v>
      </c>
      <c r="D245" s="119">
        <f>D246+D247+D248+D249</f>
        <v>0</v>
      </c>
      <c r="E245" s="119">
        <f>E246+E247+E248+E249</f>
        <v>0</v>
      </c>
    </row>
    <row r="246" spans="1:5" ht="15.75" thickBot="1" x14ac:dyDescent="0.3">
      <c r="A246" s="115" t="s">
        <v>52</v>
      </c>
      <c r="B246" s="131">
        <v>0</v>
      </c>
      <c r="C246" s="131"/>
      <c r="D246" s="131"/>
      <c r="E246" s="131"/>
    </row>
    <row r="247" spans="1:5" ht="15.75" thickBot="1" x14ac:dyDescent="0.3">
      <c r="A247" s="115" t="s">
        <v>56</v>
      </c>
      <c r="B247" s="131">
        <v>99000</v>
      </c>
      <c r="C247" s="131">
        <v>10000</v>
      </c>
      <c r="D247" s="131">
        <v>0</v>
      </c>
      <c r="E247" s="131">
        <v>0</v>
      </c>
    </row>
    <row r="248" spans="1:5" ht="15.75" thickBot="1" x14ac:dyDescent="0.3">
      <c r="A248" s="115" t="s">
        <v>57</v>
      </c>
      <c r="B248" s="131"/>
      <c r="C248" s="131"/>
      <c r="D248" s="131"/>
      <c r="E248" s="131"/>
    </row>
    <row r="249" spans="1:5" ht="15.75" thickBot="1" x14ac:dyDescent="0.3">
      <c r="A249" s="115" t="s">
        <v>58</v>
      </c>
      <c r="B249" s="131"/>
      <c r="C249" s="131"/>
      <c r="D249" s="131"/>
      <c r="E249" s="131"/>
    </row>
    <row r="250" spans="1:5" ht="15.75" thickBot="1" x14ac:dyDescent="0.3">
      <c r="A250" s="132" t="s">
        <v>35</v>
      </c>
      <c r="B250" s="119">
        <f>B240+B245</f>
        <v>99000</v>
      </c>
      <c r="C250" s="119">
        <f>C240+C245</f>
        <v>10000</v>
      </c>
      <c r="D250" s="119">
        <f>D240+D245</f>
        <v>0</v>
      </c>
      <c r="E250" s="119">
        <f>E240+E245</f>
        <v>0</v>
      </c>
    </row>
    <row r="251" spans="1:5" ht="23.25" thickBot="1" x14ac:dyDescent="0.3">
      <c r="A251" s="113" t="s">
        <v>59</v>
      </c>
      <c r="B251" s="113" t="s">
        <v>209</v>
      </c>
      <c r="C251" s="126" t="s">
        <v>55</v>
      </c>
      <c r="D251" s="668" t="s">
        <v>210</v>
      </c>
      <c r="E251" s="669"/>
    </row>
    <row r="252" spans="1:5" ht="15.75" thickBot="1" x14ac:dyDescent="0.3">
      <c r="A252" s="106" t="s">
        <v>9</v>
      </c>
      <c r="B252" s="680" t="s">
        <v>211</v>
      </c>
      <c r="C252" s="681"/>
      <c r="D252" s="681"/>
      <c r="E252" s="682"/>
    </row>
    <row r="253" spans="1:5" ht="15.75" thickBot="1" x14ac:dyDescent="0.3">
      <c r="A253" s="106" t="s">
        <v>14</v>
      </c>
      <c r="B253" s="675" t="s">
        <v>208</v>
      </c>
      <c r="C253" s="676"/>
      <c r="D253" s="676"/>
      <c r="E253" s="677"/>
    </row>
    <row r="254" spans="1:5" x14ac:dyDescent="0.25">
      <c r="A254" s="678"/>
      <c r="B254" s="127">
        <v>2019</v>
      </c>
      <c r="C254" s="127">
        <v>2020</v>
      </c>
      <c r="D254" s="127">
        <v>2021</v>
      </c>
      <c r="E254" s="127">
        <v>2022</v>
      </c>
    </row>
    <row r="255" spans="1:5" ht="15.75" thickBot="1" x14ac:dyDescent="0.3">
      <c r="A255" s="679"/>
      <c r="B255" s="128" t="s">
        <v>6</v>
      </c>
      <c r="C255" s="128" t="s">
        <v>6</v>
      </c>
      <c r="D255" s="128" t="s">
        <v>6</v>
      </c>
      <c r="E255" s="128" t="s">
        <v>6</v>
      </c>
    </row>
    <row r="256" spans="1:5" ht="15.75" thickBot="1" x14ac:dyDescent="0.3">
      <c r="A256" s="106" t="s">
        <v>8</v>
      </c>
      <c r="B256" s="133">
        <v>2</v>
      </c>
      <c r="C256" s="106"/>
      <c r="D256" s="106"/>
      <c r="E256" s="106"/>
    </row>
    <row r="257" spans="1:5" ht="15.75" thickBot="1" x14ac:dyDescent="0.3">
      <c r="A257" s="106" t="s">
        <v>15</v>
      </c>
      <c r="B257" s="133">
        <v>25000</v>
      </c>
      <c r="C257" s="133">
        <v>2000</v>
      </c>
      <c r="D257" s="133">
        <v>0</v>
      </c>
      <c r="E257" s="133">
        <v>0</v>
      </c>
    </row>
    <row r="258" spans="1:5" ht="15.75" thickBot="1" x14ac:dyDescent="0.3">
      <c r="A258" s="106" t="s">
        <v>23</v>
      </c>
      <c r="B258" s="133">
        <f>B257/B256</f>
        <v>12500</v>
      </c>
      <c r="C258" s="133" t="e">
        <f>C257/C256</f>
        <v>#DIV/0!</v>
      </c>
      <c r="D258" s="133" t="e">
        <f>D257/D256</f>
        <v>#DIV/0!</v>
      </c>
      <c r="E258" s="133" t="e">
        <f>E257/E256</f>
        <v>#DIV/0!</v>
      </c>
    </row>
    <row r="259" spans="1:5" ht="15.75" thickBot="1" x14ac:dyDescent="0.3">
      <c r="A259" s="106" t="s">
        <v>16</v>
      </c>
      <c r="B259" s="129" t="e">
        <f>B256/A256-1</f>
        <v>#VALUE!</v>
      </c>
      <c r="C259" s="129">
        <f t="shared" ref="C259:D261" si="9">C256/B256-1</f>
        <v>-1</v>
      </c>
      <c r="D259" s="129" t="e">
        <f t="shared" si="9"/>
        <v>#DIV/0!</v>
      </c>
      <c r="E259" s="129" t="e">
        <f>E256/D256-1</f>
        <v>#DIV/0!</v>
      </c>
    </row>
    <row r="260" spans="1:5" ht="15.75" thickBot="1" x14ac:dyDescent="0.3">
      <c r="A260" s="106" t="s">
        <v>17</v>
      </c>
      <c r="B260" s="129" t="e">
        <f>B257/A257-1</f>
        <v>#VALUE!</v>
      </c>
      <c r="C260" s="129">
        <f t="shared" si="9"/>
        <v>-0.92</v>
      </c>
      <c r="D260" s="129">
        <f t="shared" si="9"/>
        <v>-1</v>
      </c>
      <c r="E260" s="129" t="e">
        <f>E257/D257-1</f>
        <v>#DIV/0!</v>
      </c>
    </row>
    <row r="261" spans="1:5" ht="15.75" thickBot="1" x14ac:dyDescent="0.3">
      <c r="A261" s="106" t="s">
        <v>18</v>
      </c>
      <c r="B261" s="129" t="e">
        <f>B258/A258-1</f>
        <v>#VALUE!</v>
      </c>
      <c r="C261" s="129" t="e">
        <f t="shared" si="9"/>
        <v>#DIV/0!</v>
      </c>
      <c r="D261" s="129" t="e">
        <f t="shared" si="9"/>
        <v>#DIV/0!</v>
      </c>
      <c r="E261" s="129" t="e">
        <f>E258/D258-1</f>
        <v>#DIV/0!</v>
      </c>
    </row>
    <row r="262" spans="1:5" ht="15.75" customHeight="1" thickBot="1" x14ac:dyDescent="0.3">
      <c r="A262" s="670" t="s">
        <v>188</v>
      </c>
      <c r="B262" s="671"/>
      <c r="C262" s="671"/>
      <c r="D262" s="671"/>
      <c r="E262" s="672"/>
    </row>
    <row r="263" spans="1:5" x14ac:dyDescent="0.25">
      <c r="A263" s="678"/>
      <c r="B263" s="127">
        <v>2019</v>
      </c>
      <c r="C263" s="127">
        <v>2020</v>
      </c>
      <c r="D263" s="127">
        <v>2021</v>
      </c>
      <c r="E263" s="127">
        <v>2021</v>
      </c>
    </row>
    <row r="264" spans="1:5" ht="15.75" thickBot="1" x14ac:dyDescent="0.3">
      <c r="A264" s="679"/>
      <c r="B264" s="128" t="s">
        <v>6</v>
      </c>
      <c r="C264" s="128" t="s">
        <v>6</v>
      </c>
      <c r="D264" s="128" t="s">
        <v>6</v>
      </c>
      <c r="E264" s="128" t="s">
        <v>6</v>
      </c>
    </row>
    <row r="265" spans="1:5" ht="15.75" thickBot="1" x14ac:dyDescent="0.3">
      <c r="A265" s="130" t="s">
        <v>41</v>
      </c>
      <c r="B265" s="131">
        <f>B266+B267+B268+B269</f>
        <v>0</v>
      </c>
      <c r="C265" s="131">
        <f>C266+C267+C268+C269</f>
        <v>0</v>
      </c>
      <c r="D265" s="131">
        <f>D266+D267+D268+D269</f>
        <v>0</v>
      </c>
      <c r="E265" s="131">
        <f>E266+E267+E268+E269</f>
        <v>0</v>
      </c>
    </row>
    <row r="266" spans="1:5" ht="15.75" thickBot="1" x14ac:dyDescent="0.3">
      <c r="A266" s="115" t="s">
        <v>52</v>
      </c>
      <c r="B266" s="131"/>
      <c r="C266" s="131"/>
      <c r="D266" s="131"/>
      <c r="E266" s="131"/>
    </row>
    <row r="267" spans="1:5" ht="15.75" thickBot="1" x14ac:dyDescent="0.3">
      <c r="A267" s="115" t="s">
        <v>56</v>
      </c>
      <c r="B267" s="131"/>
      <c r="C267" s="131"/>
      <c r="D267" s="131"/>
      <c r="E267" s="131"/>
    </row>
    <row r="268" spans="1:5" ht="15.75" thickBot="1" x14ac:dyDescent="0.3">
      <c r="A268" s="115" t="s">
        <v>57</v>
      </c>
      <c r="B268" s="131"/>
      <c r="C268" s="131"/>
      <c r="D268" s="131"/>
      <c r="E268" s="131"/>
    </row>
    <row r="269" spans="1:5" ht="15.75" thickBot="1" x14ac:dyDescent="0.3">
      <c r="A269" s="115" t="s">
        <v>58</v>
      </c>
      <c r="B269" s="131"/>
      <c r="C269" s="131"/>
      <c r="D269" s="131"/>
      <c r="E269" s="131"/>
    </row>
    <row r="270" spans="1:5" ht="15.75" thickBot="1" x14ac:dyDescent="0.3">
      <c r="A270" s="130" t="s">
        <v>42</v>
      </c>
      <c r="B270" s="119">
        <f>B271+B272+B273+B274</f>
        <v>25000</v>
      </c>
      <c r="C270" s="119">
        <f>C271+C272+C273+C274</f>
        <v>2000</v>
      </c>
      <c r="D270" s="119">
        <f>D271+D272+D273+D274</f>
        <v>0</v>
      </c>
      <c r="E270" s="119">
        <f>E271+E272+E273+E274</f>
        <v>0</v>
      </c>
    </row>
    <row r="271" spans="1:5" ht="15.75" thickBot="1" x14ac:dyDescent="0.3">
      <c r="A271" s="115" t="s">
        <v>52</v>
      </c>
      <c r="B271" s="131">
        <v>0</v>
      </c>
      <c r="C271" s="131"/>
      <c r="D271" s="131"/>
      <c r="E271" s="131"/>
    </row>
    <row r="272" spans="1:5" ht="15.75" thickBot="1" x14ac:dyDescent="0.3">
      <c r="A272" s="115" t="s">
        <v>56</v>
      </c>
      <c r="B272" s="131"/>
      <c r="C272" s="131"/>
      <c r="D272" s="131"/>
      <c r="E272" s="131"/>
    </row>
    <row r="273" spans="1:5" ht="15.75" thickBot="1" x14ac:dyDescent="0.3">
      <c r="A273" s="115" t="s">
        <v>57</v>
      </c>
      <c r="B273" s="131">
        <v>0</v>
      </c>
      <c r="C273" s="131"/>
      <c r="D273" s="131"/>
      <c r="E273" s="131"/>
    </row>
    <row r="274" spans="1:5" ht="15.75" thickBot="1" x14ac:dyDescent="0.3">
      <c r="A274" s="115" t="s">
        <v>58</v>
      </c>
      <c r="B274" s="131">
        <v>25000</v>
      </c>
      <c r="C274" s="131">
        <v>2000</v>
      </c>
      <c r="D274" s="131">
        <v>0</v>
      </c>
      <c r="E274" s="131">
        <v>0</v>
      </c>
    </row>
    <row r="275" spans="1:5" ht="15.75" thickBot="1" x14ac:dyDescent="0.3">
      <c r="A275" s="136" t="s">
        <v>61</v>
      </c>
      <c r="B275" s="139">
        <f>B265+B270</f>
        <v>25000</v>
      </c>
      <c r="C275" s="139">
        <f>C265+C270</f>
        <v>2000</v>
      </c>
      <c r="D275" s="139">
        <f>D265+D270</f>
        <v>0</v>
      </c>
      <c r="E275" s="139">
        <f>E265+E270</f>
        <v>0</v>
      </c>
    </row>
    <row r="276" spans="1:5" ht="34.5" customHeight="1" thickBot="1" x14ac:dyDescent="0.3">
      <c r="A276" s="140" t="s">
        <v>144</v>
      </c>
      <c r="B276" s="683" t="s">
        <v>212</v>
      </c>
      <c r="C276" s="684"/>
      <c r="D276" s="684"/>
      <c r="E276" s="685"/>
    </row>
    <row r="277" spans="1:5" ht="15.75" thickBot="1" x14ac:dyDescent="0.3">
      <c r="A277" s="620" t="s">
        <v>146</v>
      </c>
      <c r="B277" s="621"/>
      <c r="C277" s="621"/>
      <c r="D277" s="621"/>
      <c r="E277" s="510"/>
    </row>
    <row r="278" spans="1:5" ht="34.5" thickBot="1" x14ac:dyDescent="0.3">
      <c r="A278" s="106" t="s">
        <v>213</v>
      </c>
      <c r="B278" s="141">
        <v>0.16</v>
      </c>
      <c r="C278" s="141">
        <v>0.16</v>
      </c>
      <c r="D278" s="141">
        <v>0.16</v>
      </c>
      <c r="E278" s="141">
        <v>0.16</v>
      </c>
    </row>
    <row r="279" spans="1:5" ht="23.25" thickBot="1" x14ac:dyDescent="0.3">
      <c r="A279" s="106" t="s">
        <v>214</v>
      </c>
      <c r="B279" s="142">
        <v>0.214</v>
      </c>
      <c r="C279" s="142">
        <v>0.28599999999999998</v>
      </c>
      <c r="D279" s="142">
        <v>0.36</v>
      </c>
      <c r="E279" s="142">
        <v>0.36</v>
      </c>
    </row>
    <row r="280" spans="1:5" ht="15.75" thickBot="1" x14ac:dyDescent="0.3">
      <c r="A280" s="686" t="s">
        <v>152</v>
      </c>
      <c r="B280" s="687"/>
      <c r="C280" s="687"/>
      <c r="D280" s="687"/>
      <c r="E280" s="688"/>
    </row>
    <row r="281" spans="1:5" ht="15.75" thickBot="1" x14ac:dyDescent="0.3">
      <c r="A281" s="689" t="s">
        <v>215</v>
      </c>
      <c r="B281" s="690"/>
      <c r="C281" s="690"/>
      <c r="D281" s="690"/>
      <c r="E281" s="691"/>
    </row>
    <row r="282" spans="1:5" ht="15.75" customHeight="1" thickBot="1" x14ac:dyDescent="0.3">
      <c r="A282" s="113" t="s">
        <v>28</v>
      </c>
      <c r="B282" s="692" t="s">
        <v>216</v>
      </c>
      <c r="C282" s="693"/>
      <c r="D282" s="693"/>
      <c r="E282" s="694"/>
    </row>
    <row r="283" spans="1:5" ht="36" customHeight="1" thickBot="1" x14ac:dyDescent="0.3">
      <c r="A283" s="106" t="s">
        <v>9</v>
      </c>
      <c r="B283" s="620" t="s">
        <v>217</v>
      </c>
      <c r="C283" s="621"/>
      <c r="D283" s="621"/>
      <c r="E283" s="510"/>
    </row>
    <row r="284" spans="1:5" ht="15.75" thickBot="1" x14ac:dyDescent="0.3">
      <c r="A284" s="106" t="s">
        <v>14</v>
      </c>
      <c r="B284" s="675" t="s">
        <v>179</v>
      </c>
      <c r="C284" s="676"/>
      <c r="D284" s="676"/>
      <c r="E284" s="677"/>
    </row>
    <row r="285" spans="1:5" x14ac:dyDescent="0.25">
      <c r="A285" s="678"/>
      <c r="B285" s="127">
        <v>2019</v>
      </c>
      <c r="C285" s="127">
        <v>2020</v>
      </c>
      <c r="D285" s="127">
        <v>2021</v>
      </c>
      <c r="E285" s="127">
        <v>2022</v>
      </c>
    </row>
    <row r="286" spans="1:5" ht="15.75" thickBot="1" x14ac:dyDescent="0.3">
      <c r="A286" s="679"/>
      <c r="B286" s="128" t="s">
        <v>6</v>
      </c>
      <c r="C286" s="128" t="s">
        <v>6</v>
      </c>
      <c r="D286" s="128" t="s">
        <v>6</v>
      </c>
      <c r="E286" s="128" t="s">
        <v>6</v>
      </c>
    </row>
    <row r="287" spans="1:5" ht="15.75" thickBot="1" x14ac:dyDescent="0.3">
      <c r="A287" s="106" t="s">
        <v>8</v>
      </c>
      <c r="B287" s="143">
        <v>45000</v>
      </c>
      <c r="C287" s="143">
        <v>45000</v>
      </c>
      <c r="D287" s="143">
        <v>45000</v>
      </c>
      <c r="E287" s="143">
        <v>45000</v>
      </c>
    </row>
    <row r="288" spans="1:5" ht="15.75" thickBot="1" x14ac:dyDescent="0.3">
      <c r="A288" s="106" t="s">
        <v>15</v>
      </c>
      <c r="B288" s="133">
        <v>191452</v>
      </c>
      <c r="C288" s="133">
        <v>192000</v>
      </c>
      <c r="D288" s="133">
        <v>194000</v>
      </c>
      <c r="E288" s="133">
        <v>196000</v>
      </c>
    </row>
    <row r="289" spans="1:5" ht="15.75" thickBot="1" x14ac:dyDescent="0.3">
      <c r="A289" s="106" t="s">
        <v>23</v>
      </c>
      <c r="B289" s="144">
        <f>B288/B287</f>
        <v>4.254488888888889</v>
      </c>
      <c r="C289" s="144">
        <f>C288/C287</f>
        <v>4.2666666666666666</v>
      </c>
      <c r="D289" s="144">
        <f>D288/D287</f>
        <v>4.3111111111111109</v>
      </c>
      <c r="E289" s="144">
        <f>E288/E287</f>
        <v>4.3555555555555552</v>
      </c>
    </row>
    <row r="290" spans="1:5" ht="15.75" thickBot="1" x14ac:dyDescent="0.3">
      <c r="A290" s="106" t="s">
        <v>16</v>
      </c>
      <c r="B290" s="129" t="e">
        <f>B287/A287-1</f>
        <v>#VALUE!</v>
      </c>
      <c r="C290" s="129">
        <f t="shared" ref="C290:D292" si="10">C287/B287-1</f>
        <v>0</v>
      </c>
      <c r="D290" s="129">
        <f t="shared" si="10"/>
        <v>0</v>
      </c>
      <c r="E290" s="129">
        <f>E287/D287-1</f>
        <v>0</v>
      </c>
    </row>
    <row r="291" spans="1:5" ht="15.75" thickBot="1" x14ac:dyDescent="0.3">
      <c r="A291" s="106" t="s">
        <v>17</v>
      </c>
      <c r="B291" s="129" t="e">
        <f>B288/A288-1</f>
        <v>#VALUE!</v>
      </c>
      <c r="C291" s="129">
        <f t="shared" si="10"/>
        <v>2.8623362513842121E-3</v>
      </c>
      <c r="D291" s="129">
        <f t="shared" si="10"/>
        <v>1.0416666666666741E-2</v>
      </c>
      <c r="E291" s="129">
        <f>E288/D288-1</f>
        <v>1.0309278350515427E-2</v>
      </c>
    </row>
    <row r="292" spans="1:5" ht="15.75" thickBot="1" x14ac:dyDescent="0.3">
      <c r="A292" s="106" t="s">
        <v>18</v>
      </c>
      <c r="B292" s="129" t="e">
        <f>B289/A289-1</f>
        <v>#VALUE!</v>
      </c>
      <c r="C292" s="129">
        <f t="shared" si="10"/>
        <v>2.8623362513842121E-3</v>
      </c>
      <c r="D292" s="129">
        <f t="shared" si="10"/>
        <v>1.0416666666666741E-2</v>
      </c>
      <c r="E292" s="129">
        <f>E289/D289-1</f>
        <v>1.0309278350515427E-2</v>
      </c>
    </row>
    <row r="293" spans="1:5" x14ac:dyDescent="0.25">
      <c r="A293" s="678"/>
      <c r="B293" s="127">
        <v>2019</v>
      </c>
      <c r="C293" s="127">
        <v>2020</v>
      </c>
      <c r="D293" s="127">
        <v>2021</v>
      </c>
      <c r="E293" s="127">
        <v>2021</v>
      </c>
    </row>
    <row r="294" spans="1:5" ht="15.75" thickBot="1" x14ac:dyDescent="0.3">
      <c r="A294" s="679"/>
      <c r="B294" s="128" t="s">
        <v>6</v>
      </c>
      <c r="C294" s="128" t="s">
        <v>6</v>
      </c>
      <c r="D294" s="128" t="s">
        <v>6</v>
      </c>
      <c r="E294" s="128" t="s">
        <v>6</v>
      </c>
    </row>
    <row r="295" spans="1:5" ht="15.75" customHeight="1" thickBot="1" x14ac:dyDescent="0.3">
      <c r="A295" s="670" t="s">
        <v>180</v>
      </c>
      <c r="B295" s="671"/>
      <c r="C295" s="671"/>
      <c r="D295" s="671"/>
      <c r="E295" s="672"/>
    </row>
    <row r="296" spans="1:5" x14ac:dyDescent="0.25">
      <c r="A296" s="678"/>
      <c r="B296" s="127">
        <v>2019</v>
      </c>
      <c r="C296" s="127">
        <v>2020</v>
      </c>
      <c r="D296" s="127">
        <v>2021</v>
      </c>
      <c r="E296" s="127">
        <v>2022</v>
      </c>
    </row>
    <row r="297" spans="1:5" ht="15.75" thickBot="1" x14ac:dyDescent="0.3">
      <c r="A297" s="679"/>
      <c r="B297" s="128" t="s">
        <v>6</v>
      </c>
      <c r="C297" s="128" t="s">
        <v>6</v>
      </c>
      <c r="D297" s="128" t="s">
        <v>6</v>
      </c>
      <c r="E297" s="128" t="s">
        <v>6</v>
      </c>
    </row>
    <row r="298" spans="1:5" ht="15.75" thickBot="1" x14ac:dyDescent="0.3">
      <c r="A298" s="130" t="s">
        <v>0</v>
      </c>
      <c r="B298" s="131">
        <v>0</v>
      </c>
      <c r="C298" s="131">
        <v>0</v>
      </c>
      <c r="D298" s="131">
        <v>0</v>
      </c>
      <c r="E298" s="131">
        <v>0</v>
      </c>
    </row>
    <row r="299" spans="1:5" ht="15.75" thickBot="1" x14ac:dyDescent="0.3">
      <c r="A299" s="115" t="s">
        <v>52</v>
      </c>
      <c r="B299" s="133"/>
      <c r="C299" s="133"/>
      <c r="D299" s="133"/>
      <c r="E299" s="133"/>
    </row>
    <row r="300" spans="1:5" ht="15.75" thickBot="1" x14ac:dyDescent="0.3">
      <c r="A300" s="115" t="s">
        <v>53</v>
      </c>
      <c r="B300" s="133"/>
      <c r="C300" s="133"/>
      <c r="D300" s="133"/>
      <c r="E300" s="133"/>
    </row>
    <row r="301" spans="1:5" ht="15.75" thickBot="1" x14ac:dyDescent="0.3">
      <c r="A301" s="130" t="s">
        <v>33</v>
      </c>
      <c r="B301" s="131">
        <v>0</v>
      </c>
      <c r="C301" s="131">
        <v>0</v>
      </c>
      <c r="D301" s="131">
        <v>0</v>
      </c>
      <c r="E301" s="131">
        <v>0</v>
      </c>
    </row>
    <row r="302" spans="1:5" ht="15.75" thickBot="1" x14ac:dyDescent="0.3">
      <c r="A302" s="115" t="s">
        <v>52</v>
      </c>
      <c r="B302" s="133"/>
      <c r="C302" s="133"/>
      <c r="D302" s="133"/>
      <c r="E302" s="133"/>
    </row>
    <row r="303" spans="1:5" ht="15.75" thickBot="1" x14ac:dyDescent="0.3">
      <c r="A303" s="115" t="s">
        <v>53</v>
      </c>
      <c r="B303" s="133"/>
      <c r="C303" s="133"/>
      <c r="D303" s="133"/>
      <c r="E303" s="133"/>
    </row>
    <row r="304" spans="1:5" ht="15.75" thickBot="1" x14ac:dyDescent="0.3">
      <c r="A304" s="130" t="s">
        <v>1</v>
      </c>
      <c r="B304" s="131">
        <v>191452</v>
      </c>
      <c r="C304" s="131">
        <v>192000</v>
      </c>
      <c r="D304" s="131">
        <v>194000</v>
      </c>
      <c r="E304" s="131">
        <v>196000</v>
      </c>
    </row>
    <row r="305" spans="1:5" ht="15.75" thickBot="1" x14ac:dyDescent="0.3">
      <c r="A305" s="115" t="s">
        <v>52</v>
      </c>
      <c r="B305" s="131">
        <v>191452</v>
      </c>
      <c r="C305" s="131">
        <v>192000</v>
      </c>
      <c r="D305" s="131">
        <v>194000</v>
      </c>
      <c r="E305" s="131">
        <v>196000</v>
      </c>
    </row>
    <row r="306" spans="1:5" ht="15.75" thickBot="1" x14ac:dyDescent="0.3">
      <c r="A306" s="115" t="s">
        <v>53</v>
      </c>
      <c r="B306" s="133"/>
      <c r="C306" s="133"/>
      <c r="D306" s="133"/>
      <c r="E306" s="133"/>
    </row>
    <row r="307" spans="1:5" ht="15.75" thickBot="1" x14ac:dyDescent="0.3">
      <c r="A307" s="130" t="s">
        <v>2</v>
      </c>
      <c r="B307" s="131"/>
      <c r="C307" s="131"/>
      <c r="D307" s="131"/>
      <c r="E307" s="131"/>
    </row>
    <row r="308" spans="1:5" ht="15.75" thickBot="1" x14ac:dyDescent="0.3">
      <c r="A308" s="115" t="s">
        <v>52</v>
      </c>
      <c r="B308" s="133"/>
      <c r="C308" s="133"/>
      <c r="D308" s="133"/>
      <c r="E308" s="133"/>
    </row>
    <row r="309" spans="1:5" ht="15.75" thickBot="1" x14ac:dyDescent="0.3">
      <c r="A309" s="115" t="s">
        <v>53</v>
      </c>
      <c r="B309" s="133"/>
      <c r="C309" s="133"/>
      <c r="D309" s="133"/>
      <c r="E309" s="133"/>
    </row>
    <row r="310" spans="1:5" ht="15.75" thickBot="1" x14ac:dyDescent="0.3">
      <c r="A310" s="130" t="s">
        <v>24</v>
      </c>
      <c r="B310" s="131"/>
      <c r="C310" s="131"/>
      <c r="D310" s="131"/>
      <c r="E310" s="131"/>
    </row>
    <row r="311" spans="1:5" ht="15.75" thickBot="1" x14ac:dyDescent="0.3">
      <c r="A311" s="115" t="s">
        <v>52</v>
      </c>
      <c r="B311" s="133"/>
      <c r="C311" s="133"/>
      <c r="D311" s="133"/>
      <c r="E311" s="133"/>
    </row>
    <row r="312" spans="1:5" ht="15.75" thickBot="1" x14ac:dyDescent="0.3">
      <c r="A312" s="115" t="s">
        <v>53</v>
      </c>
      <c r="B312" s="133"/>
      <c r="C312" s="133"/>
      <c r="D312" s="133"/>
      <c r="E312" s="133"/>
    </row>
    <row r="313" spans="1:5" ht="15.75" thickBot="1" x14ac:dyDescent="0.3">
      <c r="A313" s="130" t="s">
        <v>25</v>
      </c>
      <c r="B313" s="131"/>
      <c r="C313" s="131"/>
      <c r="D313" s="131"/>
      <c r="E313" s="131"/>
    </row>
    <row r="314" spans="1:5" ht="15.75" thickBot="1" x14ac:dyDescent="0.3">
      <c r="A314" s="115" t="s">
        <v>52</v>
      </c>
      <c r="B314" s="133"/>
      <c r="C314" s="133"/>
      <c r="D314" s="133"/>
      <c r="E314" s="133"/>
    </row>
    <row r="315" spans="1:5" ht="15.75" thickBot="1" x14ac:dyDescent="0.3">
      <c r="A315" s="115" t="s">
        <v>53</v>
      </c>
      <c r="B315" s="133"/>
      <c r="C315" s="133"/>
      <c r="D315" s="133"/>
      <c r="E315" s="133"/>
    </row>
    <row r="316" spans="1:5" ht="15.75" thickBot="1" x14ac:dyDescent="0.3">
      <c r="A316" s="130" t="s">
        <v>3</v>
      </c>
      <c r="B316" s="131"/>
      <c r="C316" s="131"/>
      <c r="D316" s="131"/>
      <c r="E316" s="131"/>
    </row>
    <row r="317" spans="1:5" ht="15.75" thickBot="1" x14ac:dyDescent="0.3">
      <c r="A317" s="115" t="s">
        <v>52</v>
      </c>
      <c r="B317" s="133"/>
      <c r="C317" s="133"/>
      <c r="D317" s="133"/>
      <c r="E317" s="133"/>
    </row>
    <row r="318" spans="1:5" ht="15.75" thickBot="1" x14ac:dyDescent="0.3">
      <c r="A318" s="115" t="s">
        <v>53</v>
      </c>
      <c r="B318" s="133"/>
      <c r="C318" s="133"/>
      <c r="D318" s="133"/>
      <c r="E318" s="133"/>
    </row>
    <row r="319" spans="1:5" ht="15.75" thickBot="1" x14ac:dyDescent="0.3">
      <c r="A319" s="145" t="s">
        <v>218</v>
      </c>
      <c r="B319" s="146">
        <f>B316+B313+B310+B307+B304+B301+B298</f>
        <v>191452</v>
      </c>
      <c r="C319" s="146">
        <f>C316+C313+C310+C307+C304+C301+C298</f>
        <v>192000</v>
      </c>
      <c r="D319" s="146">
        <f>D316+D313+D310+D307+D304+D301+D298</f>
        <v>194000</v>
      </c>
      <c r="E319" s="146">
        <f>E316+E313+E310+E307+E304+E301+E298</f>
        <v>196000</v>
      </c>
    </row>
    <row r="320" spans="1:5" ht="15.75" thickBot="1" x14ac:dyDescent="0.3">
      <c r="A320" s="120" t="s">
        <v>37</v>
      </c>
      <c r="B320" s="121">
        <f>IF(B319-B288=0,0,"Error")</f>
        <v>0</v>
      </c>
      <c r="C320" s="121">
        <f>IF(C319-C288=0,0,"Error")</f>
        <v>0</v>
      </c>
      <c r="D320" s="121">
        <f>IF(D319-D288=0,0,"Error")</f>
        <v>0</v>
      </c>
      <c r="E320" s="121">
        <f>IF(E319-E288=0,0,"Error")</f>
        <v>0</v>
      </c>
    </row>
    <row r="321" spans="1:5" ht="15.75" customHeight="1" thickBot="1" x14ac:dyDescent="0.3">
      <c r="A321" s="147" t="s">
        <v>219</v>
      </c>
      <c r="B321" s="692" t="s">
        <v>220</v>
      </c>
      <c r="C321" s="693"/>
      <c r="D321" s="693"/>
      <c r="E321" s="694"/>
    </row>
    <row r="322" spans="1:5" ht="34.5" customHeight="1" thickBot="1" x14ac:dyDescent="0.3">
      <c r="A322" s="106" t="s">
        <v>9</v>
      </c>
      <c r="B322" s="620" t="s">
        <v>221</v>
      </c>
      <c r="C322" s="621"/>
      <c r="D322" s="621"/>
      <c r="E322" s="510"/>
    </row>
    <row r="323" spans="1:5" ht="15.75" thickBot="1" x14ac:dyDescent="0.3">
      <c r="A323" s="106" t="s">
        <v>14</v>
      </c>
      <c r="B323" s="675" t="s">
        <v>179</v>
      </c>
      <c r="C323" s="676"/>
      <c r="D323" s="676"/>
      <c r="E323" s="677"/>
    </row>
    <row r="324" spans="1:5" x14ac:dyDescent="0.25">
      <c r="A324" s="678"/>
      <c r="B324" s="148">
        <v>2019</v>
      </c>
      <c r="C324" s="148">
        <v>2020</v>
      </c>
      <c r="D324" s="148">
        <v>2021</v>
      </c>
      <c r="E324" s="148">
        <v>2022</v>
      </c>
    </row>
    <row r="325" spans="1:5" ht="15.75" thickBot="1" x14ac:dyDescent="0.3">
      <c r="A325" s="679"/>
      <c r="B325" s="149" t="s">
        <v>6</v>
      </c>
      <c r="C325" s="149" t="s">
        <v>6</v>
      </c>
      <c r="D325" s="149" t="s">
        <v>6</v>
      </c>
      <c r="E325" s="149" t="s">
        <v>6</v>
      </c>
    </row>
    <row r="326" spans="1:5" ht="15.75" thickBot="1" x14ac:dyDescent="0.3">
      <c r="A326" s="106" t="s">
        <v>8</v>
      </c>
      <c r="B326" s="150">
        <v>70000</v>
      </c>
      <c r="C326" s="150">
        <v>70000</v>
      </c>
      <c r="D326" s="150">
        <v>70000</v>
      </c>
      <c r="E326" s="150">
        <v>70000</v>
      </c>
    </row>
    <row r="327" spans="1:5" ht="15.75" thickBot="1" x14ac:dyDescent="0.3">
      <c r="A327" s="106" t="s">
        <v>15</v>
      </c>
      <c r="B327" s="150">
        <v>185400</v>
      </c>
      <c r="C327" s="150">
        <v>180000</v>
      </c>
      <c r="D327" s="150">
        <v>182000</v>
      </c>
      <c r="E327" s="150">
        <v>184000</v>
      </c>
    </row>
    <row r="328" spans="1:5" ht="15.75" thickBot="1" x14ac:dyDescent="0.3">
      <c r="A328" s="106" t="s">
        <v>23</v>
      </c>
      <c r="B328" s="151">
        <f>B327/B326</f>
        <v>2.6485714285714286</v>
      </c>
      <c r="C328" s="151">
        <f>C327/C326</f>
        <v>2.5714285714285716</v>
      </c>
      <c r="D328" s="151">
        <f>D327/D326</f>
        <v>2.6</v>
      </c>
      <c r="E328" s="151">
        <f>E327/E326</f>
        <v>2.6285714285714286</v>
      </c>
    </row>
    <row r="329" spans="1:5" ht="15.75" thickBot="1" x14ac:dyDescent="0.3">
      <c r="A329" s="106" t="s">
        <v>16</v>
      </c>
      <c r="B329" s="105" t="e">
        <f>B326/A326-1</f>
        <v>#VALUE!</v>
      </c>
      <c r="C329" s="105">
        <f t="shared" ref="C329:D331" si="11">C326/B326-1</f>
        <v>0</v>
      </c>
      <c r="D329" s="105">
        <f t="shared" si="11"/>
        <v>0</v>
      </c>
      <c r="E329" s="105">
        <f>E326/D326-1</f>
        <v>0</v>
      </c>
    </row>
    <row r="330" spans="1:5" ht="15.75" thickBot="1" x14ac:dyDescent="0.3">
      <c r="A330" s="106" t="s">
        <v>17</v>
      </c>
      <c r="B330" s="105" t="e">
        <f>B327/A327-1</f>
        <v>#VALUE!</v>
      </c>
      <c r="C330" s="105">
        <f t="shared" si="11"/>
        <v>-2.9126213592232997E-2</v>
      </c>
      <c r="D330" s="105">
        <f t="shared" si="11"/>
        <v>1.1111111111111072E-2</v>
      </c>
      <c r="E330" s="105">
        <f>E327/D327-1</f>
        <v>1.098901098901095E-2</v>
      </c>
    </row>
    <row r="331" spans="1:5" ht="15.75" thickBot="1" x14ac:dyDescent="0.3">
      <c r="A331" s="106" t="s">
        <v>18</v>
      </c>
      <c r="B331" s="105" t="e">
        <f>B328/A328-1</f>
        <v>#VALUE!</v>
      </c>
      <c r="C331" s="105">
        <f t="shared" si="11"/>
        <v>-2.9126213592232886E-2</v>
      </c>
      <c r="D331" s="105">
        <f t="shared" si="11"/>
        <v>1.1111111111111072E-2</v>
      </c>
      <c r="E331" s="105">
        <f>E328/D328-1</f>
        <v>1.098901098901095E-2</v>
      </c>
    </row>
    <row r="332" spans="1:5" ht="15.75" customHeight="1" thickBot="1" x14ac:dyDescent="0.3">
      <c r="A332" s="670" t="s">
        <v>188</v>
      </c>
      <c r="B332" s="671"/>
      <c r="C332" s="671"/>
      <c r="D332" s="671"/>
      <c r="E332" s="672"/>
    </row>
    <row r="333" spans="1:5" x14ac:dyDescent="0.25">
      <c r="A333" s="678"/>
      <c r="B333" s="127">
        <v>2019</v>
      </c>
      <c r="C333" s="127">
        <v>2020</v>
      </c>
      <c r="D333" s="127">
        <v>2021</v>
      </c>
      <c r="E333" s="127">
        <v>2022</v>
      </c>
    </row>
    <row r="334" spans="1:5" ht="15.75" thickBot="1" x14ac:dyDescent="0.3">
      <c r="A334" s="679"/>
      <c r="B334" s="128" t="s">
        <v>6</v>
      </c>
      <c r="C334" s="128" t="s">
        <v>6</v>
      </c>
      <c r="D334" s="128" t="s">
        <v>6</v>
      </c>
      <c r="E334" s="128" t="s">
        <v>6</v>
      </c>
    </row>
    <row r="335" spans="1:5" ht="15.75" thickBot="1" x14ac:dyDescent="0.3">
      <c r="A335" s="130" t="s">
        <v>0</v>
      </c>
      <c r="B335" s="131">
        <v>0</v>
      </c>
      <c r="C335" s="131">
        <v>0</v>
      </c>
      <c r="D335" s="131">
        <v>0</v>
      </c>
      <c r="E335" s="131">
        <v>0</v>
      </c>
    </row>
    <row r="336" spans="1:5" ht="15.75" thickBot="1" x14ac:dyDescent="0.3">
      <c r="A336" s="115" t="s">
        <v>52</v>
      </c>
      <c r="B336" s="133"/>
      <c r="C336" s="133"/>
      <c r="D336" s="133"/>
      <c r="E336" s="133"/>
    </row>
    <row r="337" spans="1:5" ht="15.75" thickBot="1" x14ac:dyDescent="0.3">
      <c r="A337" s="115" t="s">
        <v>53</v>
      </c>
      <c r="B337" s="133"/>
      <c r="C337" s="133"/>
      <c r="D337" s="133"/>
      <c r="E337" s="133"/>
    </row>
    <row r="338" spans="1:5" ht="15.75" thickBot="1" x14ac:dyDescent="0.3">
      <c r="A338" s="130" t="s">
        <v>33</v>
      </c>
      <c r="B338" s="131">
        <v>0</v>
      </c>
      <c r="C338" s="131">
        <v>0</v>
      </c>
      <c r="D338" s="131">
        <v>0</v>
      </c>
      <c r="E338" s="131">
        <v>0</v>
      </c>
    </row>
    <row r="339" spans="1:5" ht="15.75" thickBot="1" x14ac:dyDescent="0.3">
      <c r="A339" s="115" t="s">
        <v>52</v>
      </c>
      <c r="B339" s="133"/>
      <c r="C339" s="133"/>
      <c r="D339" s="133"/>
      <c r="E339" s="133"/>
    </row>
    <row r="340" spans="1:5" ht="15.75" thickBot="1" x14ac:dyDescent="0.3">
      <c r="A340" s="115" t="s">
        <v>53</v>
      </c>
      <c r="B340" s="133"/>
      <c r="C340" s="133"/>
      <c r="D340" s="133"/>
      <c r="E340" s="133"/>
    </row>
    <row r="341" spans="1:5" ht="15.75" thickBot="1" x14ac:dyDescent="0.3">
      <c r="A341" s="130" t="s">
        <v>1</v>
      </c>
      <c r="B341" s="131">
        <v>185400</v>
      </c>
      <c r="C341" s="131">
        <v>180000</v>
      </c>
      <c r="D341" s="131">
        <v>182000</v>
      </c>
      <c r="E341" s="131">
        <v>184000</v>
      </c>
    </row>
    <row r="342" spans="1:5" ht="15.75" thickBot="1" x14ac:dyDescent="0.3">
      <c r="A342" s="115" t="s">
        <v>52</v>
      </c>
      <c r="B342" s="131">
        <v>185400</v>
      </c>
      <c r="C342" s="131">
        <v>180000</v>
      </c>
      <c r="D342" s="131">
        <v>182000</v>
      </c>
      <c r="E342" s="131">
        <v>184000</v>
      </c>
    </row>
    <row r="343" spans="1:5" ht="15.75" thickBot="1" x14ac:dyDescent="0.3">
      <c r="A343" s="115" t="s">
        <v>53</v>
      </c>
      <c r="B343" s="133"/>
      <c r="C343" s="133"/>
      <c r="D343" s="133"/>
      <c r="E343" s="133"/>
    </row>
    <row r="344" spans="1:5" ht="15.75" thickBot="1" x14ac:dyDescent="0.3">
      <c r="A344" s="130" t="s">
        <v>2</v>
      </c>
      <c r="B344" s="131"/>
      <c r="C344" s="131"/>
      <c r="D344" s="131"/>
      <c r="E344" s="131"/>
    </row>
    <row r="345" spans="1:5" ht="15.75" thickBot="1" x14ac:dyDescent="0.3">
      <c r="A345" s="115" t="s">
        <v>52</v>
      </c>
      <c r="B345" s="133"/>
      <c r="C345" s="133"/>
      <c r="D345" s="133"/>
      <c r="E345" s="133"/>
    </row>
    <row r="346" spans="1:5" ht="15.75" thickBot="1" x14ac:dyDescent="0.3">
      <c r="A346" s="115" t="s">
        <v>53</v>
      </c>
      <c r="B346" s="133"/>
      <c r="C346" s="133"/>
      <c r="D346" s="133"/>
      <c r="E346" s="133"/>
    </row>
    <row r="347" spans="1:5" ht="15.75" thickBot="1" x14ac:dyDescent="0.3">
      <c r="A347" s="130" t="s">
        <v>24</v>
      </c>
      <c r="B347" s="131"/>
      <c r="C347" s="131"/>
      <c r="D347" s="131"/>
      <c r="E347" s="131"/>
    </row>
    <row r="348" spans="1:5" ht="15.75" thickBot="1" x14ac:dyDescent="0.3">
      <c r="A348" s="115" t="s">
        <v>52</v>
      </c>
      <c r="B348" s="133"/>
      <c r="C348" s="133"/>
      <c r="D348" s="133"/>
      <c r="E348" s="133"/>
    </row>
    <row r="349" spans="1:5" ht="15.75" thickBot="1" x14ac:dyDescent="0.3">
      <c r="A349" s="115" t="s">
        <v>53</v>
      </c>
      <c r="B349" s="133"/>
      <c r="C349" s="133"/>
      <c r="D349" s="133"/>
      <c r="E349" s="133"/>
    </row>
    <row r="350" spans="1:5" ht="15.75" thickBot="1" x14ac:dyDescent="0.3">
      <c r="A350" s="130" t="s">
        <v>25</v>
      </c>
      <c r="B350" s="131"/>
      <c r="C350" s="131"/>
      <c r="D350" s="131"/>
      <c r="E350" s="131"/>
    </row>
    <row r="351" spans="1:5" ht="15.75" thickBot="1" x14ac:dyDescent="0.3">
      <c r="A351" s="115" t="s">
        <v>52</v>
      </c>
      <c r="B351" s="133"/>
      <c r="C351" s="133"/>
      <c r="D351" s="133"/>
      <c r="E351" s="133"/>
    </row>
    <row r="352" spans="1:5" ht="15.75" thickBot="1" x14ac:dyDescent="0.3">
      <c r="A352" s="115" t="s">
        <v>53</v>
      </c>
      <c r="B352" s="133"/>
      <c r="C352" s="133"/>
      <c r="D352" s="133"/>
      <c r="E352" s="133"/>
    </row>
    <row r="353" spans="1:5" ht="15.75" thickBot="1" x14ac:dyDescent="0.3">
      <c r="A353" s="130" t="s">
        <v>3</v>
      </c>
      <c r="B353" s="131"/>
      <c r="C353" s="131"/>
      <c r="D353" s="131"/>
      <c r="E353" s="131"/>
    </row>
    <row r="354" spans="1:5" ht="15.75" thickBot="1" x14ac:dyDescent="0.3">
      <c r="A354" s="115" t="s">
        <v>52</v>
      </c>
      <c r="B354" s="133"/>
      <c r="C354" s="133"/>
      <c r="D354" s="133"/>
      <c r="E354" s="133"/>
    </row>
    <row r="355" spans="1:5" ht="15.75" thickBot="1" x14ac:dyDescent="0.3">
      <c r="A355" s="115" t="s">
        <v>53</v>
      </c>
      <c r="B355" s="133"/>
      <c r="C355" s="133"/>
      <c r="D355" s="133"/>
      <c r="E355" s="133"/>
    </row>
    <row r="356" spans="1:5" ht="15.75" thickBot="1" x14ac:dyDescent="0.3">
      <c r="A356" s="145" t="s">
        <v>218</v>
      </c>
      <c r="B356" s="152">
        <f>B353+B347+B350+B344+B341+B338+B335</f>
        <v>185400</v>
      </c>
      <c r="C356" s="152">
        <f>C353+C347+C350+C344+C341+C338+C335</f>
        <v>180000</v>
      </c>
      <c r="D356" s="152">
        <f>D353+D347+D350+D344+D341+D338+D335</f>
        <v>182000</v>
      </c>
      <c r="E356" s="152">
        <f>E353+E347+E350+E344+E341+E338+E335</f>
        <v>184000</v>
      </c>
    </row>
    <row r="357" spans="1:5" ht="15.75" thickBot="1" x14ac:dyDescent="0.3">
      <c r="A357" s="120" t="s">
        <v>37</v>
      </c>
      <c r="B357" s="121">
        <f>IF(B356-B327=0,0,"Error")</f>
        <v>0</v>
      </c>
      <c r="C357" s="121">
        <f>IF(C356-C327=0,0,"Error")</f>
        <v>0</v>
      </c>
      <c r="D357" s="121">
        <f>IF(D356-D327=0,0,"Error")</f>
        <v>0</v>
      </c>
      <c r="E357" s="121">
        <f>IF(E356-E327=0,0,"Error")</f>
        <v>0</v>
      </c>
    </row>
    <row r="358" spans="1:5" ht="15.75" thickBot="1" x14ac:dyDescent="0.3">
      <c r="A358" s="153" t="s">
        <v>103</v>
      </c>
      <c r="B358" s="692" t="s">
        <v>222</v>
      </c>
      <c r="C358" s="693"/>
      <c r="D358" s="693"/>
      <c r="E358" s="694"/>
    </row>
    <row r="359" spans="1:5" ht="37.5" customHeight="1" thickBot="1" x14ac:dyDescent="0.3">
      <c r="A359" s="106" t="s">
        <v>9</v>
      </c>
      <c r="B359" s="620" t="s">
        <v>223</v>
      </c>
      <c r="C359" s="621"/>
      <c r="D359" s="621"/>
      <c r="E359" s="510"/>
    </row>
    <row r="360" spans="1:5" ht="15.75" thickBot="1" x14ac:dyDescent="0.3">
      <c r="A360" s="106" t="s">
        <v>14</v>
      </c>
      <c r="B360" s="675" t="s">
        <v>224</v>
      </c>
      <c r="C360" s="676"/>
      <c r="D360" s="676"/>
      <c r="E360" s="677"/>
    </row>
    <row r="361" spans="1:5" x14ac:dyDescent="0.25">
      <c r="A361" s="678"/>
      <c r="B361" s="148">
        <v>2019</v>
      </c>
      <c r="C361" s="148">
        <v>2020</v>
      </c>
      <c r="D361" s="148">
        <v>2021</v>
      </c>
      <c r="E361" s="148">
        <v>2022</v>
      </c>
    </row>
    <row r="362" spans="1:5" ht="15.75" thickBot="1" x14ac:dyDescent="0.3">
      <c r="A362" s="679"/>
      <c r="B362" s="149" t="s">
        <v>6</v>
      </c>
      <c r="C362" s="149" t="s">
        <v>6</v>
      </c>
      <c r="D362" s="149" t="s">
        <v>6</v>
      </c>
      <c r="E362" s="149" t="s">
        <v>6</v>
      </c>
    </row>
    <row r="363" spans="1:5" ht="15.75" customHeight="1" thickBot="1" x14ac:dyDescent="0.3">
      <c r="A363" s="106" t="s">
        <v>8</v>
      </c>
      <c r="B363" s="150">
        <v>350</v>
      </c>
      <c r="C363" s="150">
        <v>350</v>
      </c>
      <c r="D363" s="150">
        <v>350</v>
      </c>
      <c r="E363" s="150">
        <v>350</v>
      </c>
    </row>
    <row r="364" spans="1:5" ht="15.75" thickBot="1" x14ac:dyDescent="0.3">
      <c r="A364" s="106" t="s">
        <v>15</v>
      </c>
      <c r="B364" s="150">
        <v>252000</v>
      </c>
      <c r="C364" s="150">
        <v>252000</v>
      </c>
      <c r="D364" s="150">
        <v>252000</v>
      </c>
      <c r="E364" s="150">
        <v>252000</v>
      </c>
    </row>
    <row r="365" spans="1:5" ht="15.75" thickBot="1" x14ac:dyDescent="0.3">
      <c r="A365" s="106" t="s">
        <v>23</v>
      </c>
      <c r="B365" s="151">
        <f>B364/B363</f>
        <v>720</v>
      </c>
      <c r="C365" s="151">
        <f>C364/C363</f>
        <v>720</v>
      </c>
      <c r="D365" s="151">
        <f>D364/D363</f>
        <v>720</v>
      </c>
      <c r="E365" s="151">
        <f>E364/E363</f>
        <v>720</v>
      </c>
    </row>
    <row r="366" spans="1:5" ht="15.75" thickBot="1" x14ac:dyDescent="0.3">
      <c r="A366" s="106" t="s">
        <v>16</v>
      </c>
      <c r="B366" s="105" t="e">
        <f>B363/A363-1</f>
        <v>#VALUE!</v>
      </c>
      <c r="C366" s="105">
        <f t="shared" ref="C366:D368" si="12">C363/B363-1</f>
        <v>0</v>
      </c>
      <c r="D366" s="105">
        <f t="shared" si="12"/>
        <v>0</v>
      </c>
      <c r="E366" s="105">
        <f>E363/D363-1</f>
        <v>0</v>
      </c>
    </row>
    <row r="367" spans="1:5" ht="15.75" thickBot="1" x14ac:dyDescent="0.3">
      <c r="A367" s="106" t="s">
        <v>17</v>
      </c>
      <c r="B367" s="105" t="e">
        <f>B364/A364-1</f>
        <v>#VALUE!</v>
      </c>
      <c r="C367" s="105">
        <f t="shared" si="12"/>
        <v>0</v>
      </c>
      <c r="D367" s="105">
        <f t="shared" si="12"/>
        <v>0</v>
      </c>
      <c r="E367" s="105">
        <f>E364/D364-1</f>
        <v>0</v>
      </c>
    </row>
    <row r="368" spans="1:5" ht="15.75" thickBot="1" x14ac:dyDescent="0.3">
      <c r="A368" s="106" t="s">
        <v>18</v>
      </c>
      <c r="B368" s="105" t="e">
        <f>B365/A365-1</f>
        <v>#VALUE!</v>
      </c>
      <c r="C368" s="105">
        <f t="shared" si="12"/>
        <v>0</v>
      </c>
      <c r="D368" s="105">
        <f t="shared" si="12"/>
        <v>0</v>
      </c>
      <c r="E368" s="105">
        <f>E365/D365-1</f>
        <v>0</v>
      </c>
    </row>
    <row r="369" spans="1:5" ht="15.75" thickBot="1" x14ac:dyDescent="0.3">
      <c r="A369" s="670" t="s">
        <v>191</v>
      </c>
      <c r="B369" s="671"/>
      <c r="C369" s="671"/>
      <c r="D369" s="671"/>
      <c r="E369" s="672"/>
    </row>
    <row r="370" spans="1:5" x14ac:dyDescent="0.25">
      <c r="A370" s="678"/>
      <c r="B370" s="127">
        <v>2019</v>
      </c>
      <c r="C370" s="127">
        <v>2020</v>
      </c>
      <c r="D370" s="127">
        <v>2021</v>
      </c>
      <c r="E370" s="127">
        <v>2021</v>
      </c>
    </row>
    <row r="371" spans="1:5" ht="15.75" thickBot="1" x14ac:dyDescent="0.3">
      <c r="A371" s="679"/>
      <c r="B371" s="128" t="s">
        <v>6</v>
      </c>
      <c r="C371" s="128" t="s">
        <v>6</v>
      </c>
      <c r="D371" s="128" t="s">
        <v>6</v>
      </c>
      <c r="E371" s="128" t="s">
        <v>6</v>
      </c>
    </row>
    <row r="372" spans="1:5" ht="15.75" thickBot="1" x14ac:dyDescent="0.3">
      <c r="A372" s="130" t="s">
        <v>0</v>
      </c>
      <c r="B372" s="131">
        <v>215900</v>
      </c>
      <c r="C372" s="131">
        <v>215900</v>
      </c>
      <c r="D372" s="131">
        <v>215900</v>
      </c>
      <c r="E372" s="131">
        <v>215900</v>
      </c>
    </row>
    <row r="373" spans="1:5" ht="15.75" thickBot="1" x14ac:dyDescent="0.3">
      <c r="A373" s="115" t="s">
        <v>52</v>
      </c>
      <c r="B373" s="131">
        <v>215900</v>
      </c>
      <c r="C373" s="131">
        <v>215900</v>
      </c>
      <c r="D373" s="131">
        <v>215900</v>
      </c>
      <c r="E373" s="131">
        <v>215900</v>
      </c>
    </row>
    <row r="374" spans="1:5" ht="15.75" thickBot="1" x14ac:dyDescent="0.3">
      <c r="A374" s="115" t="s">
        <v>53</v>
      </c>
      <c r="B374" s="133"/>
      <c r="C374" s="133"/>
      <c r="D374" s="133"/>
      <c r="E374" s="133"/>
    </row>
    <row r="375" spans="1:5" ht="15.75" thickBot="1" x14ac:dyDescent="0.3">
      <c r="A375" s="130" t="s">
        <v>33</v>
      </c>
      <c r="B375" s="131">
        <v>36100</v>
      </c>
      <c r="C375" s="131">
        <v>36100</v>
      </c>
      <c r="D375" s="131">
        <v>36100</v>
      </c>
      <c r="E375" s="131">
        <v>36100</v>
      </c>
    </row>
    <row r="376" spans="1:5" ht="15.75" thickBot="1" x14ac:dyDescent="0.3">
      <c r="A376" s="115" t="s">
        <v>52</v>
      </c>
      <c r="B376" s="131">
        <v>36100</v>
      </c>
      <c r="C376" s="131">
        <v>36100</v>
      </c>
      <c r="D376" s="131">
        <v>36100</v>
      </c>
      <c r="E376" s="131">
        <v>36100</v>
      </c>
    </row>
    <row r="377" spans="1:5" ht="15.75" thickBot="1" x14ac:dyDescent="0.3">
      <c r="A377" s="115" t="s">
        <v>53</v>
      </c>
      <c r="B377" s="133"/>
      <c r="C377" s="133"/>
      <c r="D377" s="133"/>
      <c r="E377" s="133"/>
    </row>
    <row r="378" spans="1:5" ht="15.75" thickBot="1" x14ac:dyDescent="0.3">
      <c r="A378" s="130" t="s">
        <v>1</v>
      </c>
      <c r="B378" s="131"/>
      <c r="C378" s="131"/>
      <c r="D378" s="131"/>
      <c r="E378" s="131"/>
    </row>
    <row r="379" spans="1:5" ht="15.75" thickBot="1" x14ac:dyDescent="0.3">
      <c r="A379" s="115" t="s">
        <v>52</v>
      </c>
      <c r="B379" s="133"/>
      <c r="C379" s="133"/>
      <c r="D379" s="133"/>
      <c r="E379" s="133"/>
    </row>
    <row r="380" spans="1:5" ht="15.75" thickBot="1" x14ac:dyDescent="0.3">
      <c r="A380" s="115" t="s">
        <v>53</v>
      </c>
      <c r="B380" s="133"/>
      <c r="C380" s="133"/>
      <c r="D380" s="133"/>
      <c r="E380" s="133"/>
    </row>
    <row r="381" spans="1:5" ht="15.75" thickBot="1" x14ac:dyDescent="0.3">
      <c r="A381" s="130" t="s">
        <v>2</v>
      </c>
      <c r="B381" s="131"/>
      <c r="C381" s="131"/>
      <c r="D381" s="131"/>
      <c r="E381" s="131"/>
    </row>
    <row r="382" spans="1:5" ht="15.75" thickBot="1" x14ac:dyDescent="0.3">
      <c r="A382" s="115" t="s">
        <v>52</v>
      </c>
      <c r="B382" s="133"/>
      <c r="C382" s="133"/>
      <c r="D382" s="133"/>
      <c r="E382" s="133"/>
    </row>
    <row r="383" spans="1:5" ht="15.75" thickBot="1" x14ac:dyDescent="0.3">
      <c r="A383" s="115" t="s">
        <v>53</v>
      </c>
      <c r="B383" s="133"/>
      <c r="C383" s="133"/>
      <c r="D383" s="133"/>
      <c r="E383" s="133"/>
    </row>
    <row r="384" spans="1:5" ht="15.75" thickBot="1" x14ac:dyDescent="0.3">
      <c r="A384" s="130" t="s">
        <v>24</v>
      </c>
      <c r="B384" s="131"/>
      <c r="C384" s="131"/>
      <c r="D384" s="131"/>
      <c r="E384" s="131"/>
    </row>
    <row r="385" spans="1:5" ht="15.75" thickBot="1" x14ac:dyDescent="0.3">
      <c r="A385" s="115" t="s">
        <v>52</v>
      </c>
      <c r="B385" s="133"/>
      <c r="C385" s="133"/>
      <c r="D385" s="133"/>
      <c r="E385" s="133"/>
    </row>
    <row r="386" spans="1:5" ht="15.75" thickBot="1" x14ac:dyDescent="0.3">
      <c r="A386" s="115" t="s">
        <v>53</v>
      </c>
      <c r="B386" s="133"/>
      <c r="C386" s="133"/>
      <c r="D386" s="133"/>
      <c r="E386" s="133"/>
    </row>
    <row r="387" spans="1:5" ht="15.75" thickBot="1" x14ac:dyDescent="0.3">
      <c r="A387" s="130" t="s">
        <v>25</v>
      </c>
      <c r="B387" s="131"/>
      <c r="C387" s="131"/>
      <c r="D387" s="131"/>
      <c r="E387" s="131"/>
    </row>
    <row r="388" spans="1:5" ht="15.75" thickBot="1" x14ac:dyDescent="0.3">
      <c r="A388" s="115" t="s">
        <v>52</v>
      </c>
      <c r="B388" s="133"/>
      <c r="C388" s="133"/>
      <c r="D388" s="133"/>
      <c r="E388" s="133"/>
    </row>
    <row r="389" spans="1:5" ht="15.75" thickBot="1" x14ac:dyDescent="0.3">
      <c r="A389" s="115" t="s">
        <v>53</v>
      </c>
      <c r="B389" s="133"/>
      <c r="C389" s="133"/>
      <c r="D389" s="133"/>
      <c r="E389" s="133"/>
    </row>
    <row r="390" spans="1:5" ht="15.75" thickBot="1" x14ac:dyDescent="0.3">
      <c r="A390" s="130" t="s">
        <v>3</v>
      </c>
      <c r="B390" s="131"/>
      <c r="C390" s="131"/>
      <c r="D390" s="131"/>
      <c r="E390" s="131"/>
    </row>
    <row r="391" spans="1:5" ht="15.75" thickBot="1" x14ac:dyDescent="0.3">
      <c r="A391" s="115" t="s">
        <v>52</v>
      </c>
      <c r="B391" s="133"/>
      <c r="C391" s="133"/>
      <c r="D391" s="133"/>
      <c r="E391" s="133"/>
    </row>
    <row r="392" spans="1:5" ht="15.75" thickBot="1" x14ac:dyDescent="0.3">
      <c r="A392" s="115" t="s">
        <v>53</v>
      </c>
      <c r="B392" s="133"/>
      <c r="C392" s="133"/>
      <c r="D392" s="133"/>
      <c r="E392" s="133"/>
    </row>
    <row r="393" spans="1:5" ht="15.75" thickBot="1" x14ac:dyDescent="0.3">
      <c r="A393" s="145" t="s">
        <v>218</v>
      </c>
      <c r="B393" s="152">
        <f>B390+B384+B387+B381+B378+B375+B372</f>
        <v>252000</v>
      </c>
      <c r="C393" s="152">
        <f>C390+C384+C387+C381+C378+C375+C372</f>
        <v>252000</v>
      </c>
      <c r="D393" s="152">
        <f>D390+D384+D387+D381+D378+D375+D372</f>
        <v>252000</v>
      </c>
      <c r="E393" s="152">
        <f>E390+E384+E387+E381+E378+E375+E372</f>
        <v>252000</v>
      </c>
    </row>
    <row r="394" spans="1:5" ht="15.75" thickBot="1" x14ac:dyDescent="0.3">
      <c r="A394" s="120" t="s">
        <v>37</v>
      </c>
      <c r="B394" s="121">
        <f>IF(B393-B364=0,0,"Error")</f>
        <v>0</v>
      </c>
      <c r="C394" s="121">
        <f>IF(C393-C364=0,0,"Error")</f>
        <v>0</v>
      </c>
      <c r="D394" s="121">
        <f>IF(D393-D364=0,0,"Error")</f>
        <v>0</v>
      </c>
      <c r="E394" s="121">
        <f>IF(E393-E364=0,0,"Error")</f>
        <v>0</v>
      </c>
    </row>
    <row r="395" spans="1:5" ht="15.75" thickBot="1" x14ac:dyDescent="0.3">
      <c r="A395" s="153" t="s">
        <v>110</v>
      </c>
      <c r="B395" s="692" t="s">
        <v>225</v>
      </c>
      <c r="C395" s="693"/>
      <c r="D395" s="693"/>
      <c r="E395" s="694"/>
    </row>
    <row r="396" spans="1:5" ht="15.75" thickBot="1" x14ac:dyDescent="0.3">
      <c r="A396" s="106" t="s">
        <v>9</v>
      </c>
      <c r="B396" s="620" t="s">
        <v>226</v>
      </c>
      <c r="C396" s="621"/>
      <c r="D396" s="621"/>
      <c r="E396" s="510"/>
    </row>
    <row r="397" spans="1:5" ht="15.75" thickBot="1" x14ac:dyDescent="0.3">
      <c r="A397" s="106" t="s">
        <v>14</v>
      </c>
      <c r="B397" s="675" t="s">
        <v>227</v>
      </c>
      <c r="C397" s="676"/>
      <c r="D397" s="676"/>
      <c r="E397" s="677"/>
    </row>
    <row r="398" spans="1:5" x14ac:dyDescent="0.25">
      <c r="A398" s="678"/>
      <c r="B398" s="148">
        <v>2019</v>
      </c>
      <c r="C398" s="148">
        <v>2020</v>
      </c>
      <c r="D398" s="148">
        <v>2021</v>
      </c>
      <c r="E398" s="148">
        <v>2022</v>
      </c>
    </row>
    <row r="399" spans="1:5" ht="15.75" thickBot="1" x14ac:dyDescent="0.3">
      <c r="A399" s="679"/>
      <c r="B399" s="149" t="s">
        <v>6</v>
      </c>
      <c r="C399" s="149" t="s">
        <v>6</v>
      </c>
      <c r="D399" s="149" t="s">
        <v>6</v>
      </c>
      <c r="E399" s="149" t="s">
        <v>6</v>
      </c>
    </row>
    <row r="400" spans="1:5" ht="15.75" thickBot="1" x14ac:dyDescent="0.3">
      <c r="A400" s="106" t="s">
        <v>8</v>
      </c>
      <c r="B400" s="150">
        <v>0</v>
      </c>
      <c r="C400" s="150">
        <v>4</v>
      </c>
      <c r="D400" s="150">
        <v>4</v>
      </c>
      <c r="E400" s="150">
        <v>4</v>
      </c>
    </row>
    <row r="401" spans="1:5" ht="15.75" thickBot="1" x14ac:dyDescent="0.3">
      <c r="A401" s="106" t="s">
        <v>15</v>
      </c>
      <c r="B401" s="150">
        <v>0</v>
      </c>
      <c r="C401" s="150">
        <v>24000</v>
      </c>
      <c r="D401" s="150">
        <v>24000</v>
      </c>
      <c r="E401" s="150">
        <v>24000</v>
      </c>
    </row>
    <row r="402" spans="1:5" ht="15.75" thickBot="1" x14ac:dyDescent="0.3">
      <c r="A402" s="106" t="s">
        <v>23</v>
      </c>
      <c r="B402" s="151" t="e">
        <f>B401/B400</f>
        <v>#DIV/0!</v>
      </c>
      <c r="C402" s="151">
        <f>C401/C400</f>
        <v>6000</v>
      </c>
      <c r="D402" s="151">
        <f>D401/D400</f>
        <v>6000</v>
      </c>
      <c r="E402" s="151">
        <f>E401/E400</f>
        <v>6000</v>
      </c>
    </row>
    <row r="403" spans="1:5" ht="15.75" thickBot="1" x14ac:dyDescent="0.3">
      <c r="A403" s="106" t="s">
        <v>16</v>
      </c>
      <c r="B403" s="105" t="e">
        <f t="shared" ref="B403:D405" si="13">B400/A400-1</f>
        <v>#VALUE!</v>
      </c>
      <c r="C403" s="105" t="e">
        <f t="shared" si="13"/>
        <v>#DIV/0!</v>
      </c>
      <c r="D403" s="105">
        <f t="shared" si="13"/>
        <v>0</v>
      </c>
      <c r="E403" s="105">
        <f>E400/D400-1</f>
        <v>0</v>
      </c>
    </row>
    <row r="404" spans="1:5" ht="15.75" thickBot="1" x14ac:dyDescent="0.3">
      <c r="A404" s="106" t="s">
        <v>17</v>
      </c>
      <c r="B404" s="105" t="e">
        <f t="shared" si="13"/>
        <v>#VALUE!</v>
      </c>
      <c r="C404" s="105" t="e">
        <f t="shared" si="13"/>
        <v>#DIV/0!</v>
      </c>
      <c r="D404" s="105">
        <f t="shared" si="13"/>
        <v>0</v>
      </c>
      <c r="E404" s="105">
        <f>E401/D401-1</f>
        <v>0</v>
      </c>
    </row>
    <row r="405" spans="1:5" ht="15.75" thickBot="1" x14ac:dyDescent="0.3">
      <c r="A405" s="106" t="s">
        <v>18</v>
      </c>
      <c r="B405" s="105" t="e">
        <f t="shared" si="13"/>
        <v>#DIV/0!</v>
      </c>
      <c r="C405" s="105" t="e">
        <f t="shared" si="13"/>
        <v>#DIV/0!</v>
      </c>
      <c r="D405" s="105">
        <f t="shared" si="13"/>
        <v>0</v>
      </c>
      <c r="E405" s="105">
        <f>E402/D402-1</f>
        <v>0</v>
      </c>
    </row>
    <row r="406" spans="1:5" ht="15.75" thickBot="1" x14ac:dyDescent="0.3">
      <c r="A406" s="670" t="s">
        <v>191</v>
      </c>
      <c r="B406" s="671"/>
      <c r="C406" s="671"/>
      <c r="D406" s="671"/>
      <c r="E406" s="672"/>
    </row>
    <row r="407" spans="1:5" x14ac:dyDescent="0.25">
      <c r="A407" s="678"/>
      <c r="B407" s="127">
        <v>2019</v>
      </c>
      <c r="C407" s="127">
        <v>2020</v>
      </c>
      <c r="D407" s="127">
        <v>2021</v>
      </c>
      <c r="E407" s="127">
        <v>2022</v>
      </c>
    </row>
    <row r="408" spans="1:5" ht="15.75" thickBot="1" x14ac:dyDescent="0.3">
      <c r="A408" s="679"/>
      <c r="B408" s="128" t="s">
        <v>6</v>
      </c>
      <c r="C408" s="128" t="s">
        <v>6</v>
      </c>
      <c r="D408" s="128" t="s">
        <v>6</v>
      </c>
      <c r="E408" s="128" t="s">
        <v>6</v>
      </c>
    </row>
    <row r="409" spans="1:5" ht="15.75" thickBot="1" x14ac:dyDescent="0.3">
      <c r="A409" s="130" t="s">
        <v>0</v>
      </c>
      <c r="B409" s="131"/>
      <c r="C409" s="131"/>
      <c r="D409" s="131"/>
      <c r="E409" s="131"/>
    </row>
    <row r="410" spans="1:5" ht="15.75" thickBot="1" x14ac:dyDescent="0.3">
      <c r="A410" s="115" t="s">
        <v>52</v>
      </c>
      <c r="B410" s="131"/>
      <c r="C410" s="131"/>
      <c r="D410" s="131"/>
      <c r="E410" s="131"/>
    </row>
    <row r="411" spans="1:5" ht="15.75" thickBot="1" x14ac:dyDescent="0.3">
      <c r="A411" s="115" t="s">
        <v>53</v>
      </c>
      <c r="B411" s="133"/>
      <c r="C411" s="133"/>
      <c r="D411" s="133"/>
      <c r="E411" s="133"/>
    </row>
    <row r="412" spans="1:5" ht="15.75" thickBot="1" x14ac:dyDescent="0.3">
      <c r="A412" s="130" t="s">
        <v>33</v>
      </c>
      <c r="B412" s="131"/>
      <c r="C412" s="131"/>
      <c r="D412" s="131"/>
      <c r="E412" s="131"/>
    </row>
    <row r="413" spans="1:5" ht="15.75" thickBot="1" x14ac:dyDescent="0.3">
      <c r="A413" s="115" t="s">
        <v>52</v>
      </c>
      <c r="B413" s="131"/>
      <c r="C413" s="131"/>
      <c r="D413" s="131"/>
      <c r="E413" s="131"/>
    </row>
    <row r="414" spans="1:5" ht="15.75" thickBot="1" x14ac:dyDescent="0.3">
      <c r="A414" s="115" t="s">
        <v>53</v>
      </c>
      <c r="B414" s="133"/>
      <c r="C414" s="133"/>
      <c r="D414" s="133"/>
      <c r="E414" s="133"/>
    </row>
    <row r="415" spans="1:5" ht="15.75" thickBot="1" x14ac:dyDescent="0.3">
      <c r="A415" s="130" t="s">
        <v>1</v>
      </c>
      <c r="B415" s="131"/>
      <c r="C415" s="131">
        <f>+C416</f>
        <v>24000</v>
      </c>
      <c r="D415" s="131">
        <f>+D416</f>
        <v>24000</v>
      </c>
      <c r="E415" s="131">
        <f>+E416</f>
        <v>24000</v>
      </c>
    </row>
    <row r="416" spans="1:5" ht="15.75" thickBot="1" x14ac:dyDescent="0.3">
      <c r="A416" s="115" t="s">
        <v>52</v>
      </c>
      <c r="B416" s="133"/>
      <c r="C416" s="133">
        <v>24000</v>
      </c>
      <c r="D416" s="133">
        <v>24000</v>
      </c>
      <c r="E416" s="133">
        <v>24000</v>
      </c>
    </row>
    <row r="417" spans="1:5" ht="15.75" thickBot="1" x14ac:dyDescent="0.3">
      <c r="A417" s="115" t="s">
        <v>53</v>
      </c>
      <c r="B417" s="133"/>
      <c r="C417" s="133"/>
      <c r="D417" s="133"/>
      <c r="E417" s="133"/>
    </row>
    <row r="418" spans="1:5" ht="15.75" thickBot="1" x14ac:dyDescent="0.3">
      <c r="A418" s="130" t="s">
        <v>2</v>
      </c>
      <c r="B418" s="131"/>
      <c r="C418" s="131"/>
      <c r="D418" s="131"/>
      <c r="E418" s="131"/>
    </row>
    <row r="419" spans="1:5" ht="15.75" thickBot="1" x14ac:dyDescent="0.3">
      <c r="A419" s="115" t="s">
        <v>52</v>
      </c>
      <c r="B419" s="133"/>
      <c r="C419" s="133"/>
      <c r="D419" s="133"/>
      <c r="E419" s="133"/>
    </row>
    <row r="420" spans="1:5" ht="15.75" thickBot="1" x14ac:dyDescent="0.3">
      <c r="A420" s="115" t="s">
        <v>53</v>
      </c>
      <c r="B420" s="133"/>
      <c r="C420" s="133"/>
      <c r="D420" s="133"/>
      <c r="E420" s="133"/>
    </row>
    <row r="421" spans="1:5" ht="15.75" thickBot="1" x14ac:dyDescent="0.3">
      <c r="A421" s="130" t="s">
        <v>24</v>
      </c>
      <c r="B421" s="131"/>
      <c r="C421" s="131"/>
      <c r="D421" s="131"/>
      <c r="E421" s="131"/>
    </row>
    <row r="422" spans="1:5" ht="15.75" thickBot="1" x14ac:dyDescent="0.3">
      <c r="A422" s="115" t="s">
        <v>52</v>
      </c>
      <c r="B422" s="133"/>
      <c r="C422" s="133"/>
      <c r="D422" s="133"/>
      <c r="E422" s="133"/>
    </row>
    <row r="423" spans="1:5" ht="15.75" thickBot="1" x14ac:dyDescent="0.3">
      <c r="A423" s="115" t="s">
        <v>53</v>
      </c>
      <c r="B423" s="133"/>
      <c r="C423" s="133"/>
      <c r="D423" s="133"/>
      <c r="E423" s="133"/>
    </row>
    <row r="424" spans="1:5" ht="15.75" thickBot="1" x14ac:dyDescent="0.3">
      <c r="A424" s="130" t="s">
        <v>25</v>
      </c>
      <c r="B424" s="131"/>
      <c r="C424" s="131"/>
      <c r="D424" s="131"/>
      <c r="E424" s="131"/>
    </row>
    <row r="425" spans="1:5" ht="15.75" thickBot="1" x14ac:dyDescent="0.3">
      <c r="A425" s="115" t="s">
        <v>52</v>
      </c>
      <c r="B425" s="133"/>
      <c r="C425" s="133"/>
      <c r="D425" s="133"/>
      <c r="E425" s="133"/>
    </row>
    <row r="426" spans="1:5" ht="15.75" thickBot="1" x14ac:dyDescent="0.3">
      <c r="A426" s="115" t="s">
        <v>53</v>
      </c>
      <c r="B426" s="133"/>
      <c r="C426" s="133"/>
      <c r="D426" s="133"/>
      <c r="E426" s="133"/>
    </row>
    <row r="427" spans="1:5" ht="15.75" thickBot="1" x14ac:dyDescent="0.3">
      <c r="A427" s="130" t="s">
        <v>3</v>
      </c>
      <c r="B427" s="131"/>
      <c r="C427" s="131"/>
      <c r="D427" s="131"/>
      <c r="E427" s="131"/>
    </row>
    <row r="428" spans="1:5" ht="15.75" thickBot="1" x14ac:dyDescent="0.3">
      <c r="A428" s="115" t="s">
        <v>52</v>
      </c>
      <c r="B428" s="133"/>
      <c r="C428" s="133"/>
      <c r="D428" s="133"/>
      <c r="E428" s="133"/>
    </row>
    <row r="429" spans="1:5" ht="15.75" thickBot="1" x14ac:dyDescent="0.3">
      <c r="A429" s="115" t="s">
        <v>53</v>
      </c>
      <c r="B429" s="133"/>
      <c r="C429" s="133"/>
      <c r="D429" s="133"/>
      <c r="E429" s="133"/>
    </row>
    <row r="430" spans="1:5" ht="15.75" thickBot="1" x14ac:dyDescent="0.3">
      <c r="A430" s="145" t="s">
        <v>218</v>
      </c>
      <c r="B430" s="152">
        <f>B427+B421+B424+B418+B415+B412+B409</f>
        <v>0</v>
      </c>
      <c r="C430" s="152">
        <f>C427+C421+C424+C418+C415+C412+C409</f>
        <v>24000</v>
      </c>
      <c r="D430" s="152">
        <f>D427+D421+D424+D418+D415+D412+D409</f>
        <v>24000</v>
      </c>
      <c r="E430" s="152">
        <f>E427+E421+E424+E418+E415+E412+E409</f>
        <v>24000</v>
      </c>
    </row>
    <row r="431" spans="1:5" ht="15.75" thickBot="1" x14ac:dyDescent="0.3">
      <c r="A431" s="120" t="s">
        <v>37</v>
      </c>
      <c r="B431" s="121">
        <f>IF(B430-B401=0,0,"Error")</f>
        <v>0</v>
      </c>
      <c r="C431" s="121">
        <f>IF(C430-C401=0,0,"Error")</f>
        <v>0</v>
      </c>
      <c r="D431" s="121">
        <f>IF(D430-D401=0,0,"Error")</f>
        <v>0</v>
      </c>
      <c r="E431" s="121">
        <f>IF(E430-E401=0,0,"Error")</f>
        <v>0</v>
      </c>
    </row>
    <row r="432" spans="1:5" ht="15.75" thickBot="1" x14ac:dyDescent="0.3">
      <c r="A432" s="663" t="s">
        <v>39</v>
      </c>
      <c r="B432" s="664"/>
      <c r="C432" s="664"/>
      <c r="D432" s="664"/>
      <c r="E432" s="665"/>
    </row>
    <row r="433" spans="1:5" ht="15.75" thickBot="1" x14ac:dyDescent="0.3">
      <c r="A433" s="663" t="s">
        <v>43</v>
      </c>
      <c r="B433" s="664"/>
      <c r="C433" s="664"/>
      <c r="D433" s="664"/>
      <c r="E433" s="665"/>
    </row>
    <row r="434" spans="1:5" ht="15.75" thickBot="1" x14ac:dyDescent="0.3">
      <c r="A434" s="113" t="s">
        <v>46</v>
      </c>
      <c r="B434" s="666" t="s">
        <v>228</v>
      </c>
      <c r="C434" s="667"/>
      <c r="D434" s="668"/>
      <c r="E434" s="669"/>
    </row>
    <row r="435" spans="1:5" ht="23.25" thickBot="1" x14ac:dyDescent="0.3">
      <c r="A435" s="113" t="s">
        <v>54</v>
      </c>
      <c r="B435" s="113" t="s">
        <v>229</v>
      </c>
      <c r="C435" s="126" t="s">
        <v>55</v>
      </c>
      <c r="D435" s="668"/>
      <c r="E435" s="669"/>
    </row>
    <row r="436" spans="1:5" ht="33" customHeight="1" thickBot="1" x14ac:dyDescent="0.3">
      <c r="A436" s="106" t="s">
        <v>9</v>
      </c>
      <c r="B436" s="620" t="s">
        <v>230</v>
      </c>
      <c r="C436" s="621"/>
      <c r="D436" s="621"/>
      <c r="E436" s="510"/>
    </row>
    <row r="437" spans="1:5" ht="15.75" thickBot="1" x14ac:dyDescent="0.3">
      <c r="A437" s="106" t="s">
        <v>14</v>
      </c>
      <c r="B437" s="675" t="s">
        <v>231</v>
      </c>
      <c r="C437" s="676"/>
      <c r="D437" s="676"/>
      <c r="E437" s="677"/>
    </row>
    <row r="438" spans="1:5" x14ac:dyDescent="0.25">
      <c r="A438" s="678"/>
      <c r="B438" s="127">
        <v>2019</v>
      </c>
      <c r="C438" s="127">
        <v>2020</v>
      </c>
      <c r="D438" s="127">
        <v>2021</v>
      </c>
      <c r="E438" s="127">
        <v>2022</v>
      </c>
    </row>
    <row r="439" spans="1:5" ht="15.75" thickBot="1" x14ac:dyDescent="0.3">
      <c r="A439" s="679"/>
      <c r="B439" s="128" t="s">
        <v>6</v>
      </c>
      <c r="C439" s="128" t="s">
        <v>6</v>
      </c>
      <c r="D439" s="128" t="s">
        <v>6</v>
      </c>
      <c r="E439" s="128" t="s">
        <v>6</v>
      </c>
    </row>
    <row r="440" spans="1:5" ht="15.75" thickBot="1" x14ac:dyDescent="0.3">
      <c r="A440" s="106" t="s">
        <v>8</v>
      </c>
      <c r="B440" s="133">
        <v>0</v>
      </c>
      <c r="C440" s="133">
        <v>1</v>
      </c>
      <c r="D440" s="133">
        <v>1</v>
      </c>
      <c r="E440" s="133">
        <v>0</v>
      </c>
    </row>
    <row r="441" spans="1:5" ht="15.75" thickBot="1" x14ac:dyDescent="0.3">
      <c r="A441" s="106" t="s">
        <v>15</v>
      </c>
      <c r="B441" s="133">
        <v>0</v>
      </c>
      <c r="C441" s="133">
        <v>50000</v>
      </c>
      <c r="D441" s="133">
        <v>50000</v>
      </c>
      <c r="E441" s="133">
        <v>0</v>
      </c>
    </row>
    <row r="442" spans="1:5" ht="15.75" thickBot="1" x14ac:dyDescent="0.3">
      <c r="A442" s="106" t="s">
        <v>23</v>
      </c>
      <c r="B442" s="133">
        <v>0</v>
      </c>
      <c r="C442" s="133">
        <f>C441/C440</f>
        <v>50000</v>
      </c>
      <c r="D442" s="133">
        <f>D441/D440</f>
        <v>50000</v>
      </c>
      <c r="E442" s="133" t="e">
        <f>E441/E440</f>
        <v>#DIV/0!</v>
      </c>
    </row>
    <row r="443" spans="1:5" ht="15.75" thickBot="1" x14ac:dyDescent="0.3">
      <c r="A443" s="106" t="s">
        <v>16</v>
      </c>
      <c r="B443" s="129" t="e">
        <f>B440/A440-1</f>
        <v>#VALUE!</v>
      </c>
      <c r="C443" s="129" t="e">
        <f t="shared" ref="C443:D445" si="14">C440/B440-1</f>
        <v>#DIV/0!</v>
      </c>
      <c r="D443" s="129">
        <f t="shared" si="14"/>
        <v>0</v>
      </c>
      <c r="E443" s="129">
        <f>E440/D440-1</f>
        <v>-1</v>
      </c>
    </row>
    <row r="444" spans="1:5" ht="15.75" thickBot="1" x14ac:dyDescent="0.3">
      <c r="A444" s="106" t="s">
        <v>17</v>
      </c>
      <c r="B444" s="129" t="e">
        <f>B441/A441-1</f>
        <v>#VALUE!</v>
      </c>
      <c r="C444" s="129" t="e">
        <f t="shared" si="14"/>
        <v>#DIV/0!</v>
      </c>
      <c r="D444" s="129">
        <f t="shared" si="14"/>
        <v>0</v>
      </c>
      <c r="E444" s="129">
        <f>E441/D441-1</f>
        <v>-1</v>
      </c>
    </row>
    <row r="445" spans="1:5" ht="15.75" thickBot="1" x14ac:dyDescent="0.3">
      <c r="A445" s="106" t="s">
        <v>18</v>
      </c>
      <c r="B445" s="129" t="e">
        <f>B442/A442-1</f>
        <v>#VALUE!</v>
      </c>
      <c r="C445" s="129" t="e">
        <f t="shared" si="14"/>
        <v>#DIV/0!</v>
      </c>
      <c r="D445" s="129">
        <f t="shared" si="14"/>
        <v>0</v>
      </c>
      <c r="E445" s="129" t="e">
        <f>E442/D442-1</f>
        <v>#DIV/0!</v>
      </c>
    </row>
    <row r="446" spans="1:5" ht="15.75" thickBot="1" x14ac:dyDescent="0.3">
      <c r="A446" s="670" t="s">
        <v>180</v>
      </c>
      <c r="B446" s="671"/>
      <c r="C446" s="671"/>
      <c r="D446" s="671"/>
      <c r="E446" s="672"/>
    </row>
    <row r="447" spans="1:5" x14ac:dyDescent="0.25">
      <c r="A447" s="678"/>
      <c r="B447" s="127">
        <v>2019</v>
      </c>
      <c r="C447" s="127">
        <v>2020</v>
      </c>
      <c r="D447" s="127">
        <v>2021</v>
      </c>
      <c r="E447" s="127">
        <v>2021</v>
      </c>
    </row>
    <row r="448" spans="1:5" ht="15.75" thickBot="1" x14ac:dyDescent="0.3">
      <c r="A448" s="679"/>
      <c r="B448" s="128" t="s">
        <v>6</v>
      </c>
      <c r="C448" s="128" t="s">
        <v>6</v>
      </c>
      <c r="D448" s="128" t="s">
        <v>6</v>
      </c>
      <c r="E448" s="128" t="s">
        <v>6</v>
      </c>
    </row>
    <row r="449" spans="1:5" ht="15.75" customHeight="1" thickBot="1" x14ac:dyDescent="0.3">
      <c r="A449" s="130" t="s">
        <v>41</v>
      </c>
      <c r="B449" s="131">
        <f>B450+B451+B452+B453</f>
        <v>0</v>
      </c>
      <c r="C449" s="131">
        <f>C450+C451+C452+C453</f>
        <v>0</v>
      </c>
      <c r="D449" s="131">
        <f>D450+D451+D452+D453</f>
        <v>0</v>
      </c>
      <c r="E449" s="131">
        <f>E450+E451+E452+E453</f>
        <v>0</v>
      </c>
    </row>
    <row r="450" spans="1:5" ht="15.75" thickBot="1" x14ac:dyDescent="0.3">
      <c r="A450" s="115" t="s">
        <v>52</v>
      </c>
      <c r="B450" s="131"/>
      <c r="C450" s="131"/>
      <c r="D450" s="131"/>
      <c r="E450" s="131"/>
    </row>
    <row r="451" spans="1:5" ht="15.75" thickBot="1" x14ac:dyDescent="0.3">
      <c r="A451" s="115" t="s">
        <v>56</v>
      </c>
      <c r="B451" s="131"/>
      <c r="C451" s="131"/>
      <c r="D451" s="131"/>
      <c r="E451" s="131"/>
    </row>
    <row r="452" spans="1:5" ht="15.75" thickBot="1" x14ac:dyDescent="0.3">
      <c r="A452" s="115" t="s">
        <v>57</v>
      </c>
      <c r="B452" s="131"/>
      <c r="C452" s="131"/>
      <c r="D452" s="131"/>
      <c r="E452" s="131"/>
    </row>
    <row r="453" spans="1:5" ht="15.75" thickBot="1" x14ac:dyDescent="0.3">
      <c r="A453" s="115" t="s">
        <v>58</v>
      </c>
      <c r="B453" s="131"/>
      <c r="C453" s="131"/>
      <c r="D453" s="131"/>
      <c r="E453" s="131"/>
    </row>
    <row r="454" spans="1:5" ht="15.75" thickBot="1" x14ac:dyDescent="0.3">
      <c r="A454" s="130" t="s">
        <v>42</v>
      </c>
      <c r="B454" s="119">
        <f>B455+B456+B457+B458</f>
        <v>0</v>
      </c>
      <c r="C454" s="119">
        <f>C455+C456+C457+C458</f>
        <v>50000</v>
      </c>
      <c r="D454" s="119">
        <f>D455+D456+D457+D458</f>
        <v>50000</v>
      </c>
      <c r="E454" s="119">
        <f>E455+E456+E457+E458</f>
        <v>0</v>
      </c>
    </row>
    <row r="455" spans="1:5" ht="23.25" customHeight="1" thickBot="1" x14ac:dyDescent="0.3">
      <c r="A455" s="115" t="s">
        <v>52</v>
      </c>
      <c r="B455" s="131"/>
      <c r="C455" s="131">
        <v>50000</v>
      </c>
      <c r="D455" s="131">
        <v>50000</v>
      </c>
      <c r="E455" s="131">
        <v>0</v>
      </c>
    </row>
    <row r="456" spans="1:5" ht="15.75" customHeight="1" thickBot="1" x14ac:dyDescent="0.3">
      <c r="A456" s="115" t="s">
        <v>56</v>
      </c>
      <c r="B456" s="131"/>
      <c r="C456" s="131"/>
      <c r="D456" s="131"/>
      <c r="E456" s="131"/>
    </row>
    <row r="457" spans="1:5" ht="15.75" customHeight="1" thickBot="1" x14ac:dyDescent="0.3">
      <c r="A457" s="115" t="s">
        <v>57</v>
      </c>
      <c r="B457" s="131"/>
      <c r="C457" s="131"/>
      <c r="D457" s="131"/>
      <c r="E457" s="131"/>
    </row>
    <row r="458" spans="1:5" ht="15.75" thickBot="1" x14ac:dyDescent="0.3">
      <c r="A458" s="115" t="s">
        <v>58</v>
      </c>
      <c r="B458" s="131"/>
      <c r="C458" s="131"/>
      <c r="D458" s="131"/>
      <c r="E458" s="131"/>
    </row>
    <row r="459" spans="1:5" ht="15.75" thickBot="1" x14ac:dyDescent="0.3">
      <c r="A459" s="118" t="s">
        <v>62</v>
      </c>
      <c r="B459" s="119">
        <f>B449+B454</f>
        <v>0</v>
      </c>
      <c r="C459" s="119">
        <f>C449+C454</f>
        <v>50000</v>
      </c>
      <c r="D459" s="119">
        <f>D449+D454</f>
        <v>50000</v>
      </c>
      <c r="E459" s="119">
        <f>E449+E454</f>
        <v>0</v>
      </c>
    </row>
    <row r="460" spans="1:5" ht="23.25" thickBot="1" x14ac:dyDescent="0.3">
      <c r="A460" s="134" t="s">
        <v>59</v>
      </c>
      <c r="B460" s="154" t="s">
        <v>232</v>
      </c>
      <c r="C460" s="154" t="s">
        <v>55</v>
      </c>
      <c r="D460" s="155"/>
      <c r="E460" s="156"/>
    </row>
    <row r="461" spans="1:5" ht="48.75" customHeight="1" thickBot="1" x14ac:dyDescent="0.3">
      <c r="A461" s="106" t="s">
        <v>9</v>
      </c>
      <c r="B461" s="620" t="s">
        <v>233</v>
      </c>
      <c r="C461" s="621"/>
      <c r="D461" s="621"/>
      <c r="E461" s="510"/>
    </row>
    <row r="462" spans="1:5" ht="15.75" thickBot="1" x14ac:dyDescent="0.3">
      <c r="A462" s="106" t="s">
        <v>14</v>
      </c>
      <c r="B462" s="675" t="s">
        <v>231</v>
      </c>
      <c r="C462" s="676"/>
      <c r="D462" s="676"/>
      <c r="E462" s="677"/>
    </row>
    <row r="463" spans="1:5" x14ac:dyDescent="0.25">
      <c r="A463" s="678"/>
      <c r="B463" s="127">
        <v>2019</v>
      </c>
      <c r="C463" s="127">
        <v>2020</v>
      </c>
      <c r="D463" s="127">
        <v>2021</v>
      </c>
      <c r="E463" s="127">
        <v>2022</v>
      </c>
    </row>
    <row r="464" spans="1:5" ht="15.75" thickBot="1" x14ac:dyDescent="0.3">
      <c r="A464" s="679"/>
      <c r="B464" s="128" t="s">
        <v>6</v>
      </c>
      <c r="C464" s="128" t="s">
        <v>6</v>
      </c>
      <c r="D464" s="128" t="s">
        <v>6</v>
      </c>
      <c r="E464" s="128" t="s">
        <v>6</v>
      </c>
    </row>
    <row r="465" spans="1:5" ht="15.75" thickBot="1" x14ac:dyDescent="0.3">
      <c r="A465" s="106" t="s">
        <v>8</v>
      </c>
      <c r="B465" s="106"/>
      <c r="C465" s="106"/>
      <c r="D465" s="106"/>
      <c r="E465" s="157">
        <v>1</v>
      </c>
    </row>
    <row r="466" spans="1:5" ht="15.75" customHeight="1" thickBot="1" x14ac:dyDescent="0.3">
      <c r="A466" s="106" t="s">
        <v>15</v>
      </c>
      <c r="B466" s="133">
        <f>B484</f>
        <v>0</v>
      </c>
      <c r="C466" s="133">
        <f>C484</f>
        <v>0</v>
      </c>
      <c r="D466" s="133">
        <v>0</v>
      </c>
      <c r="E466" s="133">
        <v>50000</v>
      </c>
    </row>
    <row r="467" spans="1:5" ht="15.75" thickBot="1" x14ac:dyDescent="0.3">
      <c r="A467" s="106" t="s">
        <v>23</v>
      </c>
      <c r="B467" s="133" t="e">
        <f>B466/B465</f>
        <v>#DIV/0!</v>
      </c>
      <c r="C467" s="133" t="e">
        <f>C466/C465</f>
        <v>#DIV/0!</v>
      </c>
      <c r="D467" s="133" t="e">
        <f>D466/D465</f>
        <v>#DIV/0!</v>
      </c>
      <c r="E467" s="133">
        <f>E466/E465</f>
        <v>50000</v>
      </c>
    </row>
    <row r="468" spans="1:5" ht="15.75" thickBot="1" x14ac:dyDescent="0.3">
      <c r="A468" s="106" t="s">
        <v>16</v>
      </c>
      <c r="B468" s="129" t="e">
        <f>B465/A465-1</f>
        <v>#VALUE!</v>
      </c>
      <c r="C468" s="129" t="e">
        <f t="shared" ref="C468:D470" si="15">C465/B465-1</f>
        <v>#DIV/0!</v>
      </c>
      <c r="D468" s="129" t="e">
        <f t="shared" si="15"/>
        <v>#DIV/0!</v>
      </c>
      <c r="E468" s="129" t="e">
        <f>E465/D465-1</f>
        <v>#DIV/0!</v>
      </c>
    </row>
    <row r="469" spans="1:5" ht="15.75" thickBot="1" x14ac:dyDescent="0.3">
      <c r="A469" s="106" t="s">
        <v>17</v>
      </c>
      <c r="B469" s="129" t="e">
        <f>B466/A466-1</f>
        <v>#VALUE!</v>
      </c>
      <c r="C469" s="129" t="e">
        <f t="shared" si="15"/>
        <v>#DIV/0!</v>
      </c>
      <c r="D469" s="129" t="e">
        <f t="shared" si="15"/>
        <v>#DIV/0!</v>
      </c>
      <c r="E469" s="129" t="e">
        <f>E466/D466-1</f>
        <v>#DIV/0!</v>
      </c>
    </row>
    <row r="470" spans="1:5" ht="15.75" thickBot="1" x14ac:dyDescent="0.3">
      <c r="A470" s="106" t="s">
        <v>18</v>
      </c>
      <c r="B470" s="129" t="e">
        <f>B467/A467-1</f>
        <v>#DIV/0!</v>
      </c>
      <c r="C470" s="129" t="e">
        <f t="shared" si="15"/>
        <v>#DIV/0!</v>
      </c>
      <c r="D470" s="129" t="e">
        <f t="shared" si="15"/>
        <v>#DIV/0!</v>
      </c>
      <c r="E470" s="129" t="e">
        <f>E467/D467-1</f>
        <v>#DIV/0!</v>
      </c>
    </row>
    <row r="471" spans="1:5" ht="15.75" thickBot="1" x14ac:dyDescent="0.3">
      <c r="A471" s="670" t="s">
        <v>188</v>
      </c>
      <c r="B471" s="671"/>
      <c r="C471" s="671"/>
      <c r="D471" s="671"/>
      <c r="E471" s="672"/>
    </row>
    <row r="472" spans="1:5" x14ac:dyDescent="0.25">
      <c r="A472" s="678"/>
      <c r="B472" s="127">
        <v>2019</v>
      </c>
      <c r="C472" s="127">
        <v>2020</v>
      </c>
      <c r="D472" s="127">
        <v>2021</v>
      </c>
      <c r="E472" s="127">
        <v>2022</v>
      </c>
    </row>
    <row r="473" spans="1:5" ht="15.75" thickBot="1" x14ac:dyDescent="0.3">
      <c r="A473" s="679"/>
      <c r="B473" s="128" t="s">
        <v>6</v>
      </c>
      <c r="C473" s="128" t="s">
        <v>6</v>
      </c>
      <c r="D473" s="128" t="s">
        <v>6</v>
      </c>
      <c r="E473" s="128" t="s">
        <v>6</v>
      </c>
    </row>
    <row r="474" spans="1:5" ht="15.75" thickBot="1" x14ac:dyDescent="0.3">
      <c r="A474" s="130" t="s">
        <v>41</v>
      </c>
      <c r="B474" s="131">
        <f>B475+B476+B477+B478</f>
        <v>0</v>
      </c>
      <c r="C474" s="131">
        <f>C475+C476+C477+C478</f>
        <v>0</v>
      </c>
      <c r="D474" s="131">
        <f>D475+D476+D477+D478</f>
        <v>0</v>
      </c>
      <c r="E474" s="131">
        <f>E475+E476+E477+E478</f>
        <v>0</v>
      </c>
    </row>
    <row r="475" spans="1:5" ht="15.75" thickBot="1" x14ac:dyDescent="0.3">
      <c r="A475" s="115" t="s">
        <v>52</v>
      </c>
      <c r="B475" s="131"/>
      <c r="C475" s="131"/>
      <c r="D475" s="131"/>
      <c r="E475" s="131"/>
    </row>
    <row r="476" spans="1:5" ht="15.75" thickBot="1" x14ac:dyDescent="0.3">
      <c r="A476" s="115" t="s">
        <v>56</v>
      </c>
      <c r="B476" s="131"/>
      <c r="C476" s="131"/>
      <c r="D476" s="131"/>
      <c r="E476" s="131"/>
    </row>
    <row r="477" spans="1:5" ht="15.75" thickBot="1" x14ac:dyDescent="0.3">
      <c r="A477" s="115" t="s">
        <v>57</v>
      </c>
      <c r="B477" s="131"/>
      <c r="C477" s="131"/>
      <c r="D477" s="131"/>
      <c r="E477" s="131"/>
    </row>
    <row r="478" spans="1:5" ht="15.75" thickBot="1" x14ac:dyDescent="0.3">
      <c r="A478" s="115" t="s">
        <v>58</v>
      </c>
      <c r="B478" s="131"/>
      <c r="C478" s="131"/>
      <c r="D478" s="131"/>
      <c r="E478" s="131"/>
    </row>
    <row r="479" spans="1:5" ht="15.75" thickBot="1" x14ac:dyDescent="0.3">
      <c r="A479" s="130" t="s">
        <v>42</v>
      </c>
      <c r="B479" s="119">
        <f>B480+B481+B482+B483</f>
        <v>0</v>
      </c>
      <c r="C479" s="119">
        <f>C480+C481+C482+C483</f>
        <v>0</v>
      </c>
      <c r="D479" s="119">
        <f>D480+D481+D482+D483</f>
        <v>0</v>
      </c>
      <c r="E479" s="119">
        <f>E480+E481+E482+E483</f>
        <v>50000</v>
      </c>
    </row>
    <row r="480" spans="1:5" ht="15.75" thickBot="1" x14ac:dyDescent="0.3">
      <c r="A480" s="115" t="s">
        <v>52</v>
      </c>
      <c r="B480" s="119"/>
      <c r="C480" s="119"/>
      <c r="D480" s="119">
        <v>0</v>
      </c>
      <c r="E480" s="119">
        <v>50000</v>
      </c>
    </row>
    <row r="481" spans="1:5" ht="15.75" customHeight="1" thickBot="1" x14ac:dyDescent="0.3">
      <c r="A481" s="115" t="s">
        <v>56</v>
      </c>
      <c r="B481" s="119"/>
      <c r="C481" s="119"/>
      <c r="D481" s="119"/>
      <c r="E481" s="119"/>
    </row>
    <row r="482" spans="1:5" ht="15.75" customHeight="1" thickBot="1" x14ac:dyDescent="0.3">
      <c r="A482" s="115" t="s">
        <v>57</v>
      </c>
      <c r="B482" s="119"/>
      <c r="C482" s="119"/>
      <c r="D482" s="119"/>
      <c r="E482" s="119"/>
    </row>
    <row r="483" spans="1:5" ht="15.75" thickBot="1" x14ac:dyDescent="0.3">
      <c r="A483" s="115" t="s">
        <v>58</v>
      </c>
      <c r="B483" s="119"/>
      <c r="C483" s="119"/>
      <c r="D483" s="119"/>
      <c r="E483" s="119"/>
    </row>
    <row r="484" spans="1:5" ht="15.75" thickBot="1" x14ac:dyDescent="0.3">
      <c r="A484" s="118" t="s">
        <v>102</v>
      </c>
      <c r="B484" s="119">
        <f>B474+B479</f>
        <v>0</v>
      </c>
      <c r="C484" s="119">
        <f>C474+C479</f>
        <v>0</v>
      </c>
      <c r="D484" s="119">
        <f>D474+D479</f>
        <v>0</v>
      </c>
      <c r="E484" s="119">
        <f>E474+E479</f>
        <v>50000</v>
      </c>
    </row>
    <row r="485" spans="1:5" ht="15.75" thickBot="1" x14ac:dyDescent="0.3">
      <c r="A485" s="140" t="s">
        <v>234</v>
      </c>
      <c r="B485" s="683" t="s">
        <v>235</v>
      </c>
      <c r="C485" s="684"/>
      <c r="D485" s="684"/>
      <c r="E485" s="685"/>
    </row>
    <row r="486" spans="1:5" ht="15.75" thickBot="1" x14ac:dyDescent="0.3">
      <c r="A486" s="620" t="s">
        <v>146</v>
      </c>
      <c r="B486" s="621"/>
      <c r="C486" s="621"/>
      <c r="D486" s="621"/>
      <c r="E486" s="510"/>
    </row>
    <row r="487" spans="1:5" ht="34.5" thickBot="1" x14ac:dyDescent="0.3">
      <c r="A487" s="106" t="s">
        <v>236</v>
      </c>
      <c r="B487" s="129">
        <v>0.12</v>
      </c>
      <c r="C487" s="129">
        <v>0.17</v>
      </c>
      <c r="D487" s="129">
        <v>0.23</v>
      </c>
      <c r="E487" s="129">
        <v>0.28000000000000003</v>
      </c>
    </row>
    <row r="488" spans="1:5" ht="15.75" thickBot="1" x14ac:dyDescent="0.3">
      <c r="A488" s="663" t="s">
        <v>39</v>
      </c>
      <c r="B488" s="664"/>
      <c r="C488" s="664"/>
      <c r="D488" s="664"/>
      <c r="E488" s="665"/>
    </row>
    <row r="489" spans="1:5" ht="15.75" thickBot="1" x14ac:dyDescent="0.3">
      <c r="A489" s="663" t="s">
        <v>43</v>
      </c>
      <c r="B489" s="664"/>
      <c r="C489" s="664"/>
      <c r="D489" s="664"/>
      <c r="E489" s="665"/>
    </row>
    <row r="490" spans="1:5" ht="15.75" thickBot="1" x14ac:dyDescent="0.3">
      <c r="A490" s="113" t="s">
        <v>46</v>
      </c>
      <c r="B490" s="666" t="s">
        <v>237</v>
      </c>
      <c r="C490" s="667"/>
      <c r="D490" s="668"/>
      <c r="E490" s="669"/>
    </row>
    <row r="491" spans="1:5" ht="23.25" thickBot="1" x14ac:dyDescent="0.3">
      <c r="A491" s="113" t="s">
        <v>54</v>
      </c>
      <c r="B491" s="113" t="s">
        <v>238</v>
      </c>
      <c r="C491" s="126" t="s">
        <v>55</v>
      </c>
      <c r="D491" s="668"/>
      <c r="E491" s="669"/>
    </row>
    <row r="492" spans="1:5" ht="34.5" customHeight="1" thickBot="1" x14ac:dyDescent="0.3">
      <c r="A492" s="106" t="s">
        <v>9</v>
      </c>
      <c r="B492" s="620" t="s">
        <v>239</v>
      </c>
      <c r="C492" s="621"/>
      <c r="D492" s="621"/>
      <c r="E492" s="510"/>
    </row>
    <row r="493" spans="1:5" ht="15.75" thickBot="1" x14ac:dyDescent="0.3">
      <c r="A493" s="106" t="s">
        <v>14</v>
      </c>
      <c r="B493" s="675" t="s">
        <v>240</v>
      </c>
      <c r="C493" s="676"/>
      <c r="D493" s="676"/>
      <c r="E493" s="677"/>
    </row>
    <row r="494" spans="1:5" x14ac:dyDescent="0.25">
      <c r="A494" s="678"/>
      <c r="B494" s="127">
        <v>2019</v>
      </c>
      <c r="C494" s="127">
        <v>2020</v>
      </c>
      <c r="D494" s="127">
        <v>2021</v>
      </c>
      <c r="E494" s="127">
        <v>2022</v>
      </c>
    </row>
    <row r="495" spans="1:5" ht="15.75" thickBot="1" x14ac:dyDescent="0.3">
      <c r="A495" s="679"/>
      <c r="B495" s="128" t="s">
        <v>6</v>
      </c>
      <c r="C495" s="128" t="s">
        <v>6</v>
      </c>
      <c r="D495" s="128" t="s">
        <v>6</v>
      </c>
      <c r="E495" s="128" t="s">
        <v>6</v>
      </c>
    </row>
    <row r="496" spans="1:5" ht="15.75" thickBot="1" x14ac:dyDescent="0.3">
      <c r="A496" s="106" t="s">
        <v>8</v>
      </c>
      <c r="B496" s="133">
        <v>3</v>
      </c>
      <c r="C496" s="133"/>
      <c r="D496" s="133"/>
      <c r="E496" s="133"/>
    </row>
    <row r="497" spans="1:5" ht="15.75" thickBot="1" x14ac:dyDescent="0.3">
      <c r="A497" s="106" t="s">
        <v>15</v>
      </c>
      <c r="B497" s="133">
        <v>64550</v>
      </c>
      <c r="C497" s="133">
        <v>0</v>
      </c>
      <c r="D497" s="133">
        <f>D560-D522</f>
        <v>0</v>
      </c>
      <c r="E497" s="133">
        <f>E560-E522</f>
        <v>0</v>
      </c>
    </row>
    <row r="498" spans="1:5" ht="15.75" thickBot="1" x14ac:dyDescent="0.3">
      <c r="A498" s="106" t="s">
        <v>23</v>
      </c>
      <c r="B498" s="133">
        <f>B497/B496</f>
        <v>21516.666666666668</v>
      </c>
      <c r="C498" s="133" t="e">
        <f>C497/C496</f>
        <v>#DIV/0!</v>
      </c>
      <c r="D498" s="133" t="e">
        <f>D497/D496</f>
        <v>#DIV/0!</v>
      </c>
      <c r="E498" s="133" t="e">
        <f>E497/E496</f>
        <v>#DIV/0!</v>
      </c>
    </row>
    <row r="499" spans="1:5" ht="15.75" thickBot="1" x14ac:dyDescent="0.3">
      <c r="A499" s="106" t="s">
        <v>16</v>
      </c>
      <c r="B499" s="129" t="e">
        <f>B496/A496-1</f>
        <v>#VALUE!</v>
      </c>
      <c r="C499" s="129">
        <f t="shared" ref="C499:D501" si="16">C496/B496-1</f>
        <v>-1</v>
      </c>
      <c r="D499" s="129" t="e">
        <f t="shared" si="16"/>
        <v>#DIV/0!</v>
      </c>
      <c r="E499" s="129" t="e">
        <f>E496/D496-1</f>
        <v>#DIV/0!</v>
      </c>
    </row>
    <row r="500" spans="1:5" ht="15.75" thickBot="1" x14ac:dyDescent="0.3">
      <c r="A500" s="106" t="s">
        <v>17</v>
      </c>
      <c r="B500" s="129" t="e">
        <f>B497/A497-1</f>
        <v>#VALUE!</v>
      </c>
      <c r="C500" s="129">
        <f t="shared" si="16"/>
        <v>-1</v>
      </c>
      <c r="D500" s="129" t="e">
        <f t="shared" si="16"/>
        <v>#DIV/0!</v>
      </c>
      <c r="E500" s="129" t="e">
        <f>E497/D497-1</f>
        <v>#DIV/0!</v>
      </c>
    </row>
    <row r="501" spans="1:5" ht="15.75" thickBot="1" x14ac:dyDescent="0.3">
      <c r="A501" s="106" t="s">
        <v>18</v>
      </c>
      <c r="B501" s="129" t="e">
        <f>B498/A498-1</f>
        <v>#VALUE!</v>
      </c>
      <c r="C501" s="129" t="e">
        <f t="shared" si="16"/>
        <v>#DIV/0!</v>
      </c>
      <c r="D501" s="129" t="e">
        <f t="shared" si="16"/>
        <v>#DIV/0!</v>
      </c>
      <c r="E501" s="129" t="e">
        <f>E498/D498-1</f>
        <v>#DIV/0!</v>
      </c>
    </row>
    <row r="502" spans="1:5" ht="15.75" thickBot="1" x14ac:dyDescent="0.3">
      <c r="A502" s="670" t="s">
        <v>180</v>
      </c>
      <c r="B502" s="671"/>
      <c r="C502" s="671"/>
      <c r="D502" s="671"/>
      <c r="E502" s="672"/>
    </row>
    <row r="503" spans="1:5" x14ac:dyDescent="0.25">
      <c r="A503" s="678"/>
      <c r="B503" s="127">
        <v>2019</v>
      </c>
      <c r="C503" s="127">
        <v>2020</v>
      </c>
      <c r="D503" s="127">
        <v>2021</v>
      </c>
      <c r="E503" s="127">
        <v>2021</v>
      </c>
    </row>
    <row r="504" spans="1:5" ht="15.75" thickBot="1" x14ac:dyDescent="0.3">
      <c r="A504" s="679"/>
      <c r="B504" s="128" t="s">
        <v>6</v>
      </c>
      <c r="C504" s="128" t="s">
        <v>6</v>
      </c>
      <c r="D504" s="128" t="s">
        <v>6</v>
      </c>
      <c r="E504" s="128" t="s">
        <v>6</v>
      </c>
    </row>
    <row r="505" spans="1:5" ht="15.75" thickBot="1" x14ac:dyDescent="0.3">
      <c r="A505" s="130" t="s">
        <v>41</v>
      </c>
      <c r="B505" s="131">
        <f>B506+B507+B508+B509</f>
        <v>0</v>
      </c>
      <c r="C505" s="131">
        <f>C506+C507+C508+C509</f>
        <v>0</v>
      </c>
      <c r="D505" s="131">
        <f>D506+D507+D508+D509</f>
        <v>0</v>
      </c>
      <c r="E505" s="131">
        <f>E506+E507+E508+E509</f>
        <v>0</v>
      </c>
    </row>
    <row r="506" spans="1:5" ht="15.75" thickBot="1" x14ac:dyDescent="0.3">
      <c r="A506" s="115" t="s">
        <v>52</v>
      </c>
      <c r="B506" s="131"/>
      <c r="C506" s="131"/>
      <c r="D506" s="131"/>
      <c r="E506" s="131"/>
    </row>
    <row r="507" spans="1:5" ht="15.75" customHeight="1" thickBot="1" x14ac:dyDescent="0.3">
      <c r="A507" s="115" t="s">
        <v>56</v>
      </c>
      <c r="B507" s="131"/>
      <c r="C507" s="131"/>
      <c r="D507" s="131"/>
      <c r="E507" s="131"/>
    </row>
    <row r="508" spans="1:5" ht="15.75" thickBot="1" x14ac:dyDescent="0.3">
      <c r="A508" s="115" t="s">
        <v>57</v>
      </c>
      <c r="B508" s="131"/>
      <c r="C508" s="131"/>
      <c r="D508" s="131"/>
      <c r="E508" s="131"/>
    </row>
    <row r="509" spans="1:5" ht="15.75" thickBot="1" x14ac:dyDescent="0.3">
      <c r="A509" s="115" t="s">
        <v>58</v>
      </c>
      <c r="B509" s="131"/>
      <c r="C509" s="131"/>
      <c r="D509" s="131"/>
      <c r="E509" s="131"/>
    </row>
    <row r="510" spans="1:5" ht="15.75" thickBot="1" x14ac:dyDescent="0.3">
      <c r="A510" s="130" t="s">
        <v>42</v>
      </c>
      <c r="B510" s="119">
        <f>B511+B512+B513+B514</f>
        <v>64550</v>
      </c>
      <c r="C510" s="119">
        <f>C511+C512+C513+C514</f>
        <v>0</v>
      </c>
      <c r="D510" s="119">
        <f>D511+D512+D513+D514</f>
        <v>0</v>
      </c>
      <c r="E510" s="119">
        <f>E511+E512+E513+E514</f>
        <v>0</v>
      </c>
    </row>
    <row r="511" spans="1:5" ht="15.75" thickBot="1" x14ac:dyDescent="0.3">
      <c r="A511" s="115" t="s">
        <v>52</v>
      </c>
      <c r="B511" s="131">
        <v>64550</v>
      </c>
      <c r="C511" s="131"/>
      <c r="D511" s="131"/>
      <c r="E511" s="131"/>
    </row>
    <row r="512" spans="1:5" ht="15.75" thickBot="1" x14ac:dyDescent="0.3">
      <c r="A512" s="115" t="s">
        <v>56</v>
      </c>
      <c r="B512" s="131"/>
      <c r="C512" s="131"/>
      <c r="D512" s="131"/>
      <c r="E512" s="131"/>
    </row>
    <row r="513" spans="1:5" ht="15.75" thickBot="1" x14ac:dyDescent="0.3">
      <c r="A513" s="115" t="s">
        <v>57</v>
      </c>
      <c r="B513" s="131"/>
      <c r="C513" s="131"/>
      <c r="D513" s="131"/>
      <c r="E513" s="131"/>
    </row>
    <row r="514" spans="1:5" ht="15.75" thickBot="1" x14ac:dyDescent="0.3">
      <c r="A514" s="115" t="s">
        <v>58</v>
      </c>
      <c r="B514" s="131"/>
      <c r="C514" s="131"/>
      <c r="D514" s="131"/>
      <c r="E514" s="131"/>
    </row>
    <row r="515" spans="1:5" ht="15.75" thickBot="1" x14ac:dyDescent="0.3">
      <c r="A515" s="132" t="s">
        <v>35</v>
      </c>
      <c r="B515" s="119">
        <f>B505+B510</f>
        <v>64550</v>
      </c>
      <c r="C515" s="119">
        <f>C505+C510</f>
        <v>0</v>
      </c>
      <c r="D515" s="119">
        <f>D505+D510</f>
        <v>0</v>
      </c>
      <c r="E515" s="119">
        <f>E505+E510</f>
        <v>0</v>
      </c>
    </row>
    <row r="516" spans="1:5" ht="23.25" thickBot="1" x14ac:dyDescent="0.3">
      <c r="A516" s="113" t="s">
        <v>59</v>
      </c>
      <c r="B516" s="113" t="s">
        <v>241</v>
      </c>
      <c r="C516" s="126" t="s">
        <v>55</v>
      </c>
      <c r="D516" s="668"/>
      <c r="E516" s="669"/>
    </row>
    <row r="517" spans="1:5" ht="31.5" customHeight="1" thickBot="1" x14ac:dyDescent="0.3">
      <c r="A517" s="106" t="s">
        <v>9</v>
      </c>
      <c r="B517" s="620" t="s">
        <v>242</v>
      </c>
      <c r="C517" s="621"/>
      <c r="D517" s="621"/>
      <c r="E517" s="510"/>
    </row>
    <row r="518" spans="1:5" ht="15.75" thickBot="1" x14ac:dyDescent="0.3">
      <c r="A518" s="106" t="s">
        <v>14</v>
      </c>
      <c r="B518" s="675" t="s">
        <v>240</v>
      </c>
      <c r="C518" s="676"/>
      <c r="D518" s="676"/>
      <c r="E518" s="677"/>
    </row>
    <row r="519" spans="1:5" x14ac:dyDescent="0.25">
      <c r="A519" s="678"/>
      <c r="B519" s="127">
        <v>2019</v>
      </c>
      <c r="C519" s="127">
        <v>2020</v>
      </c>
      <c r="D519" s="127">
        <v>2021</v>
      </c>
      <c r="E519" s="127">
        <v>2022</v>
      </c>
    </row>
    <row r="520" spans="1:5" ht="15.75" thickBot="1" x14ac:dyDescent="0.3">
      <c r="A520" s="679"/>
      <c r="B520" s="128" t="s">
        <v>6</v>
      </c>
      <c r="C520" s="128" t="s">
        <v>6</v>
      </c>
      <c r="D520" s="128" t="s">
        <v>6</v>
      </c>
      <c r="E520" s="128" t="s">
        <v>6</v>
      </c>
    </row>
    <row r="521" spans="1:5" ht="15.75" thickBot="1" x14ac:dyDescent="0.3">
      <c r="A521" s="106" t="s">
        <v>8</v>
      </c>
      <c r="B521" s="157">
        <v>1.2</v>
      </c>
      <c r="C521" s="157">
        <v>0.8</v>
      </c>
      <c r="D521" s="106"/>
      <c r="E521" s="106"/>
    </row>
    <row r="522" spans="1:5" ht="15.75" thickBot="1" x14ac:dyDescent="0.3">
      <c r="A522" s="106" t="s">
        <v>15</v>
      </c>
      <c r="B522" s="133">
        <v>100000</v>
      </c>
      <c r="C522" s="133">
        <v>128695</v>
      </c>
      <c r="D522" s="133"/>
      <c r="E522" s="133"/>
    </row>
    <row r="523" spans="1:5" ht="15.75" thickBot="1" x14ac:dyDescent="0.3">
      <c r="A523" s="106" t="s">
        <v>23</v>
      </c>
      <c r="B523" s="133">
        <f>B522/B521</f>
        <v>83333.333333333343</v>
      </c>
      <c r="C523" s="133">
        <f>C522/C521</f>
        <v>160868.75</v>
      </c>
      <c r="D523" s="133" t="e">
        <f>D522/D521</f>
        <v>#DIV/0!</v>
      </c>
      <c r="E523" s="133" t="e">
        <f>E522/E521</f>
        <v>#DIV/0!</v>
      </c>
    </row>
    <row r="524" spans="1:5" ht="15.75" thickBot="1" x14ac:dyDescent="0.3">
      <c r="A524" s="106" t="s">
        <v>16</v>
      </c>
      <c r="B524" s="129" t="e">
        <f>B521/A521-1</f>
        <v>#VALUE!</v>
      </c>
      <c r="C524" s="129">
        <f t="shared" ref="C524:D526" si="17">C521/B521-1</f>
        <v>-0.33333333333333326</v>
      </c>
      <c r="D524" s="129">
        <f t="shared" si="17"/>
        <v>-1</v>
      </c>
      <c r="E524" s="129" t="e">
        <f>E521/D521-1</f>
        <v>#DIV/0!</v>
      </c>
    </row>
    <row r="525" spans="1:5" ht="15.75" thickBot="1" x14ac:dyDescent="0.3">
      <c r="A525" s="106" t="s">
        <v>17</v>
      </c>
      <c r="B525" s="129" t="e">
        <f>B522/A522-1</f>
        <v>#VALUE!</v>
      </c>
      <c r="C525" s="129">
        <f t="shared" si="17"/>
        <v>0.28695000000000004</v>
      </c>
      <c r="D525" s="129">
        <f t="shared" si="17"/>
        <v>-1</v>
      </c>
      <c r="E525" s="129" t="e">
        <f>E522/D522-1</f>
        <v>#DIV/0!</v>
      </c>
    </row>
    <row r="526" spans="1:5" ht="15.75" thickBot="1" x14ac:dyDescent="0.3">
      <c r="A526" s="106" t="s">
        <v>18</v>
      </c>
      <c r="B526" s="129" t="e">
        <f>B523/A523-1</f>
        <v>#VALUE!</v>
      </c>
      <c r="C526" s="129">
        <f t="shared" si="17"/>
        <v>0.93042499999999984</v>
      </c>
      <c r="D526" s="129" t="e">
        <f t="shared" si="17"/>
        <v>#DIV/0!</v>
      </c>
      <c r="E526" s="129" t="e">
        <f>E523/D523-1</f>
        <v>#DIV/0!</v>
      </c>
    </row>
    <row r="527" spans="1:5" ht="15.75" thickBot="1" x14ac:dyDescent="0.3">
      <c r="A527" s="670" t="s">
        <v>188</v>
      </c>
      <c r="B527" s="671"/>
      <c r="C527" s="671"/>
      <c r="D527" s="671"/>
      <c r="E527" s="672"/>
    </row>
    <row r="528" spans="1:5" x14ac:dyDescent="0.25">
      <c r="A528" s="678"/>
      <c r="B528" s="127">
        <v>2019</v>
      </c>
      <c r="C528" s="127">
        <v>2020</v>
      </c>
      <c r="D528" s="127">
        <v>2021</v>
      </c>
      <c r="E528" s="127">
        <v>2021</v>
      </c>
    </row>
    <row r="529" spans="1:5" ht="15.75" thickBot="1" x14ac:dyDescent="0.3">
      <c r="A529" s="679"/>
      <c r="B529" s="128" t="s">
        <v>6</v>
      </c>
      <c r="C529" s="128" t="s">
        <v>6</v>
      </c>
      <c r="D529" s="128" t="s">
        <v>6</v>
      </c>
      <c r="E529" s="128" t="s">
        <v>6</v>
      </c>
    </row>
    <row r="530" spans="1:5" ht="15.75" thickBot="1" x14ac:dyDescent="0.3">
      <c r="A530" s="130" t="s">
        <v>41</v>
      </c>
      <c r="B530" s="131">
        <f>B531+B532+B533+B534</f>
        <v>0</v>
      </c>
      <c r="C530" s="131">
        <f>C531+C532+C533+C534</f>
        <v>0</v>
      </c>
      <c r="D530" s="131">
        <f>D531+D532+D533+D534</f>
        <v>0</v>
      </c>
      <c r="E530" s="131">
        <f>E531+E532+E533+E534</f>
        <v>0</v>
      </c>
    </row>
    <row r="531" spans="1:5" ht="15.75" thickBot="1" x14ac:dyDescent="0.3">
      <c r="A531" s="115" t="s">
        <v>52</v>
      </c>
      <c r="B531" s="131"/>
      <c r="C531" s="131"/>
      <c r="D531" s="131"/>
      <c r="E531" s="131"/>
    </row>
    <row r="532" spans="1:5" ht="15.75" customHeight="1" thickBot="1" x14ac:dyDescent="0.3">
      <c r="A532" s="115" t="s">
        <v>56</v>
      </c>
      <c r="B532" s="131"/>
      <c r="C532" s="131"/>
      <c r="D532" s="131"/>
      <c r="E532" s="131"/>
    </row>
    <row r="533" spans="1:5" ht="15.75" thickBot="1" x14ac:dyDescent="0.3">
      <c r="A533" s="115" t="s">
        <v>57</v>
      </c>
      <c r="B533" s="131"/>
      <c r="C533" s="131"/>
      <c r="D533" s="131"/>
      <c r="E533" s="131"/>
    </row>
    <row r="534" spans="1:5" ht="15.75" thickBot="1" x14ac:dyDescent="0.3">
      <c r="A534" s="115" t="s">
        <v>58</v>
      </c>
      <c r="B534" s="131"/>
      <c r="C534" s="131"/>
      <c r="D534" s="131"/>
      <c r="E534" s="131"/>
    </row>
    <row r="535" spans="1:5" ht="15.75" thickBot="1" x14ac:dyDescent="0.3">
      <c r="A535" s="130" t="s">
        <v>42</v>
      </c>
      <c r="B535" s="119">
        <f>B536+B537+B538+B539</f>
        <v>100000</v>
      </c>
      <c r="C535" s="119">
        <f>C536+C537+C538+C539</f>
        <v>128695</v>
      </c>
      <c r="D535" s="119">
        <f>D536+D537+D538+D539</f>
        <v>0</v>
      </c>
      <c r="E535" s="119">
        <f>E536+E537+E538+E539</f>
        <v>0</v>
      </c>
    </row>
    <row r="536" spans="1:5" ht="15.75" thickBot="1" x14ac:dyDescent="0.3">
      <c r="A536" s="115" t="s">
        <v>52</v>
      </c>
      <c r="B536" s="131">
        <v>100000</v>
      </c>
      <c r="C536" s="131">
        <v>128695</v>
      </c>
      <c r="D536" s="131"/>
      <c r="E536" s="131"/>
    </row>
    <row r="537" spans="1:5" ht="15.75" thickBot="1" x14ac:dyDescent="0.3">
      <c r="A537" s="115" t="s">
        <v>56</v>
      </c>
      <c r="B537" s="131"/>
      <c r="C537" s="131"/>
      <c r="D537" s="131"/>
      <c r="E537" s="131"/>
    </row>
    <row r="538" spans="1:5" ht="15.75" thickBot="1" x14ac:dyDescent="0.3">
      <c r="A538" s="115" t="s">
        <v>57</v>
      </c>
      <c r="B538" s="131"/>
      <c r="C538" s="131"/>
      <c r="D538" s="131"/>
      <c r="E538" s="131"/>
    </row>
    <row r="539" spans="1:5" ht="15.75" thickBot="1" x14ac:dyDescent="0.3">
      <c r="A539" s="115" t="s">
        <v>58</v>
      </c>
      <c r="B539" s="131"/>
      <c r="C539" s="131"/>
      <c r="D539" s="131"/>
      <c r="E539" s="131"/>
    </row>
    <row r="540" spans="1:5" ht="15.75" thickBot="1" x14ac:dyDescent="0.3">
      <c r="A540" s="132" t="s">
        <v>61</v>
      </c>
      <c r="B540" s="119">
        <f>B530+B535</f>
        <v>100000</v>
      </c>
      <c r="C540" s="119">
        <f>C530+C535</f>
        <v>128695</v>
      </c>
      <c r="D540" s="119">
        <f>D530+D535</f>
        <v>0</v>
      </c>
      <c r="E540" s="119">
        <f>E530+E535</f>
        <v>0</v>
      </c>
    </row>
    <row r="541" spans="1:5" ht="23.25" thickBot="1" x14ac:dyDescent="0.3">
      <c r="A541" s="113" t="s">
        <v>103</v>
      </c>
      <c r="B541" s="158" t="s">
        <v>243</v>
      </c>
      <c r="C541" s="154" t="s">
        <v>55</v>
      </c>
      <c r="D541" s="155"/>
      <c r="E541" s="156"/>
    </row>
    <row r="542" spans="1:5" ht="42" customHeight="1" thickBot="1" x14ac:dyDescent="0.3">
      <c r="A542" s="106" t="s">
        <v>9</v>
      </c>
      <c r="B542" s="620" t="s">
        <v>244</v>
      </c>
      <c r="C542" s="621"/>
      <c r="D542" s="621"/>
      <c r="E542" s="510"/>
    </row>
    <row r="543" spans="1:5" ht="15.75" thickBot="1" x14ac:dyDescent="0.3">
      <c r="A543" s="106" t="s">
        <v>14</v>
      </c>
      <c r="B543" s="675" t="s">
        <v>240</v>
      </c>
      <c r="C543" s="676"/>
      <c r="D543" s="676"/>
      <c r="E543" s="677"/>
    </row>
    <row r="544" spans="1:5" x14ac:dyDescent="0.25">
      <c r="A544" s="678"/>
      <c r="B544" s="127">
        <v>2019</v>
      </c>
      <c r="C544" s="127">
        <v>2020</v>
      </c>
      <c r="D544" s="127">
        <v>2021</v>
      </c>
      <c r="E544" s="127">
        <v>2022</v>
      </c>
    </row>
    <row r="545" spans="1:5" ht="15.75" thickBot="1" x14ac:dyDescent="0.3">
      <c r="A545" s="679"/>
      <c r="B545" s="128" t="s">
        <v>6</v>
      </c>
      <c r="C545" s="128" t="s">
        <v>6</v>
      </c>
      <c r="D545" s="128" t="s">
        <v>6</v>
      </c>
      <c r="E545" s="128" t="s">
        <v>6</v>
      </c>
    </row>
    <row r="546" spans="1:5" ht="15.75" thickBot="1" x14ac:dyDescent="0.3">
      <c r="A546" s="106" t="s">
        <v>8</v>
      </c>
      <c r="B546" s="157">
        <v>1</v>
      </c>
      <c r="C546" s="106"/>
      <c r="D546" s="106"/>
      <c r="E546" s="106"/>
    </row>
    <row r="547" spans="1:5" ht="15.75" thickBot="1" x14ac:dyDescent="0.3">
      <c r="A547" s="106" t="s">
        <v>15</v>
      </c>
      <c r="B547" s="133">
        <v>71729</v>
      </c>
      <c r="C547" s="133">
        <f>C565</f>
        <v>0</v>
      </c>
      <c r="D547" s="133">
        <f>D565</f>
        <v>0</v>
      </c>
      <c r="E547" s="133">
        <f>E565</f>
        <v>0</v>
      </c>
    </row>
    <row r="548" spans="1:5" ht="15.75" thickBot="1" x14ac:dyDescent="0.3">
      <c r="A548" s="106" t="s">
        <v>23</v>
      </c>
      <c r="B548" s="133">
        <f>B547/B546</f>
        <v>71729</v>
      </c>
      <c r="C548" s="133" t="e">
        <f>C547/C546</f>
        <v>#DIV/0!</v>
      </c>
      <c r="D548" s="133" t="e">
        <f>D547/D546</f>
        <v>#DIV/0!</v>
      </c>
      <c r="E548" s="133" t="e">
        <f>E547/E546</f>
        <v>#DIV/0!</v>
      </c>
    </row>
    <row r="549" spans="1:5" ht="15.75" thickBot="1" x14ac:dyDescent="0.3">
      <c r="A549" s="106" t="s">
        <v>16</v>
      </c>
      <c r="B549" s="129" t="e">
        <f>B546/A546-1</f>
        <v>#VALUE!</v>
      </c>
      <c r="C549" s="129">
        <f t="shared" ref="C549:D551" si="18">C546/B546-1</f>
        <v>-1</v>
      </c>
      <c r="D549" s="129" t="e">
        <f t="shared" si="18"/>
        <v>#DIV/0!</v>
      </c>
      <c r="E549" s="129" t="e">
        <f>E546/D546-1</f>
        <v>#DIV/0!</v>
      </c>
    </row>
    <row r="550" spans="1:5" ht="15.75" thickBot="1" x14ac:dyDescent="0.3">
      <c r="A550" s="106" t="s">
        <v>17</v>
      </c>
      <c r="B550" s="129" t="e">
        <f>B547/A547-1</f>
        <v>#VALUE!</v>
      </c>
      <c r="C550" s="129">
        <f t="shared" si="18"/>
        <v>-1</v>
      </c>
      <c r="D550" s="129" t="e">
        <f t="shared" si="18"/>
        <v>#DIV/0!</v>
      </c>
      <c r="E550" s="129" t="e">
        <f>E547/D547-1</f>
        <v>#DIV/0!</v>
      </c>
    </row>
    <row r="551" spans="1:5" ht="15.75" thickBot="1" x14ac:dyDescent="0.3">
      <c r="A551" s="106" t="s">
        <v>18</v>
      </c>
      <c r="B551" s="129" t="e">
        <f>B548/A548-1</f>
        <v>#VALUE!</v>
      </c>
      <c r="C551" s="129" t="e">
        <f t="shared" si="18"/>
        <v>#DIV/0!</v>
      </c>
      <c r="D551" s="129" t="e">
        <f t="shared" si="18"/>
        <v>#DIV/0!</v>
      </c>
      <c r="E551" s="129" t="e">
        <f>E548/D548-1</f>
        <v>#DIV/0!</v>
      </c>
    </row>
    <row r="552" spans="1:5" ht="15.75" thickBot="1" x14ac:dyDescent="0.3">
      <c r="A552" s="670" t="s">
        <v>191</v>
      </c>
      <c r="B552" s="671"/>
      <c r="C552" s="671"/>
      <c r="D552" s="671"/>
      <c r="E552" s="672"/>
    </row>
    <row r="553" spans="1:5" x14ac:dyDescent="0.25">
      <c r="A553" s="678"/>
      <c r="B553" s="127">
        <v>2019</v>
      </c>
      <c r="C553" s="127">
        <v>2020</v>
      </c>
      <c r="D553" s="127">
        <v>2021</v>
      </c>
      <c r="E553" s="127">
        <v>2021</v>
      </c>
    </row>
    <row r="554" spans="1:5" ht="15.75" thickBot="1" x14ac:dyDescent="0.3">
      <c r="A554" s="679"/>
      <c r="B554" s="128" t="s">
        <v>6</v>
      </c>
      <c r="C554" s="128" t="s">
        <v>6</v>
      </c>
      <c r="D554" s="128" t="s">
        <v>6</v>
      </c>
      <c r="E554" s="128" t="s">
        <v>6</v>
      </c>
    </row>
    <row r="555" spans="1:5" ht="15.75" thickBot="1" x14ac:dyDescent="0.3">
      <c r="A555" s="130" t="s">
        <v>41</v>
      </c>
      <c r="B555" s="131">
        <f>B556+B557+B558+B559</f>
        <v>0</v>
      </c>
      <c r="C555" s="131">
        <f>C556+C557+C558+C559</f>
        <v>0</v>
      </c>
      <c r="D555" s="131">
        <f>D556+D557+D558+D559</f>
        <v>0</v>
      </c>
      <c r="E555" s="131">
        <f>E556+E557+E558+E559</f>
        <v>0</v>
      </c>
    </row>
    <row r="556" spans="1:5" ht="15.75" thickBot="1" x14ac:dyDescent="0.3">
      <c r="A556" s="115" t="s">
        <v>52</v>
      </c>
      <c r="B556" s="131"/>
      <c r="C556" s="131"/>
      <c r="D556" s="131"/>
      <c r="E556" s="131"/>
    </row>
    <row r="557" spans="1:5" ht="15.75" customHeight="1" thickBot="1" x14ac:dyDescent="0.3">
      <c r="A557" s="115" t="s">
        <v>56</v>
      </c>
      <c r="B557" s="131"/>
      <c r="C557" s="131"/>
      <c r="D557" s="131"/>
      <c r="E557" s="131"/>
    </row>
    <row r="558" spans="1:5" ht="15.75" thickBot="1" x14ac:dyDescent="0.3">
      <c r="A558" s="115" t="s">
        <v>57</v>
      </c>
      <c r="B558" s="131"/>
      <c r="C558" s="131"/>
      <c r="D558" s="131"/>
      <c r="E558" s="131"/>
    </row>
    <row r="559" spans="1:5" ht="15.75" thickBot="1" x14ac:dyDescent="0.3">
      <c r="A559" s="115" t="s">
        <v>58</v>
      </c>
      <c r="B559" s="131"/>
      <c r="C559" s="131"/>
      <c r="D559" s="131"/>
      <c r="E559" s="131"/>
    </row>
    <row r="560" spans="1:5" ht="15.75" thickBot="1" x14ac:dyDescent="0.3">
      <c r="A560" s="130" t="s">
        <v>42</v>
      </c>
      <c r="B560" s="119">
        <f>B561+B562+B563+B564</f>
        <v>71729</v>
      </c>
      <c r="C560" s="119">
        <f>C561+C562+C563+C564</f>
        <v>0</v>
      </c>
      <c r="D560" s="119">
        <f>D561+D562+D563+D564</f>
        <v>0</v>
      </c>
      <c r="E560" s="119">
        <f>E561+E562+E563+E564</f>
        <v>0</v>
      </c>
    </row>
    <row r="561" spans="1:5" ht="15.75" thickBot="1" x14ac:dyDescent="0.3">
      <c r="A561" s="115" t="s">
        <v>52</v>
      </c>
      <c r="B561" s="131">
        <v>71729</v>
      </c>
      <c r="C561" s="131"/>
      <c r="D561" s="131"/>
      <c r="E561" s="131"/>
    </row>
    <row r="562" spans="1:5" ht="15.75" thickBot="1" x14ac:dyDescent="0.3">
      <c r="A562" s="115" t="s">
        <v>56</v>
      </c>
      <c r="B562" s="131"/>
      <c r="C562" s="131"/>
      <c r="D562" s="131"/>
      <c r="E562" s="131"/>
    </row>
    <row r="563" spans="1:5" ht="15.75" thickBot="1" x14ac:dyDescent="0.3">
      <c r="A563" s="115" t="s">
        <v>57</v>
      </c>
      <c r="B563" s="131"/>
      <c r="C563" s="131"/>
      <c r="D563" s="131"/>
      <c r="E563" s="131"/>
    </row>
    <row r="564" spans="1:5" ht="15.75" thickBot="1" x14ac:dyDescent="0.3">
      <c r="A564" s="115" t="s">
        <v>58</v>
      </c>
      <c r="B564" s="131"/>
      <c r="C564" s="131"/>
      <c r="D564" s="131"/>
      <c r="E564" s="131"/>
    </row>
    <row r="565" spans="1:5" ht="15.75" thickBot="1" x14ac:dyDescent="0.3">
      <c r="A565" s="118" t="s">
        <v>63</v>
      </c>
      <c r="B565" s="119">
        <f>B555+B560</f>
        <v>71729</v>
      </c>
      <c r="C565" s="119">
        <f>C555+C560</f>
        <v>0</v>
      </c>
      <c r="D565" s="119">
        <f>D555+D560</f>
        <v>0</v>
      </c>
      <c r="E565" s="119">
        <f>E555+E560</f>
        <v>0</v>
      </c>
    </row>
    <row r="566" spans="1:5" ht="23.25" thickBot="1" x14ac:dyDescent="0.3">
      <c r="A566" s="113" t="s">
        <v>245</v>
      </c>
      <c r="B566" s="154" t="s">
        <v>246</v>
      </c>
      <c r="C566" s="154" t="s">
        <v>55</v>
      </c>
      <c r="D566" s="155"/>
      <c r="E566" s="156"/>
    </row>
    <row r="567" spans="1:5" ht="40.5" customHeight="1" thickBot="1" x14ac:dyDescent="0.3">
      <c r="A567" s="106" t="s">
        <v>9</v>
      </c>
      <c r="B567" s="620" t="s">
        <v>247</v>
      </c>
      <c r="C567" s="621"/>
      <c r="D567" s="621"/>
      <c r="E567" s="510"/>
    </row>
    <row r="568" spans="1:5" ht="15.75" thickBot="1" x14ac:dyDescent="0.3">
      <c r="A568" s="106" t="s">
        <v>14</v>
      </c>
      <c r="B568" s="675" t="s">
        <v>240</v>
      </c>
      <c r="C568" s="676"/>
      <c r="D568" s="676"/>
      <c r="E568" s="677"/>
    </row>
    <row r="569" spans="1:5" x14ac:dyDescent="0.25">
      <c r="A569" s="678"/>
      <c r="B569" s="127">
        <v>2019</v>
      </c>
      <c r="C569" s="127">
        <v>2020</v>
      </c>
      <c r="D569" s="127">
        <v>2021</v>
      </c>
      <c r="E569" s="127">
        <v>2022</v>
      </c>
    </row>
    <row r="570" spans="1:5" ht="15.75" thickBot="1" x14ac:dyDescent="0.3">
      <c r="A570" s="679"/>
      <c r="B570" s="128" t="s">
        <v>6</v>
      </c>
      <c r="C570" s="128" t="s">
        <v>6</v>
      </c>
      <c r="D570" s="128" t="s">
        <v>6</v>
      </c>
      <c r="E570" s="128" t="s">
        <v>6</v>
      </c>
    </row>
    <row r="571" spans="1:5" ht="15.75" thickBot="1" x14ac:dyDescent="0.3">
      <c r="A571" s="106" t="s">
        <v>8</v>
      </c>
      <c r="B571" s="157">
        <v>14</v>
      </c>
      <c r="C571" s="157">
        <v>10</v>
      </c>
      <c r="D571" s="106"/>
      <c r="E571" s="106"/>
    </row>
    <row r="572" spans="1:5" ht="15.75" thickBot="1" x14ac:dyDescent="0.3">
      <c r="A572" s="106" t="s">
        <v>15</v>
      </c>
      <c r="B572" s="133">
        <v>40000</v>
      </c>
      <c r="C572" s="133">
        <v>29500</v>
      </c>
      <c r="D572" s="133">
        <f>D590</f>
        <v>0</v>
      </c>
      <c r="E572" s="133">
        <f>E590</f>
        <v>0</v>
      </c>
    </row>
    <row r="573" spans="1:5" ht="15.75" thickBot="1" x14ac:dyDescent="0.3">
      <c r="A573" s="106" t="s">
        <v>23</v>
      </c>
      <c r="B573" s="133">
        <f>B572/B571</f>
        <v>2857.1428571428573</v>
      </c>
      <c r="C573" s="133">
        <f>C572/C571</f>
        <v>2950</v>
      </c>
      <c r="D573" s="133" t="e">
        <f>D572/D571</f>
        <v>#DIV/0!</v>
      </c>
      <c r="E573" s="133" t="e">
        <f>E572/E571</f>
        <v>#DIV/0!</v>
      </c>
    </row>
    <row r="574" spans="1:5" ht="15.75" thickBot="1" x14ac:dyDescent="0.3">
      <c r="A574" s="106" t="s">
        <v>16</v>
      </c>
      <c r="B574" s="129" t="e">
        <f>B571/A571-1</f>
        <v>#VALUE!</v>
      </c>
      <c r="C574" s="129">
        <f t="shared" ref="C574:D576" si="19">C571/B571-1</f>
        <v>-0.2857142857142857</v>
      </c>
      <c r="D574" s="129">
        <f t="shared" si="19"/>
        <v>-1</v>
      </c>
      <c r="E574" s="129" t="e">
        <f>E571/D571-1</f>
        <v>#DIV/0!</v>
      </c>
    </row>
    <row r="575" spans="1:5" ht="15.75" thickBot="1" x14ac:dyDescent="0.3">
      <c r="A575" s="106" t="s">
        <v>17</v>
      </c>
      <c r="B575" s="129" t="e">
        <f>B572/A572-1</f>
        <v>#VALUE!</v>
      </c>
      <c r="C575" s="129">
        <f t="shared" si="19"/>
        <v>-0.26249999999999996</v>
      </c>
      <c r="D575" s="129">
        <f t="shared" si="19"/>
        <v>-1</v>
      </c>
      <c r="E575" s="129" t="e">
        <f>E572/D572-1</f>
        <v>#DIV/0!</v>
      </c>
    </row>
    <row r="576" spans="1:5" ht="15.75" thickBot="1" x14ac:dyDescent="0.3">
      <c r="A576" s="106" t="s">
        <v>18</v>
      </c>
      <c r="B576" s="129" t="e">
        <f>B573/A573-1</f>
        <v>#VALUE!</v>
      </c>
      <c r="C576" s="129">
        <f t="shared" si="19"/>
        <v>3.2499999999999973E-2</v>
      </c>
      <c r="D576" s="129" t="e">
        <f t="shared" si="19"/>
        <v>#DIV/0!</v>
      </c>
      <c r="E576" s="129" t="e">
        <f>E573/D573-1</f>
        <v>#DIV/0!</v>
      </c>
    </row>
    <row r="577" spans="1:5" ht="15.75" thickBot="1" x14ac:dyDescent="0.3">
      <c r="A577" s="670" t="s">
        <v>248</v>
      </c>
      <c r="B577" s="671"/>
      <c r="C577" s="671"/>
      <c r="D577" s="671"/>
      <c r="E577" s="672"/>
    </row>
    <row r="578" spans="1:5" x14ac:dyDescent="0.25">
      <c r="A578" s="678"/>
      <c r="B578" s="127">
        <v>2019</v>
      </c>
      <c r="C578" s="127">
        <v>2020</v>
      </c>
      <c r="D578" s="127">
        <v>2021</v>
      </c>
      <c r="E578" s="127">
        <v>2021</v>
      </c>
    </row>
    <row r="579" spans="1:5" ht="15.75" thickBot="1" x14ac:dyDescent="0.3">
      <c r="A579" s="679"/>
      <c r="B579" s="128" t="s">
        <v>6</v>
      </c>
      <c r="C579" s="128" t="s">
        <v>6</v>
      </c>
      <c r="D579" s="128" t="s">
        <v>6</v>
      </c>
      <c r="E579" s="128" t="s">
        <v>6</v>
      </c>
    </row>
    <row r="580" spans="1:5" ht="15.75" thickBot="1" x14ac:dyDescent="0.3">
      <c r="A580" s="130" t="s">
        <v>41</v>
      </c>
      <c r="B580" s="131">
        <f>B581+B582+B583+B584</f>
        <v>0</v>
      </c>
      <c r="C580" s="131">
        <f>C581+C582+C583+C584</f>
        <v>0</v>
      </c>
      <c r="D580" s="131">
        <f>D581+D582+D583+D584</f>
        <v>0</v>
      </c>
      <c r="E580" s="131">
        <f>E581+E582+E583+E584</f>
        <v>0</v>
      </c>
    </row>
    <row r="581" spans="1:5" ht="15.75" thickBot="1" x14ac:dyDescent="0.3">
      <c r="A581" s="115" t="s">
        <v>52</v>
      </c>
      <c r="B581" s="131"/>
      <c r="C581" s="131"/>
      <c r="D581" s="131"/>
      <c r="E581" s="131"/>
    </row>
    <row r="582" spans="1:5" ht="15.75" customHeight="1" thickBot="1" x14ac:dyDescent="0.3">
      <c r="A582" s="115" t="s">
        <v>56</v>
      </c>
      <c r="B582" s="131"/>
      <c r="C582" s="131"/>
      <c r="D582" s="131"/>
      <c r="E582" s="131"/>
    </row>
    <row r="583" spans="1:5" ht="15.75" thickBot="1" x14ac:dyDescent="0.3">
      <c r="A583" s="115" t="s">
        <v>57</v>
      </c>
      <c r="B583" s="131"/>
      <c r="C583" s="131"/>
      <c r="D583" s="131"/>
      <c r="E583" s="131"/>
    </row>
    <row r="584" spans="1:5" ht="15.75" thickBot="1" x14ac:dyDescent="0.3">
      <c r="A584" s="115" t="s">
        <v>58</v>
      </c>
      <c r="B584" s="131"/>
      <c r="C584" s="131"/>
      <c r="D584" s="131"/>
      <c r="E584" s="131"/>
    </row>
    <row r="585" spans="1:5" ht="15.75" thickBot="1" x14ac:dyDescent="0.3">
      <c r="A585" s="130" t="s">
        <v>42</v>
      </c>
      <c r="B585" s="119">
        <f>B586+B587+B588+B589</f>
        <v>40000</v>
      </c>
      <c r="C585" s="119">
        <f>C586+C587+C588+C589</f>
        <v>29500</v>
      </c>
      <c r="D585" s="119">
        <f>D586+D587+D588+D589</f>
        <v>0</v>
      </c>
      <c r="E585" s="119">
        <f>E586+E587+E588+E589</f>
        <v>0</v>
      </c>
    </row>
    <row r="586" spans="1:5" ht="15.75" thickBot="1" x14ac:dyDescent="0.3">
      <c r="A586" s="115" t="s">
        <v>52</v>
      </c>
      <c r="B586" s="131">
        <v>40000</v>
      </c>
      <c r="C586" s="131">
        <v>29500</v>
      </c>
      <c r="D586" s="131"/>
      <c r="E586" s="131"/>
    </row>
    <row r="587" spans="1:5" ht="15.75" thickBot="1" x14ac:dyDescent="0.3">
      <c r="A587" s="115" t="s">
        <v>56</v>
      </c>
      <c r="B587" s="131"/>
      <c r="C587" s="131"/>
      <c r="D587" s="131"/>
      <c r="E587" s="131"/>
    </row>
    <row r="588" spans="1:5" ht="15.75" thickBot="1" x14ac:dyDescent="0.3">
      <c r="A588" s="115" t="s">
        <v>57</v>
      </c>
      <c r="B588" s="131"/>
      <c r="C588" s="131"/>
      <c r="D588" s="131"/>
      <c r="E588" s="131"/>
    </row>
    <row r="589" spans="1:5" ht="15.75" thickBot="1" x14ac:dyDescent="0.3">
      <c r="A589" s="115" t="s">
        <v>58</v>
      </c>
      <c r="B589" s="131"/>
      <c r="C589" s="131"/>
      <c r="D589" s="131"/>
      <c r="E589" s="131"/>
    </row>
    <row r="590" spans="1:5" ht="15.75" thickBot="1" x14ac:dyDescent="0.3">
      <c r="A590" s="118" t="s">
        <v>63</v>
      </c>
      <c r="B590" s="119">
        <f>B580+B585</f>
        <v>40000</v>
      </c>
      <c r="C590" s="119">
        <f>C580+C585</f>
        <v>29500</v>
      </c>
      <c r="D590" s="119">
        <f>D580+D585</f>
        <v>0</v>
      </c>
      <c r="E590" s="119">
        <f>E580+E585</f>
        <v>0</v>
      </c>
    </row>
    <row r="591" spans="1:5" ht="23.25" thickBot="1" x14ac:dyDescent="0.3">
      <c r="A591" s="113" t="s">
        <v>249</v>
      </c>
      <c r="B591" s="154" t="s">
        <v>250</v>
      </c>
      <c r="C591" s="154" t="s">
        <v>55</v>
      </c>
      <c r="D591" s="155"/>
      <c r="E591" s="156"/>
    </row>
    <row r="592" spans="1:5" ht="33" customHeight="1" thickBot="1" x14ac:dyDescent="0.3">
      <c r="A592" s="106" t="s">
        <v>9</v>
      </c>
      <c r="B592" s="620" t="s">
        <v>251</v>
      </c>
      <c r="C592" s="621"/>
      <c r="D592" s="621"/>
      <c r="E592" s="510"/>
    </row>
    <row r="593" spans="1:5" ht="15.75" thickBot="1" x14ac:dyDescent="0.3">
      <c r="A593" s="106" t="s">
        <v>14</v>
      </c>
      <c r="B593" s="675" t="s">
        <v>240</v>
      </c>
      <c r="C593" s="676"/>
      <c r="D593" s="676"/>
      <c r="E593" s="677"/>
    </row>
    <row r="594" spans="1:5" x14ac:dyDescent="0.25">
      <c r="A594" s="678"/>
      <c r="B594" s="127">
        <v>2019</v>
      </c>
      <c r="C594" s="127">
        <v>2020</v>
      </c>
      <c r="D594" s="127">
        <v>2021</v>
      </c>
      <c r="E594" s="127">
        <v>2022</v>
      </c>
    </row>
    <row r="595" spans="1:5" ht="15.75" thickBot="1" x14ac:dyDescent="0.3">
      <c r="A595" s="679"/>
      <c r="B595" s="128" t="s">
        <v>6</v>
      </c>
      <c r="C595" s="128" t="s">
        <v>6</v>
      </c>
      <c r="D595" s="128" t="s">
        <v>6</v>
      </c>
      <c r="E595" s="128" t="s">
        <v>6</v>
      </c>
    </row>
    <row r="596" spans="1:5" ht="15.75" thickBot="1" x14ac:dyDescent="0.3">
      <c r="A596" s="106" t="s">
        <v>8</v>
      </c>
      <c r="B596" s="157">
        <v>1</v>
      </c>
      <c r="C596" s="106"/>
      <c r="D596" s="106"/>
      <c r="E596" s="106"/>
    </row>
    <row r="597" spans="1:5" ht="15.75" thickBot="1" x14ac:dyDescent="0.3">
      <c r="A597" s="106" t="s">
        <v>15</v>
      </c>
      <c r="B597" s="133">
        <v>53707</v>
      </c>
      <c r="C597" s="133">
        <f>C615</f>
        <v>0</v>
      </c>
      <c r="D597" s="133">
        <f>D615</f>
        <v>0</v>
      </c>
      <c r="E597" s="133">
        <f>E615</f>
        <v>0</v>
      </c>
    </row>
    <row r="598" spans="1:5" ht="15.75" thickBot="1" x14ac:dyDescent="0.3">
      <c r="A598" s="106" t="s">
        <v>23</v>
      </c>
      <c r="B598" s="133">
        <f>B597/B596</f>
        <v>53707</v>
      </c>
      <c r="C598" s="133" t="e">
        <f>C597/C596</f>
        <v>#DIV/0!</v>
      </c>
      <c r="D598" s="133" t="e">
        <f>D597/D596</f>
        <v>#DIV/0!</v>
      </c>
      <c r="E598" s="133" t="e">
        <f>E597/E596</f>
        <v>#DIV/0!</v>
      </c>
    </row>
    <row r="599" spans="1:5" ht="15.75" thickBot="1" x14ac:dyDescent="0.3">
      <c r="A599" s="106" t="s">
        <v>16</v>
      </c>
      <c r="B599" s="129" t="e">
        <f>B596/A596-1</f>
        <v>#VALUE!</v>
      </c>
      <c r="C599" s="129">
        <f t="shared" ref="C599:D601" si="20">C596/B596-1</f>
        <v>-1</v>
      </c>
      <c r="D599" s="129" t="e">
        <f t="shared" si="20"/>
        <v>#DIV/0!</v>
      </c>
      <c r="E599" s="129" t="e">
        <f>E596/D596-1</f>
        <v>#DIV/0!</v>
      </c>
    </row>
    <row r="600" spans="1:5" ht="15.75" thickBot="1" x14ac:dyDescent="0.3">
      <c r="A600" s="106" t="s">
        <v>17</v>
      </c>
      <c r="B600" s="129" t="e">
        <f>B597/A597-1</f>
        <v>#VALUE!</v>
      </c>
      <c r="C600" s="129">
        <f t="shared" si="20"/>
        <v>-1</v>
      </c>
      <c r="D600" s="129" t="e">
        <f t="shared" si="20"/>
        <v>#DIV/0!</v>
      </c>
      <c r="E600" s="129" t="e">
        <f>E597/D597-1</f>
        <v>#DIV/0!</v>
      </c>
    </row>
    <row r="601" spans="1:5" ht="15.75" thickBot="1" x14ac:dyDescent="0.3">
      <c r="A601" s="106" t="s">
        <v>18</v>
      </c>
      <c r="B601" s="129" t="e">
        <f>B598/A598-1</f>
        <v>#VALUE!</v>
      </c>
      <c r="C601" s="129" t="e">
        <f t="shared" si="20"/>
        <v>#DIV/0!</v>
      </c>
      <c r="D601" s="129" t="e">
        <f t="shared" si="20"/>
        <v>#DIV/0!</v>
      </c>
      <c r="E601" s="129" t="e">
        <f>E598/D598-1</f>
        <v>#DIV/0!</v>
      </c>
    </row>
    <row r="602" spans="1:5" ht="15.75" thickBot="1" x14ac:dyDescent="0.3">
      <c r="A602" s="670" t="s">
        <v>252</v>
      </c>
      <c r="B602" s="671"/>
      <c r="C602" s="671"/>
      <c r="D602" s="671"/>
      <c r="E602" s="672"/>
    </row>
    <row r="603" spans="1:5" x14ac:dyDescent="0.25">
      <c r="A603" s="678"/>
      <c r="B603" s="127">
        <v>2019</v>
      </c>
      <c r="C603" s="127">
        <v>2020</v>
      </c>
      <c r="D603" s="127">
        <v>2021</v>
      </c>
      <c r="E603" s="127">
        <v>2022</v>
      </c>
    </row>
    <row r="604" spans="1:5" ht="15.75" thickBot="1" x14ac:dyDescent="0.3">
      <c r="A604" s="679"/>
      <c r="B604" s="128" t="s">
        <v>6</v>
      </c>
      <c r="C604" s="128" t="s">
        <v>6</v>
      </c>
      <c r="D604" s="128" t="s">
        <v>6</v>
      </c>
      <c r="E604" s="128" t="s">
        <v>6</v>
      </c>
    </row>
    <row r="605" spans="1:5" ht="15.75" thickBot="1" x14ac:dyDescent="0.3">
      <c r="A605" s="130" t="s">
        <v>41</v>
      </c>
      <c r="B605" s="131">
        <f>B606+B607+B608+B609</f>
        <v>0</v>
      </c>
      <c r="C605" s="131">
        <f>C606+C607+C608+C609</f>
        <v>0</v>
      </c>
      <c r="D605" s="131">
        <f>D606+D607+D608+D609</f>
        <v>0</v>
      </c>
      <c r="E605" s="131">
        <f>E606+E607+E608+E609</f>
        <v>0</v>
      </c>
    </row>
    <row r="606" spans="1:5" ht="15.75" thickBot="1" x14ac:dyDescent="0.3">
      <c r="A606" s="115" t="s">
        <v>52</v>
      </c>
      <c r="B606" s="131"/>
      <c r="C606" s="131"/>
      <c r="D606" s="131"/>
      <c r="E606" s="131"/>
    </row>
    <row r="607" spans="1:5" ht="15.75" customHeight="1" thickBot="1" x14ac:dyDescent="0.3">
      <c r="A607" s="115" t="s">
        <v>56</v>
      </c>
      <c r="B607" s="131"/>
      <c r="C607" s="131"/>
      <c r="D607" s="131"/>
      <c r="E607" s="131"/>
    </row>
    <row r="608" spans="1:5" ht="15.75" thickBot="1" x14ac:dyDescent="0.3">
      <c r="A608" s="115" t="s">
        <v>57</v>
      </c>
      <c r="B608" s="131"/>
      <c r="C608" s="131"/>
      <c r="D608" s="131"/>
      <c r="E608" s="131"/>
    </row>
    <row r="609" spans="1:5" ht="15.75" thickBot="1" x14ac:dyDescent="0.3">
      <c r="A609" s="115" t="s">
        <v>58</v>
      </c>
      <c r="B609" s="131"/>
      <c r="C609" s="131"/>
      <c r="D609" s="131"/>
      <c r="E609" s="131"/>
    </row>
    <row r="610" spans="1:5" ht="15.75" thickBot="1" x14ac:dyDescent="0.3">
      <c r="A610" s="130" t="s">
        <v>42</v>
      </c>
      <c r="B610" s="119">
        <f>B611+B612+B613+B614</f>
        <v>53707</v>
      </c>
      <c r="C610" s="119">
        <f>C611+C612+C613+C614</f>
        <v>0</v>
      </c>
      <c r="D610" s="119">
        <f>D611+D612+D613+D614</f>
        <v>0</v>
      </c>
      <c r="E610" s="119">
        <f>E611+E612+E613+E614</f>
        <v>0</v>
      </c>
    </row>
    <row r="611" spans="1:5" ht="15.75" thickBot="1" x14ac:dyDescent="0.3">
      <c r="A611" s="115" t="s">
        <v>52</v>
      </c>
      <c r="B611" s="131">
        <v>53707</v>
      </c>
      <c r="C611" s="131"/>
      <c r="D611" s="131"/>
      <c r="E611" s="131"/>
    </row>
    <row r="612" spans="1:5" ht="15.75" thickBot="1" x14ac:dyDescent="0.3">
      <c r="A612" s="115" t="s">
        <v>56</v>
      </c>
      <c r="B612" s="131"/>
      <c r="C612" s="131"/>
      <c r="D612" s="131"/>
      <c r="E612" s="131"/>
    </row>
    <row r="613" spans="1:5" ht="15.75" thickBot="1" x14ac:dyDescent="0.3">
      <c r="A613" s="115" t="s">
        <v>57</v>
      </c>
      <c r="B613" s="131"/>
      <c r="C613" s="131"/>
      <c r="D613" s="131"/>
      <c r="E613" s="131"/>
    </row>
    <row r="614" spans="1:5" ht="15.75" thickBot="1" x14ac:dyDescent="0.3">
      <c r="A614" s="115" t="s">
        <v>58</v>
      </c>
      <c r="B614" s="131"/>
      <c r="C614" s="131"/>
      <c r="D614" s="131"/>
      <c r="E614" s="131"/>
    </row>
    <row r="615" spans="1:5" ht="15.75" thickBot="1" x14ac:dyDescent="0.3">
      <c r="A615" s="118" t="s">
        <v>63</v>
      </c>
      <c r="B615" s="119">
        <f>B605+B610</f>
        <v>53707</v>
      </c>
      <c r="C615" s="119">
        <f>C605+C610</f>
        <v>0</v>
      </c>
      <c r="D615" s="119">
        <f>D605+D610</f>
        <v>0</v>
      </c>
      <c r="E615" s="119">
        <f>E605+E610</f>
        <v>0</v>
      </c>
    </row>
    <row r="616" spans="1:5" ht="23.25" thickBot="1" x14ac:dyDescent="0.3">
      <c r="A616" s="113" t="s">
        <v>124</v>
      </c>
      <c r="B616" s="154" t="s">
        <v>253</v>
      </c>
      <c r="C616" s="154" t="s">
        <v>55</v>
      </c>
      <c r="D616" s="155"/>
      <c r="E616" s="156"/>
    </row>
    <row r="617" spans="1:5" ht="30.75" customHeight="1" thickBot="1" x14ac:dyDescent="0.3">
      <c r="A617" s="106" t="s">
        <v>9</v>
      </c>
      <c r="B617" s="620" t="s">
        <v>254</v>
      </c>
      <c r="C617" s="621"/>
      <c r="D617" s="621"/>
      <c r="E617" s="510"/>
    </row>
    <row r="618" spans="1:5" ht="15.75" thickBot="1" x14ac:dyDescent="0.3">
      <c r="A618" s="106" t="s">
        <v>14</v>
      </c>
      <c r="B618" s="675" t="s">
        <v>240</v>
      </c>
      <c r="C618" s="676"/>
      <c r="D618" s="676"/>
      <c r="E618" s="677"/>
    </row>
    <row r="619" spans="1:5" x14ac:dyDescent="0.25">
      <c r="A619" s="678"/>
      <c r="B619" s="127">
        <v>2019</v>
      </c>
      <c r="C619" s="127">
        <v>2020</v>
      </c>
      <c r="D619" s="127">
        <v>2021</v>
      </c>
      <c r="E619" s="127">
        <v>2022</v>
      </c>
    </row>
    <row r="620" spans="1:5" ht="15.75" thickBot="1" x14ac:dyDescent="0.3">
      <c r="A620" s="679"/>
      <c r="B620" s="128" t="s">
        <v>6</v>
      </c>
      <c r="C620" s="128" t="s">
        <v>6</v>
      </c>
      <c r="D620" s="128" t="s">
        <v>6</v>
      </c>
      <c r="E620" s="128" t="s">
        <v>6</v>
      </c>
    </row>
    <row r="621" spans="1:5" ht="15.75" thickBot="1" x14ac:dyDescent="0.3">
      <c r="A621" s="106" t="s">
        <v>8</v>
      </c>
      <c r="B621" s="157">
        <v>0.3</v>
      </c>
      <c r="C621" s="106"/>
      <c r="D621" s="106"/>
      <c r="E621" s="106"/>
    </row>
    <row r="622" spans="1:5" ht="15.75" thickBot="1" x14ac:dyDescent="0.3">
      <c r="A622" s="106" t="s">
        <v>15</v>
      </c>
      <c r="B622" s="133">
        <v>22000</v>
      </c>
      <c r="C622" s="133">
        <f>C640</f>
        <v>0</v>
      </c>
      <c r="D622" s="133">
        <f>D640</f>
        <v>0</v>
      </c>
      <c r="E622" s="133">
        <f>E640</f>
        <v>0</v>
      </c>
    </row>
    <row r="623" spans="1:5" ht="15.75" thickBot="1" x14ac:dyDescent="0.3">
      <c r="A623" s="106" t="s">
        <v>23</v>
      </c>
      <c r="B623" s="133">
        <f>B622/B621</f>
        <v>73333.333333333343</v>
      </c>
      <c r="C623" s="133" t="e">
        <f>C622/C621</f>
        <v>#DIV/0!</v>
      </c>
      <c r="D623" s="133" t="e">
        <f>D622/D621</f>
        <v>#DIV/0!</v>
      </c>
      <c r="E623" s="133" t="e">
        <f>E622/E621</f>
        <v>#DIV/0!</v>
      </c>
    </row>
    <row r="624" spans="1:5" ht="15.75" thickBot="1" x14ac:dyDescent="0.3">
      <c r="A624" s="106" t="s">
        <v>16</v>
      </c>
      <c r="B624" s="129" t="e">
        <f>B621/A621-1</f>
        <v>#VALUE!</v>
      </c>
      <c r="C624" s="129">
        <f t="shared" ref="C624:D626" si="21">C621/B621-1</f>
        <v>-1</v>
      </c>
      <c r="D624" s="129" t="e">
        <f t="shared" si="21"/>
        <v>#DIV/0!</v>
      </c>
      <c r="E624" s="129" t="e">
        <f>E621/D621-1</f>
        <v>#DIV/0!</v>
      </c>
    </row>
    <row r="625" spans="1:5" ht="15.75" thickBot="1" x14ac:dyDescent="0.3">
      <c r="A625" s="106" t="s">
        <v>17</v>
      </c>
      <c r="B625" s="129" t="e">
        <f>B622/A622-1</f>
        <v>#VALUE!</v>
      </c>
      <c r="C625" s="129">
        <f t="shared" si="21"/>
        <v>-1</v>
      </c>
      <c r="D625" s="129" t="e">
        <f t="shared" si="21"/>
        <v>#DIV/0!</v>
      </c>
      <c r="E625" s="129" t="e">
        <f>E622/D622-1</f>
        <v>#DIV/0!</v>
      </c>
    </row>
    <row r="626" spans="1:5" ht="15.75" thickBot="1" x14ac:dyDescent="0.3">
      <c r="A626" s="106" t="s">
        <v>18</v>
      </c>
      <c r="B626" s="129" t="e">
        <f>B623/A623-1</f>
        <v>#VALUE!</v>
      </c>
      <c r="C626" s="129" t="e">
        <f t="shared" si="21"/>
        <v>#DIV/0!</v>
      </c>
      <c r="D626" s="129" t="e">
        <f t="shared" si="21"/>
        <v>#DIV/0!</v>
      </c>
      <c r="E626" s="129" t="e">
        <f>E623/D623-1</f>
        <v>#DIV/0!</v>
      </c>
    </row>
    <row r="627" spans="1:5" ht="15.75" thickBot="1" x14ac:dyDescent="0.3">
      <c r="A627" s="670" t="s">
        <v>255</v>
      </c>
      <c r="B627" s="671"/>
      <c r="C627" s="671"/>
      <c r="D627" s="671"/>
      <c r="E627" s="672"/>
    </row>
    <row r="628" spans="1:5" x14ac:dyDescent="0.25">
      <c r="A628" s="678"/>
      <c r="B628" s="127">
        <v>2019</v>
      </c>
      <c r="C628" s="127">
        <v>2020</v>
      </c>
      <c r="D628" s="127">
        <v>2021</v>
      </c>
      <c r="E628" s="127">
        <v>2021</v>
      </c>
    </row>
    <row r="629" spans="1:5" ht="15.75" thickBot="1" x14ac:dyDescent="0.3">
      <c r="A629" s="679"/>
      <c r="B629" s="128" t="s">
        <v>6</v>
      </c>
      <c r="C629" s="128" t="s">
        <v>6</v>
      </c>
      <c r="D629" s="128" t="s">
        <v>6</v>
      </c>
      <c r="E629" s="128" t="s">
        <v>6</v>
      </c>
    </row>
    <row r="630" spans="1:5" ht="15.75" thickBot="1" x14ac:dyDescent="0.3">
      <c r="A630" s="130" t="s">
        <v>41</v>
      </c>
      <c r="B630" s="131">
        <f>B631+B632+B633+B634</f>
        <v>0</v>
      </c>
      <c r="C630" s="131">
        <f>C631+C632+C633+C634</f>
        <v>0</v>
      </c>
      <c r="D630" s="131">
        <f>D631+D632+D633+D634</f>
        <v>0</v>
      </c>
      <c r="E630" s="131">
        <f>E631+E632+E633+E634</f>
        <v>0</v>
      </c>
    </row>
    <row r="631" spans="1:5" ht="15.75" thickBot="1" x14ac:dyDescent="0.3">
      <c r="A631" s="115" t="s">
        <v>52</v>
      </c>
      <c r="B631" s="131"/>
      <c r="C631" s="131"/>
      <c r="D631" s="131"/>
      <c r="E631" s="131"/>
    </row>
    <row r="632" spans="1:5" ht="15.75" customHeight="1" thickBot="1" x14ac:dyDescent="0.3">
      <c r="A632" s="115" t="s">
        <v>56</v>
      </c>
      <c r="B632" s="131"/>
      <c r="C632" s="131"/>
      <c r="D632" s="131"/>
      <c r="E632" s="131"/>
    </row>
    <row r="633" spans="1:5" ht="15.75" thickBot="1" x14ac:dyDescent="0.3">
      <c r="A633" s="115" t="s">
        <v>57</v>
      </c>
      <c r="B633" s="131"/>
      <c r="C633" s="131"/>
      <c r="D633" s="131"/>
      <c r="E633" s="131"/>
    </row>
    <row r="634" spans="1:5" ht="15.75" thickBot="1" x14ac:dyDescent="0.3">
      <c r="A634" s="115" t="s">
        <v>58</v>
      </c>
      <c r="B634" s="131"/>
      <c r="C634" s="131"/>
      <c r="D634" s="131"/>
      <c r="E634" s="131"/>
    </row>
    <row r="635" spans="1:5" ht="15.75" thickBot="1" x14ac:dyDescent="0.3">
      <c r="A635" s="130" t="s">
        <v>42</v>
      </c>
      <c r="B635" s="119">
        <f>B636+B637+B638+B639</f>
        <v>22000</v>
      </c>
      <c r="C635" s="119">
        <f>C636+C637+C638+C639</f>
        <v>0</v>
      </c>
      <c r="D635" s="119">
        <f>D636+D637+D638+D639</f>
        <v>0</v>
      </c>
      <c r="E635" s="119">
        <f>E636+E637+E638+E639</f>
        <v>0</v>
      </c>
    </row>
    <row r="636" spans="1:5" ht="15.75" thickBot="1" x14ac:dyDescent="0.3">
      <c r="A636" s="115" t="s">
        <v>52</v>
      </c>
      <c r="B636" s="131">
        <v>22000</v>
      </c>
      <c r="C636" s="131"/>
      <c r="D636" s="131"/>
      <c r="E636" s="131"/>
    </row>
    <row r="637" spans="1:5" ht="15.75" thickBot="1" x14ac:dyDescent="0.3">
      <c r="A637" s="115" t="s">
        <v>56</v>
      </c>
      <c r="B637" s="131"/>
      <c r="C637" s="131"/>
      <c r="D637" s="131"/>
      <c r="E637" s="131"/>
    </row>
    <row r="638" spans="1:5" ht="15.75" thickBot="1" x14ac:dyDescent="0.3">
      <c r="A638" s="115" t="s">
        <v>57</v>
      </c>
      <c r="B638" s="131"/>
      <c r="C638" s="131"/>
      <c r="D638" s="131"/>
      <c r="E638" s="131"/>
    </row>
    <row r="639" spans="1:5" ht="15.75" thickBot="1" x14ac:dyDescent="0.3">
      <c r="A639" s="115" t="s">
        <v>58</v>
      </c>
      <c r="B639" s="131"/>
      <c r="C639" s="131"/>
      <c r="D639" s="131"/>
      <c r="E639" s="131"/>
    </row>
    <row r="640" spans="1:5" ht="15.75" thickBot="1" x14ac:dyDescent="0.3">
      <c r="A640" s="118" t="s">
        <v>63</v>
      </c>
      <c r="B640" s="119">
        <f>B630+B635</f>
        <v>22000</v>
      </c>
      <c r="C640" s="119">
        <f>C630+C635</f>
        <v>0</v>
      </c>
      <c r="D640" s="119">
        <f>D630+D635</f>
        <v>0</v>
      </c>
      <c r="E640" s="119">
        <f>E630+E635</f>
        <v>0</v>
      </c>
    </row>
    <row r="641" spans="1:5" ht="23.25" thickBot="1" x14ac:dyDescent="0.3">
      <c r="A641" s="113" t="s">
        <v>256</v>
      </c>
      <c r="B641" s="154" t="s">
        <v>257</v>
      </c>
      <c r="C641" s="154" t="s">
        <v>55</v>
      </c>
      <c r="D641" s="155"/>
      <c r="E641" s="156"/>
    </row>
    <row r="642" spans="1:5" ht="39.75" customHeight="1" thickBot="1" x14ac:dyDescent="0.3">
      <c r="A642" s="106" t="s">
        <v>9</v>
      </c>
      <c r="B642" s="620" t="s">
        <v>258</v>
      </c>
      <c r="C642" s="621"/>
      <c r="D642" s="621"/>
      <c r="E642" s="510"/>
    </row>
    <row r="643" spans="1:5" ht="15.75" thickBot="1" x14ac:dyDescent="0.3">
      <c r="A643" s="106" t="s">
        <v>14</v>
      </c>
      <c r="B643" s="675" t="s">
        <v>240</v>
      </c>
      <c r="C643" s="676"/>
      <c r="D643" s="676"/>
      <c r="E643" s="677"/>
    </row>
    <row r="644" spans="1:5" x14ac:dyDescent="0.25">
      <c r="A644" s="678"/>
      <c r="B644" s="127">
        <v>2019</v>
      </c>
      <c r="C644" s="127">
        <v>2020</v>
      </c>
      <c r="D644" s="127">
        <v>2021</v>
      </c>
      <c r="E644" s="127">
        <v>2022</v>
      </c>
    </row>
    <row r="645" spans="1:5" ht="15.75" thickBot="1" x14ac:dyDescent="0.3">
      <c r="A645" s="679"/>
      <c r="B645" s="128" t="s">
        <v>6</v>
      </c>
      <c r="C645" s="128" t="s">
        <v>6</v>
      </c>
      <c r="D645" s="128" t="s">
        <v>6</v>
      </c>
      <c r="E645" s="128" t="s">
        <v>6</v>
      </c>
    </row>
    <row r="646" spans="1:5" ht="15.75" thickBot="1" x14ac:dyDescent="0.3">
      <c r="A646" s="106" t="s">
        <v>8</v>
      </c>
      <c r="B646" s="157">
        <v>4</v>
      </c>
      <c r="C646" s="157">
        <v>2.5</v>
      </c>
      <c r="D646" s="106"/>
      <c r="E646" s="106"/>
    </row>
    <row r="647" spans="1:5" ht="15.75" thickBot="1" x14ac:dyDescent="0.3">
      <c r="A647" s="106" t="s">
        <v>15</v>
      </c>
      <c r="B647" s="133">
        <v>79812</v>
      </c>
      <c r="C647" s="133">
        <v>50188</v>
      </c>
      <c r="D647" s="133">
        <f>D665</f>
        <v>0</v>
      </c>
      <c r="E647" s="133">
        <f>E665</f>
        <v>0</v>
      </c>
    </row>
    <row r="648" spans="1:5" ht="15.75" thickBot="1" x14ac:dyDescent="0.3">
      <c r="A648" s="106" t="s">
        <v>23</v>
      </c>
      <c r="B648" s="133">
        <f>B647/B646</f>
        <v>19953</v>
      </c>
      <c r="C648" s="133">
        <f>C647/C646</f>
        <v>20075.2</v>
      </c>
      <c r="D648" s="133" t="e">
        <f>D647/D646</f>
        <v>#DIV/0!</v>
      </c>
      <c r="E648" s="133" t="e">
        <f>E647/E646</f>
        <v>#DIV/0!</v>
      </c>
    </row>
    <row r="649" spans="1:5" ht="15.75" thickBot="1" x14ac:dyDescent="0.3">
      <c r="A649" s="106" t="s">
        <v>16</v>
      </c>
      <c r="B649" s="129" t="e">
        <f>B646/A646-1</f>
        <v>#VALUE!</v>
      </c>
      <c r="C649" s="129">
        <f t="shared" ref="C649:D651" si="22">C646/B646-1</f>
        <v>-0.375</v>
      </c>
      <c r="D649" s="129">
        <f t="shared" si="22"/>
        <v>-1</v>
      </c>
      <c r="E649" s="129" t="e">
        <f>E646/D646-1</f>
        <v>#DIV/0!</v>
      </c>
    </row>
    <row r="650" spans="1:5" ht="15.75" thickBot="1" x14ac:dyDescent="0.3">
      <c r="A650" s="106" t="s">
        <v>17</v>
      </c>
      <c r="B650" s="129" t="e">
        <f>B647/A647-1</f>
        <v>#VALUE!</v>
      </c>
      <c r="C650" s="129">
        <f t="shared" si="22"/>
        <v>-0.37117225479877713</v>
      </c>
      <c r="D650" s="129">
        <f t="shared" si="22"/>
        <v>-1</v>
      </c>
      <c r="E650" s="129" t="e">
        <f>E647/D647-1</f>
        <v>#DIV/0!</v>
      </c>
    </row>
    <row r="651" spans="1:5" ht="15.75" thickBot="1" x14ac:dyDescent="0.3">
      <c r="A651" s="106" t="s">
        <v>18</v>
      </c>
      <c r="B651" s="129" t="e">
        <f>B648/A648-1</f>
        <v>#VALUE!</v>
      </c>
      <c r="C651" s="129">
        <f t="shared" si="22"/>
        <v>6.1243923219567176E-3</v>
      </c>
      <c r="D651" s="129" t="e">
        <f t="shared" si="22"/>
        <v>#DIV/0!</v>
      </c>
      <c r="E651" s="129" t="e">
        <f>E648/D648-1</f>
        <v>#DIV/0!</v>
      </c>
    </row>
    <row r="652" spans="1:5" ht="15.75" thickBot="1" x14ac:dyDescent="0.3">
      <c r="A652" s="670" t="s">
        <v>259</v>
      </c>
      <c r="B652" s="671"/>
      <c r="C652" s="671"/>
      <c r="D652" s="671"/>
      <c r="E652" s="672"/>
    </row>
    <row r="653" spans="1:5" x14ac:dyDescent="0.25">
      <c r="A653" s="678"/>
      <c r="B653" s="127">
        <v>2019</v>
      </c>
      <c r="C653" s="127">
        <v>2020</v>
      </c>
      <c r="D653" s="127">
        <v>2021</v>
      </c>
      <c r="E653" s="127">
        <v>2021</v>
      </c>
    </row>
    <row r="654" spans="1:5" ht="15.75" thickBot="1" x14ac:dyDescent="0.3">
      <c r="A654" s="679"/>
      <c r="B654" s="128" t="s">
        <v>6</v>
      </c>
      <c r="C654" s="128" t="s">
        <v>6</v>
      </c>
      <c r="D654" s="128" t="s">
        <v>6</v>
      </c>
      <c r="E654" s="128" t="s">
        <v>6</v>
      </c>
    </row>
    <row r="655" spans="1:5" ht="15.75" thickBot="1" x14ac:dyDescent="0.3">
      <c r="A655" s="130" t="s">
        <v>41</v>
      </c>
      <c r="B655" s="131">
        <f>B656+B657+B658+B659</f>
        <v>0</v>
      </c>
      <c r="C655" s="131">
        <f>C656+C657+C658+C659</f>
        <v>0</v>
      </c>
      <c r="D655" s="131">
        <f>D656+D657+D658+D659</f>
        <v>0</v>
      </c>
      <c r="E655" s="131">
        <f>E656+E657+E658+E659</f>
        <v>0</v>
      </c>
    </row>
    <row r="656" spans="1:5" ht="15.75" thickBot="1" x14ac:dyDescent="0.3">
      <c r="A656" s="115" t="s">
        <v>52</v>
      </c>
      <c r="B656" s="131"/>
      <c r="C656" s="131"/>
      <c r="D656" s="131"/>
      <c r="E656" s="131"/>
    </row>
    <row r="657" spans="1:5" ht="15.75" customHeight="1" thickBot="1" x14ac:dyDescent="0.3">
      <c r="A657" s="115" t="s">
        <v>56</v>
      </c>
      <c r="B657" s="131"/>
      <c r="C657" s="131"/>
      <c r="D657" s="131"/>
      <c r="E657" s="131"/>
    </row>
    <row r="658" spans="1:5" ht="15.75" thickBot="1" x14ac:dyDescent="0.3">
      <c r="A658" s="115" t="s">
        <v>57</v>
      </c>
      <c r="B658" s="131"/>
      <c r="C658" s="131"/>
      <c r="D658" s="131"/>
      <c r="E658" s="131"/>
    </row>
    <row r="659" spans="1:5" ht="15.75" thickBot="1" x14ac:dyDescent="0.3">
      <c r="A659" s="115" t="s">
        <v>58</v>
      </c>
      <c r="B659" s="131"/>
      <c r="C659" s="131"/>
      <c r="D659" s="131"/>
      <c r="E659" s="131"/>
    </row>
    <row r="660" spans="1:5" ht="15.75" thickBot="1" x14ac:dyDescent="0.3">
      <c r="A660" s="130" t="s">
        <v>42</v>
      </c>
      <c r="B660" s="119">
        <f>B661+B662+B663+B664</f>
        <v>79812</v>
      </c>
      <c r="C660" s="119">
        <f>C661+C662+C663+C664</f>
        <v>50188</v>
      </c>
      <c r="D660" s="119">
        <f>D661+D662+D663+D664</f>
        <v>0</v>
      </c>
      <c r="E660" s="119">
        <f>E661+E662+E663+E664</f>
        <v>0</v>
      </c>
    </row>
    <row r="661" spans="1:5" ht="15.75" thickBot="1" x14ac:dyDescent="0.3">
      <c r="A661" s="115" t="s">
        <v>52</v>
      </c>
      <c r="B661" s="131">
        <v>79812</v>
      </c>
      <c r="C661" s="131">
        <v>50188</v>
      </c>
      <c r="D661" s="131"/>
      <c r="E661" s="131"/>
    </row>
    <row r="662" spans="1:5" ht="15.75" thickBot="1" x14ac:dyDescent="0.3">
      <c r="A662" s="115" t="s">
        <v>56</v>
      </c>
      <c r="B662" s="131"/>
      <c r="C662" s="131"/>
      <c r="D662" s="131"/>
      <c r="E662" s="131"/>
    </row>
    <row r="663" spans="1:5" ht="15.75" thickBot="1" x14ac:dyDescent="0.3">
      <c r="A663" s="115" t="s">
        <v>57</v>
      </c>
      <c r="B663" s="131"/>
      <c r="C663" s="131"/>
      <c r="D663" s="131"/>
      <c r="E663" s="131"/>
    </row>
    <row r="664" spans="1:5" ht="15.75" thickBot="1" x14ac:dyDescent="0.3">
      <c r="A664" s="115" t="s">
        <v>58</v>
      </c>
      <c r="B664" s="131"/>
      <c r="C664" s="131"/>
      <c r="D664" s="131"/>
      <c r="E664" s="131"/>
    </row>
    <row r="665" spans="1:5" ht="15.75" thickBot="1" x14ac:dyDescent="0.3">
      <c r="A665" s="118" t="s">
        <v>63</v>
      </c>
      <c r="B665" s="119">
        <f>B655+B660</f>
        <v>79812</v>
      </c>
      <c r="C665" s="119">
        <f>C655+C660</f>
        <v>50188</v>
      </c>
      <c r="D665" s="119">
        <f>D655+D660</f>
        <v>0</v>
      </c>
      <c r="E665" s="119">
        <f>E655+E660</f>
        <v>0</v>
      </c>
    </row>
    <row r="666" spans="1:5" ht="23.25" thickBot="1" x14ac:dyDescent="0.3">
      <c r="A666" s="113" t="s">
        <v>260</v>
      </c>
      <c r="B666" s="154" t="s">
        <v>261</v>
      </c>
      <c r="C666" s="154" t="s">
        <v>55</v>
      </c>
      <c r="D666" s="155"/>
      <c r="E666" s="156"/>
    </row>
    <row r="667" spans="1:5" ht="31.15" customHeight="1" thickBot="1" x14ac:dyDescent="0.3">
      <c r="A667" s="106" t="s">
        <v>9</v>
      </c>
      <c r="B667" s="620" t="s">
        <v>262</v>
      </c>
      <c r="C667" s="621"/>
      <c r="D667" s="621"/>
      <c r="E667" s="510"/>
    </row>
    <row r="668" spans="1:5" ht="15.75" thickBot="1" x14ac:dyDescent="0.3">
      <c r="A668" s="106" t="s">
        <v>14</v>
      </c>
      <c r="B668" s="675" t="s">
        <v>240</v>
      </c>
      <c r="C668" s="676"/>
      <c r="D668" s="676"/>
      <c r="E668" s="677"/>
    </row>
    <row r="669" spans="1:5" x14ac:dyDescent="0.25">
      <c r="A669" s="678"/>
      <c r="B669" s="127">
        <v>2019</v>
      </c>
      <c r="C669" s="127">
        <v>2020</v>
      </c>
      <c r="D669" s="127">
        <v>2021</v>
      </c>
      <c r="E669" s="127">
        <v>2022</v>
      </c>
    </row>
    <row r="670" spans="1:5" ht="15.75" thickBot="1" x14ac:dyDescent="0.3">
      <c r="A670" s="679"/>
      <c r="B670" s="128" t="s">
        <v>6</v>
      </c>
      <c r="C670" s="128" t="s">
        <v>6</v>
      </c>
      <c r="D670" s="128" t="s">
        <v>6</v>
      </c>
      <c r="E670" s="128" t="s">
        <v>6</v>
      </c>
    </row>
    <row r="671" spans="1:5" ht="15.75" thickBot="1" x14ac:dyDescent="0.3">
      <c r="A671" s="106" t="s">
        <v>8</v>
      </c>
      <c r="B671" s="157">
        <v>0.4</v>
      </c>
      <c r="C671" s="157">
        <v>0.7</v>
      </c>
      <c r="D671" s="106"/>
      <c r="E671" s="106"/>
    </row>
    <row r="672" spans="1:5" ht="15.75" thickBot="1" x14ac:dyDescent="0.3">
      <c r="A672" s="106" t="s">
        <v>15</v>
      </c>
      <c r="B672" s="133">
        <v>40000</v>
      </c>
      <c r="C672" s="133">
        <v>29000</v>
      </c>
      <c r="D672" s="133">
        <f>D690</f>
        <v>0</v>
      </c>
      <c r="E672" s="133">
        <f>E690</f>
        <v>0</v>
      </c>
    </row>
    <row r="673" spans="1:5" ht="15.75" thickBot="1" x14ac:dyDescent="0.3">
      <c r="A673" s="106" t="s">
        <v>23</v>
      </c>
      <c r="B673" s="133">
        <f>B672/B671</f>
        <v>100000</v>
      </c>
      <c r="C673" s="133">
        <f>C672/C671</f>
        <v>41428.571428571435</v>
      </c>
      <c r="D673" s="133" t="e">
        <f>D672/D671</f>
        <v>#DIV/0!</v>
      </c>
      <c r="E673" s="133" t="e">
        <f>E672/E671</f>
        <v>#DIV/0!</v>
      </c>
    </row>
    <row r="674" spans="1:5" ht="15.75" thickBot="1" x14ac:dyDescent="0.3">
      <c r="A674" s="106" t="s">
        <v>16</v>
      </c>
      <c r="B674" s="129" t="e">
        <f>B671/A671-1</f>
        <v>#VALUE!</v>
      </c>
      <c r="C674" s="129">
        <f t="shared" ref="C674:D676" si="23">C671/B671-1</f>
        <v>0.74999999999999978</v>
      </c>
      <c r="D674" s="129">
        <f t="shared" si="23"/>
        <v>-1</v>
      </c>
      <c r="E674" s="129" t="e">
        <f>E671/D671-1</f>
        <v>#DIV/0!</v>
      </c>
    </row>
    <row r="675" spans="1:5" ht="15.75" thickBot="1" x14ac:dyDescent="0.3">
      <c r="A675" s="106" t="s">
        <v>17</v>
      </c>
      <c r="B675" s="129" t="e">
        <f>B672/A672-1</f>
        <v>#VALUE!</v>
      </c>
      <c r="C675" s="129">
        <f t="shared" si="23"/>
        <v>-0.27500000000000002</v>
      </c>
      <c r="D675" s="129">
        <f t="shared" si="23"/>
        <v>-1</v>
      </c>
      <c r="E675" s="129" t="e">
        <f>E672/D672-1</f>
        <v>#DIV/0!</v>
      </c>
    </row>
    <row r="676" spans="1:5" ht="15.75" thickBot="1" x14ac:dyDescent="0.3">
      <c r="A676" s="106" t="s">
        <v>18</v>
      </c>
      <c r="B676" s="129" t="e">
        <f>B673/A673-1</f>
        <v>#VALUE!</v>
      </c>
      <c r="C676" s="129">
        <f t="shared" si="23"/>
        <v>-0.58571428571428563</v>
      </c>
      <c r="D676" s="129" t="e">
        <f t="shared" si="23"/>
        <v>#DIV/0!</v>
      </c>
      <c r="E676" s="129" t="e">
        <f>E673/D673-1</f>
        <v>#DIV/0!</v>
      </c>
    </row>
    <row r="677" spans="1:5" ht="15.75" thickBot="1" x14ac:dyDescent="0.3">
      <c r="A677" s="670" t="s">
        <v>263</v>
      </c>
      <c r="B677" s="671"/>
      <c r="C677" s="671"/>
      <c r="D677" s="671"/>
      <c r="E677" s="672"/>
    </row>
    <row r="678" spans="1:5" x14ac:dyDescent="0.25">
      <c r="A678" s="678"/>
      <c r="B678" s="127">
        <v>2019</v>
      </c>
      <c r="C678" s="127">
        <v>2020</v>
      </c>
      <c r="D678" s="127">
        <v>2021</v>
      </c>
      <c r="E678" s="127">
        <v>2022</v>
      </c>
    </row>
    <row r="679" spans="1:5" ht="15.75" thickBot="1" x14ac:dyDescent="0.3">
      <c r="A679" s="679"/>
      <c r="B679" s="128" t="s">
        <v>6</v>
      </c>
      <c r="C679" s="128" t="s">
        <v>6</v>
      </c>
      <c r="D679" s="128" t="s">
        <v>6</v>
      </c>
      <c r="E679" s="128" t="s">
        <v>6</v>
      </c>
    </row>
    <row r="680" spans="1:5" ht="15.75" thickBot="1" x14ac:dyDescent="0.3">
      <c r="A680" s="130" t="s">
        <v>41</v>
      </c>
      <c r="B680" s="131">
        <f>B681+B682+B683+B684</f>
        <v>0</v>
      </c>
      <c r="C680" s="131">
        <f>C681+C682+C683+C684</f>
        <v>0</v>
      </c>
      <c r="D680" s="131">
        <f>D681+D682+D683+D684</f>
        <v>0</v>
      </c>
      <c r="E680" s="131">
        <f>E681+E682+E683+E684</f>
        <v>0</v>
      </c>
    </row>
    <row r="681" spans="1:5" ht="15.75" thickBot="1" x14ac:dyDescent="0.3">
      <c r="A681" s="115" t="s">
        <v>52</v>
      </c>
      <c r="B681" s="131"/>
      <c r="C681" s="131"/>
      <c r="D681" s="131"/>
      <c r="E681" s="131"/>
    </row>
    <row r="682" spans="1:5" ht="15.75" thickBot="1" x14ac:dyDescent="0.3">
      <c r="A682" s="115" t="s">
        <v>56</v>
      </c>
      <c r="B682" s="131"/>
      <c r="C682" s="131"/>
      <c r="D682" s="131"/>
      <c r="E682" s="131"/>
    </row>
    <row r="683" spans="1:5" ht="15.75" thickBot="1" x14ac:dyDescent="0.3">
      <c r="A683" s="115" t="s">
        <v>57</v>
      </c>
      <c r="B683" s="131"/>
      <c r="C683" s="131"/>
      <c r="D683" s="131"/>
      <c r="E683" s="131"/>
    </row>
    <row r="684" spans="1:5" ht="15.75" thickBot="1" x14ac:dyDescent="0.3">
      <c r="A684" s="115" t="s">
        <v>58</v>
      </c>
      <c r="B684" s="131"/>
      <c r="C684" s="131"/>
      <c r="D684" s="131"/>
      <c r="E684" s="131"/>
    </row>
    <row r="685" spans="1:5" ht="15.75" thickBot="1" x14ac:dyDescent="0.3">
      <c r="A685" s="130" t="s">
        <v>42</v>
      </c>
      <c r="B685" s="119">
        <f>B686+B687+B688+B689</f>
        <v>40000</v>
      </c>
      <c r="C685" s="119">
        <f>C686+C687+C688+C689</f>
        <v>29000</v>
      </c>
      <c r="D685" s="119">
        <f>D686+D687+D688+D689</f>
        <v>0</v>
      </c>
      <c r="E685" s="119">
        <f>E686+E687+E688+E689</f>
        <v>0</v>
      </c>
    </row>
    <row r="686" spans="1:5" ht="15.75" thickBot="1" x14ac:dyDescent="0.3">
      <c r="A686" s="115" t="s">
        <v>52</v>
      </c>
      <c r="B686" s="131">
        <v>40000</v>
      </c>
      <c r="C686" s="131">
        <v>29000</v>
      </c>
      <c r="D686" s="131"/>
      <c r="E686" s="131"/>
    </row>
    <row r="687" spans="1:5" ht="15.75" thickBot="1" x14ac:dyDescent="0.3">
      <c r="A687" s="115" t="s">
        <v>56</v>
      </c>
      <c r="B687" s="131"/>
      <c r="C687" s="131"/>
      <c r="D687" s="131"/>
      <c r="E687" s="131"/>
    </row>
    <row r="688" spans="1:5" ht="15.75" thickBot="1" x14ac:dyDescent="0.3">
      <c r="A688" s="115" t="s">
        <v>57</v>
      </c>
      <c r="B688" s="131"/>
      <c r="C688" s="131"/>
      <c r="D688" s="131"/>
      <c r="E688" s="131"/>
    </row>
    <row r="689" spans="1:5" ht="15.75" thickBot="1" x14ac:dyDescent="0.3">
      <c r="A689" s="115" t="s">
        <v>58</v>
      </c>
      <c r="B689" s="131"/>
      <c r="C689" s="131"/>
      <c r="D689" s="131"/>
      <c r="E689" s="131"/>
    </row>
    <row r="690" spans="1:5" ht="15.75" thickBot="1" x14ac:dyDescent="0.3">
      <c r="A690" s="118" t="s">
        <v>63</v>
      </c>
      <c r="B690" s="119">
        <f>B680+B685</f>
        <v>40000</v>
      </c>
      <c r="C690" s="119">
        <f>C680+C685</f>
        <v>29000</v>
      </c>
      <c r="D690" s="119">
        <f>D680+D685</f>
        <v>0</v>
      </c>
      <c r="E690" s="119">
        <f>E680+E685</f>
        <v>0</v>
      </c>
    </row>
    <row r="691" spans="1:5" ht="23.25" thickBot="1" x14ac:dyDescent="0.3">
      <c r="A691" s="113" t="s">
        <v>264</v>
      </c>
      <c r="B691" s="154" t="s">
        <v>265</v>
      </c>
      <c r="C691" s="154" t="s">
        <v>55</v>
      </c>
      <c r="D691" s="155" t="s">
        <v>266</v>
      </c>
      <c r="E691" s="156"/>
    </row>
    <row r="692" spans="1:5" ht="28.5" customHeight="1" thickBot="1" x14ac:dyDescent="0.3">
      <c r="A692" s="106" t="s">
        <v>9</v>
      </c>
      <c r="B692" s="620" t="s">
        <v>267</v>
      </c>
      <c r="C692" s="621"/>
      <c r="D692" s="621"/>
      <c r="E692" s="510"/>
    </row>
    <row r="693" spans="1:5" ht="15.75" thickBot="1" x14ac:dyDescent="0.3">
      <c r="A693" s="106" t="s">
        <v>14</v>
      </c>
      <c r="B693" s="675" t="s">
        <v>240</v>
      </c>
      <c r="C693" s="676"/>
      <c r="D693" s="676"/>
      <c r="E693" s="677"/>
    </row>
    <row r="694" spans="1:5" x14ac:dyDescent="0.25">
      <c r="A694" s="678"/>
      <c r="B694" s="127">
        <v>2019</v>
      </c>
      <c r="C694" s="127">
        <v>2020</v>
      </c>
      <c r="D694" s="127">
        <v>2021</v>
      </c>
      <c r="E694" s="127">
        <v>2022</v>
      </c>
    </row>
    <row r="695" spans="1:5" ht="15.75" thickBot="1" x14ac:dyDescent="0.3">
      <c r="A695" s="679"/>
      <c r="B695" s="128" t="s">
        <v>6</v>
      </c>
      <c r="C695" s="128" t="s">
        <v>6</v>
      </c>
      <c r="D695" s="128" t="s">
        <v>6</v>
      </c>
      <c r="E695" s="128" t="s">
        <v>6</v>
      </c>
    </row>
    <row r="696" spans="1:5" ht="15.75" thickBot="1" x14ac:dyDescent="0.3">
      <c r="A696" s="106" t="s">
        <v>8</v>
      </c>
      <c r="B696" s="157">
        <v>3.5</v>
      </c>
      <c r="C696" s="157">
        <v>0</v>
      </c>
      <c r="D696" s="106"/>
      <c r="E696" s="106"/>
    </row>
    <row r="697" spans="1:5" ht="15.75" thickBot="1" x14ac:dyDescent="0.3">
      <c r="A697" s="106" t="s">
        <v>15</v>
      </c>
      <c r="B697" s="133">
        <v>21000</v>
      </c>
      <c r="C697" s="133">
        <v>0</v>
      </c>
      <c r="D697" s="133">
        <f>D715</f>
        <v>0</v>
      </c>
      <c r="E697" s="133">
        <f>E715</f>
        <v>0</v>
      </c>
    </row>
    <row r="698" spans="1:5" ht="15.75" thickBot="1" x14ac:dyDescent="0.3">
      <c r="A698" s="106" t="s">
        <v>23</v>
      </c>
      <c r="B698" s="133">
        <f>B697/B696</f>
        <v>6000</v>
      </c>
      <c r="C698" s="133" t="e">
        <f>C697/C696</f>
        <v>#DIV/0!</v>
      </c>
      <c r="D698" s="133" t="e">
        <f>D697/D696</f>
        <v>#DIV/0!</v>
      </c>
      <c r="E698" s="133" t="e">
        <f>E697/E696</f>
        <v>#DIV/0!</v>
      </c>
    </row>
    <row r="699" spans="1:5" ht="15.75" thickBot="1" x14ac:dyDescent="0.3">
      <c r="A699" s="106" t="s">
        <v>16</v>
      </c>
      <c r="B699" s="129" t="e">
        <f>B696/A696-1</f>
        <v>#VALUE!</v>
      </c>
      <c r="C699" s="129">
        <f t="shared" ref="C699:D701" si="24">C696/B696-1</f>
        <v>-1</v>
      </c>
      <c r="D699" s="129" t="e">
        <f t="shared" si="24"/>
        <v>#DIV/0!</v>
      </c>
      <c r="E699" s="129" t="e">
        <f>E696/D696-1</f>
        <v>#DIV/0!</v>
      </c>
    </row>
    <row r="700" spans="1:5" ht="15.75" thickBot="1" x14ac:dyDescent="0.3">
      <c r="A700" s="106" t="s">
        <v>17</v>
      </c>
      <c r="B700" s="129" t="e">
        <f>B697/A697-1</f>
        <v>#VALUE!</v>
      </c>
      <c r="C700" s="129">
        <f t="shared" si="24"/>
        <v>-1</v>
      </c>
      <c r="D700" s="129" t="e">
        <f t="shared" si="24"/>
        <v>#DIV/0!</v>
      </c>
      <c r="E700" s="129" t="e">
        <f>E697/D697-1</f>
        <v>#DIV/0!</v>
      </c>
    </row>
    <row r="701" spans="1:5" ht="15.75" thickBot="1" x14ac:dyDescent="0.3">
      <c r="A701" s="106" t="s">
        <v>18</v>
      </c>
      <c r="B701" s="129" t="e">
        <f>B698/A698-1</f>
        <v>#VALUE!</v>
      </c>
      <c r="C701" s="129" t="e">
        <f t="shared" si="24"/>
        <v>#DIV/0!</v>
      </c>
      <c r="D701" s="129" t="e">
        <f t="shared" si="24"/>
        <v>#DIV/0!</v>
      </c>
      <c r="E701" s="129" t="e">
        <f>E698/D698-1</f>
        <v>#DIV/0!</v>
      </c>
    </row>
    <row r="702" spans="1:5" ht="15.75" thickBot="1" x14ac:dyDescent="0.3">
      <c r="A702" s="670" t="s">
        <v>268</v>
      </c>
      <c r="B702" s="671"/>
      <c r="C702" s="671"/>
      <c r="D702" s="671"/>
      <c r="E702" s="672"/>
    </row>
    <row r="703" spans="1:5" x14ac:dyDescent="0.25">
      <c r="A703" s="678"/>
      <c r="B703" s="127">
        <v>2019</v>
      </c>
      <c r="C703" s="127">
        <v>2020</v>
      </c>
      <c r="D703" s="127">
        <v>2021</v>
      </c>
      <c r="E703" s="127">
        <v>2022</v>
      </c>
    </row>
    <row r="704" spans="1:5" ht="15.75" thickBot="1" x14ac:dyDescent="0.3">
      <c r="A704" s="679"/>
      <c r="B704" s="128" t="s">
        <v>6</v>
      </c>
      <c r="C704" s="128" t="s">
        <v>6</v>
      </c>
      <c r="D704" s="128" t="s">
        <v>6</v>
      </c>
      <c r="E704" s="128" t="s">
        <v>6</v>
      </c>
    </row>
    <row r="705" spans="1:5" ht="15.75" thickBot="1" x14ac:dyDescent="0.3">
      <c r="A705" s="130" t="s">
        <v>41</v>
      </c>
      <c r="B705" s="131">
        <f>B706+B707+B708+B709</f>
        <v>0</v>
      </c>
      <c r="C705" s="131">
        <f>C706+C707+C708+C709</f>
        <v>0</v>
      </c>
      <c r="D705" s="131">
        <f>D706+D707+D708+D709</f>
        <v>0</v>
      </c>
      <c r="E705" s="131">
        <f>E706+E707+E708+E709</f>
        <v>0</v>
      </c>
    </row>
    <row r="706" spans="1:5" ht="15.75" thickBot="1" x14ac:dyDescent="0.3">
      <c r="A706" s="115" t="s">
        <v>52</v>
      </c>
      <c r="B706" s="131"/>
      <c r="C706" s="131"/>
      <c r="D706" s="131"/>
      <c r="E706" s="131"/>
    </row>
    <row r="707" spans="1:5" ht="15.75" customHeight="1" thickBot="1" x14ac:dyDescent="0.3">
      <c r="A707" s="115" t="s">
        <v>56</v>
      </c>
      <c r="B707" s="131"/>
      <c r="C707" s="131"/>
      <c r="D707" s="131"/>
      <c r="E707" s="131"/>
    </row>
    <row r="708" spans="1:5" ht="15.75" thickBot="1" x14ac:dyDescent="0.3">
      <c r="A708" s="115" t="s">
        <v>57</v>
      </c>
      <c r="B708" s="131"/>
      <c r="C708" s="131"/>
      <c r="D708" s="131"/>
      <c r="E708" s="131"/>
    </row>
    <row r="709" spans="1:5" ht="15.75" thickBot="1" x14ac:dyDescent="0.3">
      <c r="A709" s="115" t="s">
        <v>58</v>
      </c>
      <c r="B709" s="131"/>
      <c r="C709" s="131"/>
      <c r="D709" s="131"/>
      <c r="E709" s="131"/>
    </row>
    <row r="710" spans="1:5" ht="15.75" thickBot="1" x14ac:dyDescent="0.3">
      <c r="A710" s="130" t="s">
        <v>42</v>
      </c>
      <c r="B710" s="119">
        <f>B711+B712+B713+B714</f>
        <v>21000</v>
      </c>
      <c r="C710" s="119">
        <f>C711+C712+C713+C714</f>
        <v>0</v>
      </c>
      <c r="D710" s="119">
        <f>D711+D712+D713+D714</f>
        <v>0</v>
      </c>
      <c r="E710" s="119">
        <f>E711+E712+E713+E714</f>
        <v>0</v>
      </c>
    </row>
    <row r="711" spans="1:5" ht="15.75" thickBot="1" x14ac:dyDescent="0.3">
      <c r="A711" s="115" t="s">
        <v>52</v>
      </c>
      <c r="B711" s="131">
        <v>21000</v>
      </c>
      <c r="C711" s="131">
        <v>0</v>
      </c>
      <c r="D711" s="131"/>
      <c r="E711" s="131"/>
    </row>
    <row r="712" spans="1:5" ht="15.75" thickBot="1" x14ac:dyDescent="0.3">
      <c r="A712" s="115" t="s">
        <v>56</v>
      </c>
      <c r="B712" s="131"/>
      <c r="C712" s="131"/>
      <c r="D712" s="131"/>
      <c r="E712" s="131"/>
    </row>
    <row r="713" spans="1:5" ht="15.75" thickBot="1" x14ac:dyDescent="0.3">
      <c r="A713" s="115" t="s">
        <v>57</v>
      </c>
      <c r="B713" s="131"/>
      <c r="C713" s="131"/>
      <c r="D713" s="131"/>
      <c r="E713" s="131"/>
    </row>
    <row r="714" spans="1:5" ht="15.75" thickBot="1" x14ac:dyDescent="0.3">
      <c r="A714" s="115" t="s">
        <v>58</v>
      </c>
      <c r="B714" s="131"/>
      <c r="C714" s="131"/>
      <c r="D714" s="131"/>
      <c r="E714" s="131"/>
    </row>
    <row r="715" spans="1:5" ht="15.75" thickBot="1" x14ac:dyDescent="0.3">
      <c r="A715" s="118" t="s">
        <v>63</v>
      </c>
      <c r="B715" s="119">
        <f>B705+B710</f>
        <v>21000</v>
      </c>
      <c r="C715" s="119">
        <f>C705+C710</f>
        <v>0</v>
      </c>
      <c r="D715" s="119">
        <f>D705+D710</f>
        <v>0</v>
      </c>
      <c r="E715" s="119">
        <f>E705+E710</f>
        <v>0</v>
      </c>
    </row>
    <row r="716" spans="1:5" ht="23.25" thickBot="1" x14ac:dyDescent="0.3">
      <c r="A716" s="113" t="s">
        <v>269</v>
      </c>
      <c r="B716" s="154" t="s">
        <v>270</v>
      </c>
      <c r="C716" s="154" t="s">
        <v>55</v>
      </c>
      <c r="D716" s="155"/>
      <c r="E716" s="156"/>
    </row>
    <row r="717" spans="1:5" ht="39.75" customHeight="1" thickBot="1" x14ac:dyDescent="0.3">
      <c r="A717" s="106" t="s">
        <v>9</v>
      </c>
      <c r="B717" s="620" t="s">
        <v>271</v>
      </c>
      <c r="C717" s="621"/>
      <c r="D717" s="621"/>
      <c r="E717" s="510"/>
    </row>
    <row r="718" spans="1:5" ht="15.75" thickBot="1" x14ac:dyDescent="0.3">
      <c r="A718" s="106" t="s">
        <v>14</v>
      </c>
      <c r="B718" s="675" t="s">
        <v>240</v>
      </c>
      <c r="C718" s="676"/>
      <c r="D718" s="676"/>
      <c r="E718" s="677"/>
    </row>
    <row r="719" spans="1:5" x14ac:dyDescent="0.25">
      <c r="A719" s="678"/>
      <c r="B719" s="127">
        <v>2019</v>
      </c>
      <c r="C719" s="127">
        <v>2020</v>
      </c>
      <c r="D719" s="127">
        <v>2021</v>
      </c>
      <c r="E719" s="127">
        <v>2022</v>
      </c>
    </row>
    <row r="720" spans="1:5" ht="15.75" thickBot="1" x14ac:dyDescent="0.3">
      <c r="A720" s="679"/>
      <c r="B720" s="128" t="s">
        <v>6</v>
      </c>
      <c r="C720" s="128" t="s">
        <v>6</v>
      </c>
      <c r="D720" s="128" t="s">
        <v>6</v>
      </c>
      <c r="E720" s="128" t="s">
        <v>6</v>
      </c>
    </row>
    <row r="721" spans="1:5" ht="15.75" thickBot="1" x14ac:dyDescent="0.3">
      <c r="A721" s="106" t="s">
        <v>8</v>
      </c>
      <c r="B721" s="157">
        <v>0.2</v>
      </c>
      <c r="C721" s="106"/>
      <c r="D721" s="106"/>
      <c r="E721" s="106"/>
    </row>
    <row r="722" spans="1:5" ht="15.75" thickBot="1" x14ac:dyDescent="0.3">
      <c r="A722" s="106" t="s">
        <v>15</v>
      </c>
      <c r="B722" s="133">
        <v>25000</v>
      </c>
      <c r="C722" s="133">
        <f>C740</f>
        <v>0</v>
      </c>
      <c r="D722" s="133">
        <f>D740</f>
        <v>0</v>
      </c>
      <c r="E722" s="133">
        <f>E740</f>
        <v>0</v>
      </c>
    </row>
    <row r="723" spans="1:5" ht="15.75" thickBot="1" x14ac:dyDescent="0.3">
      <c r="A723" s="106" t="s">
        <v>23</v>
      </c>
      <c r="B723" s="133">
        <f>B722/B721</f>
        <v>125000</v>
      </c>
      <c r="C723" s="133" t="e">
        <f>C722/C721</f>
        <v>#DIV/0!</v>
      </c>
      <c r="D723" s="133" t="e">
        <f>D722/D721</f>
        <v>#DIV/0!</v>
      </c>
      <c r="E723" s="133" t="e">
        <f>E722/E721</f>
        <v>#DIV/0!</v>
      </c>
    </row>
    <row r="724" spans="1:5" ht="15.75" thickBot="1" x14ac:dyDescent="0.3">
      <c r="A724" s="106" t="s">
        <v>16</v>
      </c>
      <c r="B724" s="129" t="e">
        <f>B721/A721-1</f>
        <v>#VALUE!</v>
      </c>
      <c r="C724" s="129">
        <f t="shared" ref="C724:D726" si="25">C721/B721-1</f>
        <v>-1</v>
      </c>
      <c r="D724" s="129" t="e">
        <f t="shared" si="25"/>
        <v>#DIV/0!</v>
      </c>
      <c r="E724" s="129" t="e">
        <f>E721/D721-1</f>
        <v>#DIV/0!</v>
      </c>
    </row>
    <row r="725" spans="1:5" ht="15.75" thickBot="1" x14ac:dyDescent="0.3">
      <c r="A725" s="106" t="s">
        <v>17</v>
      </c>
      <c r="B725" s="129" t="e">
        <f>B722/A722-1</f>
        <v>#VALUE!</v>
      </c>
      <c r="C725" s="129">
        <f t="shared" si="25"/>
        <v>-1</v>
      </c>
      <c r="D725" s="129" t="e">
        <f t="shared" si="25"/>
        <v>#DIV/0!</v>
      </c>
      <c r="E725" s="129" t="e">
        <f>E722/D722-1</f>
        <v>#DIV/0!</v>
      </c>
    </row>
    <row r="726" spans="1:5" ht="15.75" thickBot="1" x14ac:dyDescent="0.3">
      <c r="A726" s="106" t="s">
        <v>18</v>
      </c>
      <c r="B726" s="129" t="e">
        <f>B723/A723-1</f>
        <v>#VALUE!</v>
      </c>
      <c r="C726" s="129" t="e">
        <f t="shared" si="25"/>
        <v>#DIV/0!</v>
      </c>
      <c r="D726" s="129" t="e">
        <f t="shared" si="25"/>
        <v>#DIV/0!</v>
      </c>
      <c r="E726" s="129" t="e">
        <f>E723/D723-1</f>
        <v>#DIV/0!</v>
      </c>
    </row>
    <row r="727" spans="1:5" ht="15.75" thickBot="1" x14ac:dyDescent="0.3">
      <c r="A727" s="670" t="s">
        <v>272</v>
      </c>
      <c r="B727" s="671"/>
      <c r="C727" s="671"/>
      <c r="D727" s="671"/>
      <c r="E727" s="672"/>
    </row>
    <row r="728" spans="1:5" x14ac:dyDescent="0.25">
      <c r="A728" s="678"/>
      <c r="B728" s="127">
        <v>2019</v>
      </c>
      <c r="C728" s="127">
        <v>2020</v>
      </c>
      <c r="D728" s="127">
        <v>2021</v>
      </c>
      <c r="E728" s="127">
        <v>2022</v>
      </c>
    </row>
    <row r="729" spans="1:5" ht="15.75" thickBot="1" x14ac:dyDescent="0.3">
      <c r="A729" s="679"/>
      <c r="B729" s="128" t="s">
        <v>6</v>
      </c>
      <c r="C729" s="128" t="s">
        <v>6</v>
      </c>
      <c r="D729" s="128" t="s">
        <v>6</v>
      </c>
      <c r="E729" s="128" t="s">
        <v>6</v>
      </c>
    </row>
    <row r="730" spans="1:5" ht="15.75" thickBot="1" x14ac:dyDescent="0.3">
      <c r="A730" s="130" t="s">
        <v>41</v>
      </c>
      <c r="B730" s="131">
        <f>B731+B732+B733+B734</f>
        <v>0</v>
      </c>
      <c r="C730" s="131">
        <f>C731+C732+C733+C734</f>
        <v>0</v>
      </c>
      <c r="D730" s="131">
        <f>D731+D732+D733+D734</f>
        <v>0</v>
      </c>
      <c r="E730" s="131">
        <f>E731+E732+E733+E734</f>
        <v>0</v>
      </c>
    </row>
    <row r="731" spans="1:5" ht="15.75" thickBot="1" x14ac:dyDescent="0.3">
      <c r="A731" s="115" t="s">
        <v>52</v>
      </c>
      <c r="B731" s="131"/>
      <c r="C731" s="131"/>
      <c r="D731" s="131"/>
      <c r="E731" s="131"/>
    </row>
    <row r="732" spans="1:5" ht="15.75" thickBot="1" x14ac:dyDescent="0.3">
      <c r="A732" s="115" t="s">
        <v>56</v>
      </c>
      <c r="B732" s="131"/>
      <c r="C732" s="131"/>
      <c r="D732" s="131"/>
      <c r="E732" s="131"/>
    </row>
    <row r="733" spans="1:5" ht="15.75" thickBot="1" x14ac:dyDescent="0.3">
      <c r="A733" s="115" t="s">
        <v>57</v>
      </c>
      <c r="B733" s="131"/>
      <c r="C733" s="131"/>
      <c r="D733" s="131"/>
      <c r="E733" s="131"/>
    </row>
    <row r="734" spans="1:5" ht="15.75" customHeight="1" thickBot="1" x14ac:dyDescent="0.3">
      <c r="A734" s="115" t="s">
        <v>58</v>
      </c>
      <c r="B734" s="131"/>
      <c r="C734" s="131"/>
      <c r="D734" s="131"/>
      <c r="E734" s="131"/>
    </row>
    <row r="735" spans="1:5" ht="15.75" customHeight="1" thickBot="1" x14ac:dyDescent="0.3">
      <c r="A735" s="130" t="s">
        <v>42</v>
      </c>
      <c r="B735" s="119">
        <f>B736+B737+B738+B739</f>
        <v>25000</v>
      </c>
      <c r="C735" s="119">
        <f>C736+C737+C738+C739</f>
        <v>0</v>
      </c>
      <c r="D735" s="119">
        <f>D736+D737+D738+D739</f>
        <v>0</v>
      </c>
      <c r="E735" s="119">
        <f>E736+E737+E738+E739</f>
        <v>0</v>
      </c>
    </row>
    <row r="736" spans="1:5" ht="15.75" thickBot="1" x14ac:dyDescent="0.3">
      <c r="A736" s="115" t="s">
        <v>52</v>
      </c>
      <c r="B736" s="131">
        <v>25000</v>
      </c>
      <c r="C736" s="131"/>
      <c r="D736" s="131"/>
      <c r="E736" s="131"/>
    </row>
    <row r="737" spans="1:5" ht="15.75" thickBot="1" x14ac:dyDescent="0.3">
      <c r="A737" s="115" t="s">
        <v>56</v>
      </c>
      <c r="B737" s="131"/>
      <c r="C737" s="131"/>
      <c r="D737" s="131"/>
      <c r="E737" s="131"/>
    </row>
    <row r="738" spans="1:5" ht="15.75" thickBot="1" x14ac:dyDescent="0.3">
      <c r="A738" s="115" t="s">
        <v>57</v>
      </c>
      <c r="B738" s="131"/>
      <c r="C738" s="131"/>
      <c r="D738" s="131"/>
      <c r="E738" s="131"/>
    </row>
    <row r="739" spans="1:5" ht="15.75" thickBot="1" x14ac:dyDescent="0.3">
      <c r="A739" s="115" t="s">
        <v>58</v>
      </c>
      <c r="B739" s="131"/>
      <c r="C739" s="131"/>
      <c r="D739" s="131"/>
      <c r="E739" s="131"/>
    </row>
    <row r="740" spans="1:5" ht="15.75" thickBot="1" x14ac:dyDescent="0.3">
      <c r="A740" s="118" t="s">
        <v>63</v>
      </c>
      <c r="B740" s="119">
        <f>B730+B735</f>
        <v>25000</v>
      </c>
      <c r="C740" s="119">
        <f>C730+C735</f>
        <v>0</v>
      </c>
      <c r="D740" s="119">
        <f>D730+D735</f>
        <v>0</v>
      </c>
      <c r="E740" s="119">
        <f>E730+E735</f>
        <v>0</v>
      </c>
    </row>
    <row r="741" spans="1:5" ht="23.25" thickBot="1" x14ac:dyDescent="0.3">
      <c r="A741" s="113" t="s">
        <v>273</v>
      </c>
      <c r="B741" s="154" t="s">
        <v>274</v>
      </c>
      <c r="C741" s="154" t="s">
        <v>55</v>
      </c>
      <c r="D741" s="155"/>
      <c r="E741" s="156"/>
    </row>
    <row r="742" spans="1:5" ht="21.75" customHeight="1" thickBot="1" x14ac:dyDescent="0.3">
      <c r="A742" s="106" t="s">
        <v>9</v>
      </c>
      <c r="B742" s="620" t="s">
        <v>275</v>
      </c>
      <c r="C742" s="621"/>
      <c r="D742" s="621"/>
      <c r="E742" s="510"/>
    </row>
    <row r="743" spans="1:5" ht="15.75" thickBot="1" x14ac:dyDescent="0.3">
      <c r="A743" s="106" t="s">
        <v>14</v>
      </c>
      <c r="B743" s="675" t="s">
        <v>240</v>
      </c>
      <c r="C743" s="676"/>
      <c r="D743" s="676"/>
      <c r="E743" s="677"/>
    </row>
    <row r="744" spans="1:5" ht="15.75" customHeight="1" x14ac:dyDescent="0.25">
      <c r="A744" s="678"/>
      <c r="B744" s="127">
        <v>2019</v>
      </c>
      <c r="C744" s="127">
        <v>2020</v>
      </c>
      <c r="D744" s="127">
        <v>2021</v>
      </c>
      <c r="E744" s="127">
        <v>2022</v>
      </c>
    </row>
    <row r="745" spans="1:5" ht="15.75" thickBot="1" x14ac:dyDescent="0.3">
      <c r="A745" s="679"/>
      <c r="B745" s="128" t="s">
        <v>6</v>
      </c>
      <c r="C745" s="128" t="s">
        <v>6</v>
      </c>
      <c r="D745" s="128" t="s">
        <v>6</v>
      </c>
      <c r="E745" s="128" t="s">
        <v>6</v>
      </c>
    </row>
    <row r="746" spans="1:5" ht="15.75" thickBot="1" x14ac:dyDescent="0.3">
      <c r="A746" s="106" t="s">
        <v>8</v>
      </c>
      <c r="B746" s="157">
        <v>0</v>
      </c>
      <c r="C746" s="157">
        <v>3</v>
      </c>
      <c r="D746" s="157">
        <v>10</v>
      </c>
      <c r="E746" s="157">
        <v>10</v>
      </c>
    </row>
    <row r="747" spans="1:5" ht="15.75" thickBot="1" x14ac:dyDescent="0.3">
      <c r="A747" s="106" t="s">
        <v>15</v>
      </c>
      <c r="B747" s="133"/>
      <c r="C747" s="133">
        <v>132617</v>
      </c>
      <c r="D747" s="133">
        <v>370000</v>
      </c>
      <c r="E747" s="133">
        <v>370000</v>
      </c>
    </row>
    <row r="748" spans="1:5" ht="15.75" thickBot="1" x14ac:dyDescent="0.3">
      <c r="A748" s="106" t="s">
        <v>23</v>
      </c>
      <c r="B748" s="133" t="e">
        <f>B747/B746</f>
        <v>#DIV/0!</v>
      </c>
      <c r="C748" s="133">
        <f>C747/C746</f>
        <v>44205.666666666664</v>
      </c>
      <c r="D748" s="133">
        <f>D747/D746</f>
        <v>37000</v>
      </c>
      <c r="E748" s="133">
        <f>E747/E746</f>
        <v>37000</v>
      </c>
    </row>
    <row r="749" spans="1:5" ht="15.75" thickBot="1" x14ac:dyDescent="0.3">
      <c r="A749" s="106" t="s">
        <v>16</v>
      </c>
      <c r="B749" s="129" t="e">
        <f>B746/A746-1</f>
        <v>#VALUE!</v>
      </c>
      <c r="C749" s="129" t="e">
        <f t="shared" ref="C749:D751" si="26">C746/B746-1</f>
        <v>#DIV/0!</v>
      </c>
      <c r="D749" s="129">
        <f t="shared" si="26"/>
        <v>2.3333333333333335</v>
      </c>
      <c r="E749" s="129">
        <f>E746/D746-1</f>
        <v>0</v>
      </c>
    </row>
    <row r="750" spans="1:5" ht="15.75" thickBot="1" x14ac:dyDescent="0.3">
      <c r="A750" s="106" t="s">
        <v>17</v>
      </c>
      <c r="B750" s="129" t="e">
        <f>B747/A747-1</f>
        <v>#VALUE!</v>
      </c>
      <c r="C750" s="129" t="e">
        <f t="shared" si="26"/>
        <v>#DIV/0!</v>
      </c>
      <c r="D750" s="129">
        <f t="shared" si="26"/>
        <v>1.7899892170687015</v>
      </c>
      <c r="E750" s="129">
        <f>E747/D747-1</f>
        <v>0</v>
      </c>
    </row>
    <row r="751" spans="1:5" ht="15.75" thickBot="1" x14ac:dyDescent="0.3">
      <c r="A751" s="106" t="s">
        <v>18</v>
      </c>
      <c r="B751" s="129" t="e">
        <f>B748/A748-1</f>
        <v>#DIV/0!</v>
      </c>
      <c r="C751" s="129" t="e">
        <f t="shared" si="26"/>
        <v>#DIV/0!</v>
      </c>
      <c r="D751" s="129">
        <f t="shared" si="26"/>
        <v>-0.1630032348793895</v>
      </c>
      <c r="E751" s="129">
        <f>E748/D748-1</f>
        <v>0</v>
      </c>
    </row>
    <row r="752" spans="1:5" ht="15.75" thickBot="1" x14ac:dyDescent="0.3">
      <c r="A752" s="670" t="s">
        <v>276</v>
      </c>
      <c r="B752" s="671"/>
      <c r="C752" s="671"/>
      <c r="D752" s="671"/>
      <c r="E752" s="672"/>
    </row>
    <row r="753" spans="1:5" x14ac:dyDescent="0.25">
      <c r="A753" s="678"/>
      <c r="B753" s="127">
        <v>2019</v>
      </c>
      <c r="C753" s="127">
        <v>2020</v>
      </c>
      <c r="D753" s="127">
        <v>2021</v>
      </c>
      <c r="E753" s="127">
        <v>2022</v>
      </c>
    </row>
    <row r="754" spans="1:5" ht="15.75" thickBot="1" x14ac:dyDescent="0.3">
      <c r="A754" s="679"/>
      <c r="B754" s="128" t="s">
        <v>6</v>
      </c>
      <c r="C754" s="128" t="s">
        <v>6</v>
      </c>
      <c r="D754" s="128" t="s">
        <v>6</v>
      </c>
      <c r="E754" s="128" t="s">
        <v>6</v>
      </c>
    </row>
    <row r="755" spans="1:5" ht="15.75" thickBot="1" x14ac:dyDescent="0.3">
      <c r="A755" s="130" t="s">
        <v>41</v>
      </c>
      <c r="B755" s="131">
        <f>B756+B757+B758+B759</f>
        <v>0</v>
      </c>
      <c r="C755" s="131">
        <f>C756+C757+C758+C759</f>
        <v>0</v>
      </c>
      <c r="D755" s="131">
        <f>D756+D757+D758+D759</f>
        <v>0</v>
      </c>
      <c r="E755" s="131">
        <f>E756+E757+E758+E759</f>
        <v>0</v>
      </c>
    </row>
    <row r="756" spans="1:5" ht="15.75" thickBot="1" x14ac:dyDescent="0.3">
      <c r="A756" s="115" t="s">
        <v>52</v>
      </c>
      <c r="B756" s="131"/>
      <c r="C756" s="131"/>
      <c r="D756" s="131"/>
      <c r="E756" s="131"/>
    </row>
    <row r="757" spans="1:5" ht="15.75" thickBot="1" x14ac:dyDescent="0.3">
      <c r="A757" s="115" t="s">
        <v>56</v>
      </c>
      <c r="B757" s="131"/>
      <c r="C757" s="131"/>
      <c r="D757" s="131"/>
      <c r="E757" s="131"/>
    </row>
    <row r="758" spans="1:5" ht="15.75" thickBot="1" x14ac:dyDescent="0.3">
      <c r="A758" s="115" t="s">
        <v>57</v>
      </c>
      <c r="B758" s="131"/>
      <c r="C758" s="131"/>
      <c r="D758" s="131"/>
      <c r="E758" s="131"/>
    </row>
    <row r="759" spans="1:5" ht="15.75" thickBot="1" x14ac:dyDescent="0.3">
      <c r="A759" s="115" t="s">
        <v>58</v>
      </c>
      <c r="B759" s="131"/>
      <c r="C759" s="131"/>
      <c r="D759" s="131"/>
      <c r="E759" s="131"/>
    </row>
    <row r="760" spans="1:5" ht="15.75" thickBot="1" x14ac:dyDescent="0.3">
      <c r="A760" s="130" t="s">
        <v>42</v>
      </c>
      <c r="B760" s="119">
        <f>B761+B762+B763+B764</f>
        <v>0</v>
      </c>
      <c r="C760" s="119">
        <f>C761+C762+C763+C764</f>
        <v>132617</v>
      </c>
      <c r="D760" s="119">
        <f>D761+D762+D763+D764</f>
        <v>370000</v>
      </c>
      <c r="E760" s="119">
        <f>E761+E762+E763+E764</f>
        <v>370000</v>
      </c>
    </row>
    <row r="761" spans="1:5" ht="15.75" thickBot="1" x14ac:dyDescent="0.3">
      <c r="A761" s="115" t="s">
        <v>52</v>
      </c>
      <c r="B761" s="119"/>
      <c r="C761" s="119">
        <v>132617</v>
      </c>
      <c r="D761" s="119">
        <v>370000</v>
      </c>
      <c r="E761" s="119">
        <v>370000</v>
      </c>
    </row>
    <row r="762" spans="1:5" ht="15.75" thickBot="1" x14ac:dyDescent="0.3">
      <c r="A762" s="115" t="s">
        <v>56</v>
      </c>
      <c r="B762" s="131"/>
      <c r="C762" s="131"/>
      <c r="D762" s="131"/>
      <c r="E762" s="131"/>
    </row>
    <row r="763" spans="1:5" ht="15.75" thickBot="1" x14ac:dyDescent="0.3">
      <c r="A763" s="115" t="s">
        <v>57</v>
      </c>
      <c r="B763" s="131"/>
      <c r="C763" s="131"/>
      <c r="D763" s="131"/>
      <c r="E763" s="131"/>
    </row>
    <row r="764" spans="1:5" ht="15.75" thickBot="1" x14ac:dyDescent="0.3">
      <c r="A764" s="115" t="s">
        <v>58</v>
      </c>
      <c r="B764" s="131"/>
      <c r="C764" s="131"/>
      <c r="D764" s="131"/>
      <c r="E764" s="131"/>
    </row>
    <row r="765" spans="1:5" ht="15.75" thickBot="1" x14ac:dyDescent="0.3">
      <c r="A765" s="118" t="s">
        <v>63</v>
      </c>
      <c r="B765" s="119">
        <f>B755+B760</f>
        <v>0</v>
      </c>
      <c r="C765" s="119">
        <f>C755+C760</f>
        <v>132617</v>
      </c>
      <c r="D765" s="119">
        <f>D755+D760</f>
        <v>370000</v>
      </c>
      <c r="E765" s="119">
        <f>E755+E760</f>
        <v>370000</v>
      </c>
    </row>
    <row r="766" spans="1:5" ht="15.75" thickBot="1" x14ac:dyDescent="0.3">
      <c r="A766" s="663" t="s">
        <v>39</v>
      </c>
      <c r="B766" s="664"/>
      <c r="C766" s="664"/>
      <c r="D766" s="664"/>
      <c r="E766" s="665"/>
    </row>
    <row r="767" spans="1:5" ht="15.75" thickBot="1" x14ac:dyDescent="0.3">
      <c r="A767" s="663" t="s">
        <v>43</v>
      </c>
      <c r="B767" s="664"/>
      <c r="C767" s="664"/>
      <c r="D767" s="664"/>
      <c r="E767" s="665"/>
    </row>
    <row r="768" spans="1:5" ht="15.75" thickBot="1" x14ac:dyDescent="0.3">
      <c r="A768" s="113" t="s">
        <v>46</v>
      </c>
      <c r="B768" s="666" t="s">
        <v>277</v>
      </c>
      <c r="C768" s="667"/>
      <c r="D768" s="668"/>
      <c r="E768" s="669"/>
    </row>
    <row r="769" spans="1:5" ht="42" customHeight="1" thickBot="1" x14ac:dyDescent="0.3">
      <c r="A769" s="113" t="s">
        <v>54</v>
      </c>
      <c r="B769" s="113" t="s">
        <v>278</v>
      </c>
      <c r="C769" s="126" t="s">
        <v>55</v>
      </c>
      <c r="D769" s="668"/>
      <c r="E769" s="669"/>
    </row>
    <row r="770" spans="1:5" ht="33" customHeight="1" thickBot="1" x14ac:dyDescent="0.3">
      <c r="A770" s="106" t="s">
        <v>9</v>
      </c>
      <c r="B770" s="620" t="s">
        <v>279</v>
      </c>
      <c r="C770" s="621"/>
      <c r="D770" s="621"/>
      <c r="E770" s="510"/>
    </row>
    <row r="771" spans="1:5" ht="15.75" thickBot="1" x14ac:dyDescent="0.3">
      <c r="A771" s="106" t="s">
        <v>14</v>
      </c>
      <c r="B771" s="675" t="s">
        <v>280</v>
      </c>
      <c r="C771" s="676"/>
      <c r="D771" s="676"/>
      <c r="E771" s="677"/>
    </row>
    <row r="772" spans="1:5" x14ac:dyDescent="0.25">
      <c r="A772" s="678"/>
      <c r="B772" s="127">
        <v>2019</v>
      </c>
      <c r="C772" s="127">
        <v>2020</v>
      </c>
      <c r="D772" s="127">
        <v>2021</v>
      </c>
      <c r="E772" s="127">
        <v>2022</v>
      </c>
    </row>
    <row r="773" spans="1:5" ht="15.75" thickBot="1" x14ac:dyDescent="0.3">
      <c r="A773" s="679"/>
      <c r="B773" s="128" t="s">
        <v>6</v>
      </c>
      <c r="C773" s="128" t="s">
        <v>6</v>
      </c>
      <c r="D773" s="128" t="s">
        <v>6</v>
      </c>
      <c r="E773" s="128" t="s">
        <v>6</v>
      </c>
    </row>
    <row r="774" spans="1:5" ht="15.75" thickBot="1" x14ac:dyDescent="0.3">
      <c r="A774" s="106" t="s">
        <v>8</v>
      </c>
      <c r="B774" s="157">
        <v>4</v>
      </c>
      <c r="C774" s="157">
        <v>4</v>
      </c>
      <c r="D774" s="157">
        <v>4</v>
      </c>
      <c r="E774" s="157">
        <v>4</v>
      </c>
    </row>
    <row r="775" spans="1:5" ht="15.75" thickBot="1" x14ac:dyDescent="0.3">
      <c r="A775" s="106" t="s">
        <v>15</v>
      </c>
      <c r="B775" s="133">
        <v>20000</v>
      </c>
      <c r="C775" s="133">
        <v>20000</v>
      </c>
      <c r="D775" s="133">
        <v>20000</v>
      </c>
      <c r="E775" s="133">
        <v>20000</v>
      </c>
    </row>
    <row r="776" spans="1:5" ht="15.75" thickBot="1" x14ac:dyDescent="0.3">
      <c r="A776" s="106" t="s">
        <v>23</v>
      </c>
      <c r="B776" s="133">
        <f>B775/B774</f>
        <v>5000</v>
      </c>
      <c r="C776" s="133">
        <f>C775/C774</f>
        <v>5000</v>
      </c>
      <c r="D776" s="133">
        <f>D775/D774</f>
        <v>5000</v>
      </c>
      <c r="E776" s="133">
        <f>E775/E774</f>
        <v>5000</v>
      </c>
    </row>
    <row r="777" spans="1:5" ht="15.75" thickBot="1" x14ac:dyDescent="0.3">
      <c r="A777" s="106" t="s">
        <v>16</v>
      </c>
      <c r="B777" s="129" t="e">
        <f>B774/A774-1</f>
        <v>#VALUE!</v>
      </c>
      <c r="C777" s="129">
        <f t="shared" ref="C777:D779" si="27">C774/B774-1</f>
        <v>0</v>
      </c>
      <c r="D777" s="129">
        <f t="shared" si="27"/>
        <v>0</v>
      </c>
      <c r="E777" s="129">
        <f>E774/D774-1</f>
        <v>0</v>
      </c>
    </row>
    <row r="778" spans="1:5" ht="15.75" thickBot="1" x14ac:dyDescent="0.3">
      <c r="A778" s="106" t="s">
        <v>17</v>
      </c>
      <c r="B778" s="129" t="e">
        <f>B775/A775-1</f>
        <v>#VALUE!</v>
      </c>
      <c r="C778" s="129">
        <f t="shared" si="27"/>
        <v>0</v>
      </c>
      <c r="D778" s="129">
        <f t="shared" si="27"/>
        <v>0</v>
      </c>
      <c r="E778" s="129">
        <f>E775/D775-1</f>
        <v>0</v>
      </c>
    </row>
    <row r="779" spans="1:5" ht="15.75" thickBot="1" x14ac:dyDescent="0.3">
      <c r="A779" s="106" t="s">
        <v>18</v>
      </c>
      <c r="B779" s="129" t="e">
        <f>B776/A776-1</f>
        <v>#VALUE!</v>
      </c>
      <c r="C779" s="129">
        <f t="shared" si="27"/>
        <v>0</v>
      </c>
      <c r="D779" s="129">
        <f t="shared" si="27"/>
        <v>0</v>
      </c>
      <c r="E779" s="129">
        <f>E776/D776-1</f>
        <v>0</v>
      </c>
    </row>
    <row r="780" spans="1:5" ht="15.75" thickBot="1" x14ac:dyDescent="0.3">
      <c r="A780" s="670" t="s">
        <v>180</v>
      </c>
      <c r="B780" s="671"/>
      <c r="C780" s="671"/>
      <c r="D780" s="671"/>
      <c r="E780" s="672"/>
    </row>
    <row r="781" spans="1:5" x14ac:dyDescent="0.25">
      <c r="A781" s="678"/>
      <c r="B781" s="127">
        <v>2019</v>
      </c>
      <c r="C781" s="127">
        <v>2020</v>
      </c>
      <c r="D781" s="127">
        <v>2021</v>
      </c>
      <c r="E781" s="127">
        <v>2022</v>
      </c>
    </row>
    <row r="782" spans="1:5" ht="15.75" thickBot="1" x14ac:dyDescent="0.3">
      <c r="A782" s="679"/>
      <c r="B782" s="128" t="s">
        <v>6</v>
      </c>
      <c r="C782" s="128" t="s">
        <v>6</v>
      </c>
      <c r="D782" s="128" t="s">
        <v>6</v>
      </c>
      <c r="E782" s="128" t="s">
        <v>6</v>
      </c>
    </row>
    <row r="783" spans="1:5" ht="15.75" thickBot="1" x14ac:dyDescent="0.3">
      <c r="A783" s="130" t="s">
        <v>41</v>
      </c>
      <c r="B783" s="131">
        <f>B784+B785+B786+B787</f>
        <v>20000</v>
      </c>
      <c r="C783" s="131">
        <f>C784+C785+C786+C787</f>
        <v>20000</v>
      </c>
      <c r="D783" s="131">
        <f>D784+D785+D786+D787</f>
        <v>20000</v>
      </c>
      <c r="E783" s="131">
        <f>E784+E785+E786+E787</f>
        <v>20000</v>
      </c>
    </row>
    <row r="784" spans="1:5" ht="15.75" thickBot="1" x14ac:dyDescent="0.3">
      <c r="A784" s="115" t="s">
        <v>52</v>
      </c>
      <c r="B784" s="131">
        <v>20000</v>
      </c>
      <c r="C784" s="131">
        <v>20000</v>
      </c>
      <c r="D784" s="131">
        <v>20000</v>
      </c>
      <c r="E784" s="131">
        <v>20000</v>
      </c>
    </row>
    <row r="785" spans="1:5" ht="15.75" thickBot="1" x14ac:dyDescent="0.3">
      <c r="A785" s="115" t="s">
        <v>56</v>
      </c>
      <c r="B785" s="131"/>
      <c r="C785" s="131"/>
      <c r="D785" s="131"/>
      <c r="E785" s="131"/>
    </row>
    <row r="786" spans="1:5" ht="15.75" thickBot="1" x14ac:dyDescent="0.3">
      <c r="A786" s="115" t="s">
        <v>57</v>
      </c>
      <c r="B786" s="131"/>
      <c r="C786" s="131"/>
      <c r="D786" s="131"/>
      <c r="E786" s="131"/>
    </row>
    <row r="787" spans="1:5" ht="15.75" thickBot="1" x14ac:dyDescent="0.3">
      <c r="A787" s="115" t="s">
        <v>58</v>
      </c>
      <c r="B787" s="131"/>
      <c r="C787" s="131"/>
      <c r="D787" s="131"/>
      <c r="E787" s="131"/>
    </row>
    <row r="788" spans="1:5" ht="15.75" thickBot="1" x14ac:dyDescent="0.3">
      <c r="A788" s="130" t="s">
        <v>42</v>
      </c>
      <c r="B788" s="119">
        <f>B789+B790+B791+B792</f>
        <v>0</v>
      </c>
      <c r="C788" s="119">
        <f>C789+C790+C791+C792</f>
        <v>0</v>
      </c>
      <c r="D788" s="119">
        <f>D789+D790+D791+D792</f>
        <v>0</v>
      </c>
      <c r="E788" s="119">
        <f>E789+E790+E791+E792</f>
        <v>0</v>
      </c>
    </row>
    <row r="789" spans="1:5" ht="15.75" thickBot="1" x14ac:dyDescent="0.3">
      <c r="A789" s="115" t="s">
        <v>52</v>
      </c>
      <c r="B789" s="119"/>
      <c r="C789" s="119"/>
      <c r="D789" s="119"/>
      <c r="E789" s="119"/>
    </row>
    <row r="790" spans="1:5" ht="15.75" thickBot="1" x14ac:dyDescent="0.3">
      <c r="A790" s="115" t="s">
        <v>56</v>
      </c>
      <c r="B790" s="119"/>
      <c r="C790" s="119"/>
      <c r="D790" s="119"/>
      <c r="E790" s="119"/>
    </row>
    <row r="791" spans="1:5" ht="15.75" thickBot="1" x14ac:dyDescent="0.3">
      <c r="A791" s="115" t="s">
        <v>57</v>
      </c>
      <c r="B791" s="119"/>
      <c r="C791" s="119"/>
      <c r="D791" s="119"/>
      <c r="E791" s="119"/>
    </row>
    <row r="792" spans="1:5" ht="15.75" thickBot="1" x14ac:dyDescent="0.3">
      <c r="A792" s="115" t="s">
        <v>58</v>
      </c>
      <c r="B792" s="119"/>
      <c r="C792" s="119"/>
      <c r="D792" s="119"/>
      <c r="E792" s="119"/>
    </row>
    <row r="793" spans="1:5" ht="15" customHeight="1" thickBot="1" x14ac:dyDescent="0.3">
      <c r="A793" s="118" t="s">
        <v>63</v>
      </c>
      <c r="B793" s="119">
        <f>B783+B788</f>
        <v>20000</v>
      </c>
      <c r="C793" s="119">
        <f>C783+C788</f>
        <v>20000</v>
      </c>
      <c r="D793" s="119">
        <f>D783+D788</f>
        <v>20000</v>
      </c>
      <c r="E793" s="119">
        <f>E783+E788</f>
        <v>20000</v>
      </c>
    </row>
    <row r="794" spans="1:5" ht="15.75" thickBot="1" x14ac:dyDescent="0.3">
      <c r="A794" s="160"/>
      <c r="B794" s="161"/>
      <c r="C794" s="161"/>
      <c r="D794" s="161"/>
      <c r="E794" s="161"/>
    </row>
    <row r="795" spans="1:5" ht="15.75" thickBot="1" x14ac:dyDescent="0.3">
      <c r="A795" s="108" t="s">
        <v>47</v>
      </c>
      <c r="B795" s="162">
        <f>+B775+B747+B722+B697+B647+B622+B597+B572+B547+B522+B497+B466+B441+B327+B288+B206+B181+B153+B125+B100+B75+B32+B364+B232+B257+B672</f>
        <v>3245800</v>
      </c>
      <c r="C795" s="162">
        <f>+C775+C747+C722+C697+C647+C622+C597+C572+C547+C522+C497+C466+C441+C327+C288+C206+C181+C153+C125+C100+C75+C32+C364+C232+C257+C672+C401</f>
        <v>3165800</v>
      </c>
      <c r="D795" s="162">
        <f>+D775+D747+D722+D697+D647+D622+D597+D572+D547+D522+D497+D466+D441+D327+D288+D206+D181+D153+D125+D100+D75+D32+D364+D232+D257+D672+D401</f>
        <v>3170800</v>
      </c>
      <c r="E795" s="162">
        <f>+E775+E747+E722+E697+E647+E622+E597+E572+E547+E522+E497+E466+E441+E327+E288+E206+E181+E153+E125+E100+E75+E32+E364+E232+E257+E672+E401</f>
        <v>3175800</v>
      </c>
    </row>
    <row r="796" spans="1:5" ht="15.75" thickBot="1" x14ac:dyDescent="0.3">
      <c r="A796" s="108" t="s">
        <v>48</v>
      </c>
      <c r="B796" s="162">
        <f>+B797+B800+B803+B818+B823</f>
        <v>3245800</v>
      </c>
      <c r="C796" s="162">
        <f>+C797+C800+C803+C818+C823</f>
        <v>3165800</v>
      </c>
      <c r="D796" s="162">
        <f>+D797+D800+D803+D818+D823</f>
        <v>3170800</v>
      </c>
      <c r="E796" s="162">
        <f>+E797+E800+E803+E818+E823</f>
        <v>3175800</v>
      </c>
    </row>
    <row r="797" spans="1:5" ht="15.75" customHeight="1" thickBot="1" x14ac:dyDescent="0.3">
      <c r="A797" s="130" t="s">
        <v>0</v>
      </c>
      <c r="B797" s="146">
        <f>B798+B799</f>
        <v>215900</v>
      </c>
      <c r="C797" s="146">
        <f>C798+C799</f>
        <v>215900</v>
      </c>
      <c r="D797" s="146">
        <f>D798+D799</f>
        <v>215900</v>
      </c>
      <c r="E797" s="146">
        <f>E798+E799</f>
        <v>215900</v>
      </c>
    </row>
    <row r="798" spans="1:5" ht="15.75" thickBot="1" x14ac:dyDescent="0.3">
      <c r="A798" s="115" t="s">
        <v>52</v>
      </c>
      <c r="B798" s="119">
        <f>+B335+B298+B40+B372</f>
        <v>215900</v>
      </c>
      <c r="C798" s="119">
        <f>+C335+C298+C40+C372</f>
        <v>215900</v>
      </c>
      <c r="D798" s="119">
        <f>+D335+D298+D40+D372</f>
        <v>215900</v>
      </c>
      <c r="E798" s="119">
        <f>+E335+E298+E40+E372</f>
        <v>215900</v>
      </c>
    </row>
    <row r="799" spans="1:5" ht="15.75" thickBot="1" x14ac:dyDescent="0.3">
      <c r="A799" s="115" t="s">
        <v>64</v>
      </c>
      <c r="B799" s="119"/>
      <c r="C799" s="119"/>
      <c r="D799" s="119"/>
      <c r="E799" s="119"/>
    </row>
    <row r="800" spans="1:5" ht="15.75" thickBot="1" x14ac:dyDescent="0.3">
      <c r="A800" s="130" t="s">
        <v>33</v>
      </c>
      <c r="B800" s="146">
        <f>B801+B802</f>
        <v>36100</v>
      </c>
      <c r="C800" s="146">
        <f>C801+C802</f>
        <v>36100</v>
      </c>
      <c r="D800" s="146">
        <f>D801+D802</f>
        <v>36100</v>
      </c>
      <c r="E800" s="146">
        <f>E801+E802</f>
        <v>36100</v>
      </c>
    </row>
    <row r="801" spans="1:5" ht="15.75" thickBot="1" x14ac:dyDescent="0.3">
      <c r="A801" s="115" t="s">
        <v>52</v>
      </c>
      <c r="B801" s="131">
        <f>+B338+B301+B43+B375</f>
        <v>36100</v>
      </c>
      <c r="C801" s="131">
        <f>+C338+C301+C43+C375</f>
        <v>36100</v>
      </c>
      <c r="D801" s="131">
        <f>+D338+D301+D43+D375</f>
        <v>36100</v>
      </c>
      <c r="E801" s="131">
        <f>+E338+E301+E43+E375</f>
        <v>36100</v>
      </c>
    </row>
    <row r="802" spans="1:5" ht="15.75" thickBot="1" x14ac:dyDescent="0.3">
      <c r="A802" s="115" t="s">
        <v>64</v>
      </c>
      <c r="B802" s="119"/>
      <c r="C802" s="119"/>
      <c r="D802" s="119"/>
      <c r="E802" s="119"/>
    </row>
    <row r="803" spans="1:5" ht="15.75" thickBot="1" x14ac:dyDescent="0.3">
      <c r="A803" s="130" t="s">
        <v>1</v>
      </c>
      <c r="B803" s="146">
        <f>B804+B805</f>
        <v>438000</v>
      </c>
      <c r="C803" s="146">
        <f>C804+C805</f>
        <v>458000</v>
      </c>
      <c r="D803" s="146">
        <f>D804+D805</f>
        <v>463000</v>
      </c>
      <c r="E803" s="146">
        <f>E804+E805</f>
        <v>468000</v>
      </c>
    </row>
    <row r="804" spans="1:5" ht="15.75" thickBot="1" x14ac:dyDescent="0.3">
      <c r="A804" s="115" t="s">
        <v>52</v>
      </c>
      <c r="B804" s="119">
        <f>+B341+B304+B46</f>
        <v>438000</v>
      </c>
      <c r="C804" s="119">
        <f>+C341+C304+C46+C416</f>
        <v>458000</v>
      </c>
      <c r="D804" s="119">
        <f>+D341+D304+D46+D416</f>
        <v>463000</v>
      </c>
      <c r="E804" s="119">
        <f>+E341+E304+E46+E416</f>
        <v>468000</v>
      </c>
    </row>
    <row r="805" spans="1:5" ht="15.75" thickBot="1" x14ac:dyDescent="0.3">
      <c r="A805" s="115" t="s">
        <v>64</v>
      </c>
      <c r="B805" s="119"/>
      <c r="C805" s="119"/>
      <c r="D805" s="119"/>
      <c r="E805" s="119"/>
    </row>
    <row r="806" spans="1:5" ht="15.75" thickBot="1" x14ac:dyDescent="0.3">
      <c r="A806" s="130" t="s">
        <v>2</v>
      </c>
      <c r="B806" s="146"/>
      <c r="C806" s="146"/>
      <c r="D806" s="146"/>
      <c r="E806" s="146"/>
    </row>
    <row r="807" spans="1:5" ht="15.75" thickBot="1" x14ac:dyDescent="0.3">
      <c r="A807" s="115" t="s">
        <v>52</v>
      </c>
      <c r="B807" s="131"/>
      <c r="C807" s="131"/>
      <c r="D807" s="131"/>
      <c r="E807" s="131"/>
    </row>
    <row r="808" spans="1:5" ht="15.75" thickBot="1" x14ac:dyDescent="0.3">
      <c r="A808" s="115" t="s">
        <v>64</v>
      </c>
      <c r="B808" s="119"/>
      <c r="C808" s="119"/>
      <c r="D808" s="119"/>
      <c r="E808" s="119"/>
    </row>
    <row r="809" spans="1:5" ht="15.75" thickBot="1" x14ac:dyDescent="0.3">
      <c r="A809" s="130" t="s">
        <v>24</v>
      </c>
      <c r="B809" s="146"/>
      <c r="C809" s="146"/>
      <c r="D809" s="146"/>
      <c r="E809" s="146"/>
    </row>
    <row r="810" spans="1:5" ht="15.75" thickBot="1" x14ac:dyDescent="0.3">
      <c r="A810" s="115" t="s">
        <v>52</v>
      </c>
      <c r="B810" s="131"/>
      <c r="C810" s="131"/>
      <c r="D810" s="131"/>
      <c r="E810" s="131"/>
    </row>
    <row r="811" spans="1:5" ht="15.75" thickBot="1" x14ac:dyDescent="0.3">
      <c r="A811" s="115" t="s">
        <v>64</v>
      </c>
      <c r="B811" s="119"/>
      <c r="C811" s="119"/>
      <c r="D811" s="119"/>
      <c r="E811" s="119"/>
    </row>
    <row r="812" spans="1:5" ht="15.75" thickBot="1" x14ac:dyDescent="0.3">
      <c r="A812" s="130" t="s">
        <v>25</v>
      </c>
      <c r="B812" s="146"/>
      <c r="C812" s="146"/>
      <c r="D812" s="146"/>
      <c r="E812" s="146"/>
    </row>
    <row r="813" spans="1:5" ht="15.75" thickBot="1" x14ac:dyDescent="0.3">
      <c r="A813" s="115" t="s">
        <v>52</v>
      </c>
      <c r="B813" s="131"/>
      <c r="C813" s="131"/>
      <c r="D813" s="131"/>
      <c r="E813" s="131"/>
    </row>
    <row r="814" spans="1:5" ht="15.75" thickBot="1" x14ac:dyDescent="0.3">
      <c r="A814" s="115" t="s">
        <v>64</v>
      </c>
      <c r="B814" s="119"/>
      <c r="C814" s="119"/>
      <c r="D814" s="119"/>
      <c r="E814" s="119"/>
    </row>
    <row r="815" spans="1:5" ht="15.75" thickBot="1" x14ac:dyDescent="0.3">
      <c r="A815" s="130" t="s">
        <v>3</v>
      </c>
      <c r="B815" s="146"/>
      <c r="C815" s="146"/>
      <c r="D815" s="146"/>
      <c r="E815" s="146"/>
    </row>
    <row r="816" spans="1:5" ht="15.75" thickBot="1" x14ac:dyDescent="0.3">
      <c r="A816" s="115" t="s">
        <v>52</v>
      </c>
      <c r="B816" s="131"/>
      <c r="C816" s="131"/>
      <c r="D816" s="131"/>
      <c r="E816" s="131"/>
    </row>
    <row r="817" spans="1:5" ht="15.75" thickBot="1" x14ac:dyDescent="0.3">
      <c r="A817" s="115" t="s">
        <v>64</v>
      </c>
      <c r="B817" s="119"/>
      <c r="C817" s="119"/>
      <c r="D817" s="119"/>
      <c r="E817" s="119"/>
    </row>
    <row r="818" spans="1:5" ht="15.75" thickBot="1" x14ac:dyDescent="0.3">
      <c r="A818" s="130" t="s">
        <v>19</v>
      </c>
      <c r="B818" s="146">
        <f>B819+B820+B821+B822</f>
        <v>20000</v>
      </c>
      <c r="C818" s="146">
        <f>C819+C820+C821+C822</f>
        <v>20000</v>
      </c>
      <c r="D818" s="146">
        <f>D819+D820+D821+D822</f>
        <v>20000</v>
      </c>
      <c r="E818" s="146">
        <f>E819+E820+E821+E822</f>
        <v>20000</v>
      </c>
    </row>
    <row r="819" spans="1:5" ht="15.75" thickBot="1" x14ac:dyDescent="0.3">
      <c r="A819" s="115" t="s">
        <v>52</v>
      </c>
      <c r="B819" s="131">
        <f t="shared" ref="B819:E822" si="28">B84+B109+B450+B475+B506+B531+B556+B784</f>
        <v>20000</v>
      </c>
      <c r="C819" s="131">
        <f t="shared" si="28"/>
        <v>20000</v>
      </c>
      <c r="D819" s="131">
        <f t="shared" si="28"/>
        <v>20000</v>
      </c>
      <c r="E819" s="131">
        <f t="shared" si="28"/>
        <v>20000</v>
      </c>
    </row>
    <row r="820" spans="1:5" ht="15.75" thickBot="1" x14ac:dyDescent="0.3">
      <c r="A820" s="115" t="s">
        <v>65</v>
      </c>
      <c r="B820" s="131">
        <f t="shared" si="28"/>
        <v>0</v>
      </c>
      <c r="C820" s="131">
        <f t="shared" si="28"/>
        <v>0</v>
      </c>
      <c r="D820" s="131">
        <f t="shared" si="28"/>
        <v>0</v>
      </c>
      <c r="E820" s="131">
        <f t="shared" si="28"/>
        <v>0</v>
      </c>
    </row>
    <row r="821" spans="1:5" ht="15.75" thickBot="1" x14ac:dyDescent="0.3">
      <c r="A821" s="115" t="s">
        <v>57</v>
      </c>
      <c r="B821" s="131">
        <f t="shared" si="28"/>
        <v>0</v>
      </c>
      <c r="C821" s="131">
        <f t="shared" si="28"/>
        <v>0</v>
      </c>
      <c r="D821" s="131">
        <f t="shared" si="28"/>
        <v>0</v>
      </c>
      <c r="E821" s="131">
        <f t="shared" si="28"/>
        <v>0</v>
      </c>
    </row>
    <row r="822" spans="1:5" ht="15.75" thickBot="1" x14ac:dyDescent="0.3">
      <c r="A822" s="115" t="s">
        <v>58</v>
      </c>
      <c r="B822" s="131">
        <f t="shared" si="28"/>
        <v>0</v>
      </c>
      <c r="C822" s="131">
        <f t="shared" si="28"/>
        <v>0</v>
      </c>
      <c r="D822" s="131">
        <f t="shared" si="28"/>
        <v>0</v>
      </c>
      <c r="E822" s="131">
        <f t="shared" si="28"/>
        <v>0</v>
      </c>
    </row>
    <row r="823" spans="1:5" ht="15.75" thickBot="1" x14ac:dyDescent="0.3">
      <c r="A823" s="130" t="s">
        <v>20</v>
      </c>
      <c r="B823" s="146">
        <f>B824+B825+B826+B827</f>
        <v>2535800</v>
      </c>
      <c r="C823" s="146">
        <f>C824+C825+C826+C827</f>
        <v>2435800</v>
      </c>
      <c r="D823" s="146">
        <f>D824+D825+D826+D827</f>
        <v>2435800</v>
      </c>
      <c r="E823" s="146">
        <f>E824+E825+E826+E827</f>
        <v>2435800</v>
      </c>
    </row>
    <row r="824" spans="1:5" ht="15.75" thickBot="1" x14ac:dyDescent="0.3">
      <c r="A824" s="115" t="s">
        <v>52</v>
      </c>
      <c r="B824" s="131">
        <f>+B761+B736+B711+B661+B636+B611+B586+B561+B536+B511+B480+B455+B167+B139+B114+B89+B686</f>
        <v>1568798</v>
      </c>
      <c r="C824" s="131">
        <f>+C761+C736+C711+C661+C636+C611+C586+C561+C536+C511+C480+C455+C167+C139+C114+C89+C686</f>
        <v>1520000</v>
      </c>
      <c r="D824" s="131">
        <f>+D761+D736+D711+D661+D636+D611+D586+D561+D536+D511+D480+D455+D167+D139+D114+D89+D686</f>
        <v>1520000</v>
      </c>
      <c r="E824" s="131">
        <f>+E761+E736+E711+E661+E636+E611+E586+E561+E536+E511+E480+E455+E167+E139+E114+E89+E686</f>
        <v>1520000</v>
      </c>
    </row>
    <row r="825" spans="1:5" ht="15.75" thickBot="1" x14ac:dyDescent="0.3">
      <c r="A825" s="115" t="s">
        <v>65</v>
      </c>
      <c r="B825" s="131">
        <f>+B196+B247</f>
        <v>755800</v>
      </c>
      <c r="C825" s="131">
        <f>+C196+C247</f>
        <v>755800</v>
      </c>
      <c r="D825" s="131">
        <f>+D196+D247</f>
        <v>755800</v>
      </c>
      <c r="E825" s="131">
        <f>+E196+E247</f>
        <v>755800</v>
      </c>
    </row>
    <row r="826" spans="1:5" ht="15.75" thickBot="1" x14ac:dyDescent="0.3">
      <c r="A826" s="115" t="s">
        <v>57</v>
      </c>
      <c r="B826" s="131">
        <f>B91+B116+B457+B482+B513+B538+B563+B791+B222</f>
        <v>51202</v>
      </c>
      <c r="C826" s="131">
        <f>C91+C116+C457+C482+C513+C538+C563+C791+C222</f>
        <v>10000</v>
      </c>
      <c r="D826" s="131">
        <f>D91+D116+D457+D482+D513+D538+D563+D791+D222</f>
        <v>10000</v>
      </c>
      <c r="E826" s="131">
        <f>E91+E116+E457+E482+E513+E538+E563+E791+E222</f>
        <v>10000</v>
      </c>
    </row>
    <row r="827" spans="1:5" ht="15.75" thickBot="1" x14ac:dyDescent="0.3">
      <c r="A827" s="115" t="s">
        <v>58</v>
      </c>
      <c r="B827" s="131">
        <f>+B223+B274</f>
        <v>160000</v>
      </c>
      <c r="C827" s="131">
        <f>+C223+C274</f>
        <v>150000</v>
      </c>
      <c r="D827" s="131">
        <f>+D223+D274</f>
        <v>150000</v>
      </c>
      <c r="E827" s="131">
        <f>+E223+E274</f>
        <v>150000</v>
      </c>
    </row>
    <row r="828" spans="1:5" ht="15.75" thickBot="1" x14ac:dyDescent="0.3">
      <c r="A828" s="163" t="s">
        <v>37</v>
      </c>
      <c r="B828" s="121">
        <f>IF(B796-B795=0,0,"Error")</f>
        <v>0</v>
      </c>
      <c r="C828" s="121">
        <f>IF(C796-C795=0,0,"Error")</f>
        <v>0</v>
      </c>
      <c r="D828" s="121">
        <f>IF(D796-D795=0,0,"Error")</f>
        <v>0</v>
      </c>
      <c r="E828" s="121">
        <f>IF(E796-E795=0,0,"Error")</f>
        <v>0</v>
      </c>
    </row>
    <row r="830" spans="1:5" x14ac:dyDescent="0.25">
      <c r="C830" s="10"/>
    </row>
    <row r="832" spans="1:5" x14ac:dyDescent="0.25">
      <c r="B832" s="10"/>
      <c r="C832" s="10"/>
      <c r="E832" s="10"/>
    </row>
    <row r="836" spans="2:2" x14ac:dyDescent="0.25">
      <c r="B836" s="10"/>
    </row>
    <row r="838" spans="2:2" x14ac:dyDescent="0.25">
      <c r="B838" s="10"/>
    </row>
  </sheetData>
  <mergeCells count="194">
    <mergeCell ref="A1:E1"/>
    <mergeCell ref="A3:E3"/>
    <mergeCell ref="A781:A782"/>
    <mergeCell ref="B768:E768"/>
    <mergeCell ref="D769:E769"/>
    <mergeCell ref="B770:E770"/>
    <mergeCell ref="B771:E771"/>
    <mergeCell ref="A772:A773"/>
    <mergeCell ref="A780:E780"/>
    <mergeCell ref="B743:E743"/>
    <mergeCell ref="A744:A745"/>
    <mergeCell ref="A752:E752"/>
    <mergeCell ref="A753:A754"/>
    <mergeCell ref="A766:E766"/>
    <mergeCell ref="A767:E767"/>
    <mergeCell ref="B717:E717"/>
    <mergeCell ref="B718:E718"/>
    <mergeCell ref="A719:A720"/>
    <mergeCell ref="A727:E727"/>
    <mergeCell ref="A728:A729"/>
    <mergeCell ref="B742:E742"/>
    <mergeCell ref="A678:A679"/>
    <mergeCell ref="B692:E692"/>
    <mergeCell ref="B693:E693"/>
    <mergeCell ref="A694:A695"/>
    <mergeCell ref="A702:E702"/>
    <mergeCell ref="A703:A704"/>
    <mergeCell ref="A652:E652"/>
    <mergeCell ref="A653:A654"/>
    <mergeCell ref="B667:E667"/>
    <mergeCell ref="B668:E668"/>
    <mergeCell ref="A669:A670"/>
    <mergeCell ref="A677:E677"/>
    <mergeCell ref="A619:A620"/>
    <mergeCell ref="A627:E627"/>
    <mergeCell ref="A628:A629"/>
    <mergeCell ref="B642:E642"/>
    <mergeCell ref="B643:E643"/>
    <mergeCell ref="A644:A645"/>
    <mergeCell ref="B593:E593"/>
    <mergeCell ref="A594:A595"/>
    <mergeCell ref="A602:E602"/>
    <mergeCell ref="A603:A604"/>
    <mergeCell ref="B617:E617"/>
    <mergeCell ref="B618:E618"/>
    <mergeCell ref="B567:E567"/>
    <mergeCell ref="B568:E568"/>
    <mergeCell ref="A569:A570"/>
    <mergeCell ref="A577:E577"/>
    <mergeCell ref="A578:A579"/>
    <mergeCell ref="B592:E592"/>
    <mergeCell ref="A528:A529"/>
    <mergeCell ref="B542:E542"/>
    <mergeCell ref="B543:E543"/>
    <mergeCell ref="A544:A545"/>
    <mergeCell ref="A552:E552"/>
    <mergeCell ref="A553:A554"/>
    <mergeCell ref="A503:A504"/>
    <mergeCell ref="D516:E516"/>
    <mergeCell ref="B517:E517"/>
    <mergeCell ref="B518:E518"/>
    <mergeCell ref="A519:A520"/>
    <mergeCell ref="A527:E527"/>
    <mergeCell ref="B490:E490"/>
    <mergeCell ref="D491:E491"/>
    <mergeCell ref="B492:E492"/>
    <mergeCell ref="B493:E493"/>
    <mergeCell ref="A494:A495"/>
    <mergeCell ref="A502:E502"/>
    <mergeCell ref="A471:E471"/>
    <mergeCell ref="A472:A473"/>
    <mergeCell ref="B485:E485"/>
    <mergeCell ref="A486:E486"/>
    <mergeCell ref="A488:E488"/>
    <mergeCell ref="A489:E489"/>
    <mergeCell ref="A438:A439"/>
    <mergeCell ref="A446:E446"/>
    <mergeCell ref="A447:A448"/>
    <mergeCell ref="B461:E461"/>
    <mergeCell ref="B462:E462"/>
    <mergeCell ref="A463:A464"/>
    <mergeCell ref="A432:E432"/>
    <mergeCell ref="A433:E433"/>
    <mergeCell ref="B434:E434"/>
    <mergeCell ref="D435:E435"/>
    <mergeCell ref="B436:E436"/>
    <mergeCell ref="B437:E437"/>
    <mergeCell ref="B395:E395"/>
    <mergeCell ref="B396:E396"/>
    <mergeCell ref="B397:E397"/>
    <mergeCell ref="A398:A399"/>
    <mergeCell ref="A406:E406"/>
    <mergeCell ref="A407:A408"/>
    <mergeCell ref="B358:E358"/>
    <mergeCell ref="B359:E359"/>
    <mergeCell ref="B360:E360"/>
    <mergeCell ref="A361:A362"/>
    <mergeCell ref="A369:E369"/>
    <mergeCell ref="A370:A371"/>
    <mergeCell ref="B321:E321"/>
    <mergeCell ref="B322:E322"/>
    <mergeCell ref="B323:E323"/>
    <mergeCell ref="A324:A325"/>
    <mergeCell ref="A332:E332"/>
    <mergeCell ref="A333:A334"/>
    <mergeCell ref="B283:E283"/>
    <mergeCell ref="B284:E284"/>
    <mergeCell ref="A285:A286"/>
    <mergeCell ref="A293:A294"/>
    <mergeCell ref="A295:E295"/>
    <mergeCell ref="A296:A297"/>
    <mergeCell ref="A263:A264"/>
    <mergeCell ref="B276:E276"/>
    <mergeCell ref="A277:E277"/>
    <mergeCell ref="A280:E280"/>
    <mergeCell ref="A281:E281"/>
    <mergeCell ref="B282:E282"/>
    <mergeCell ref="A238:A239"/>
    <mergeCell ref="D251:E251"/>
    <mergeCell ref="B252:E252"/>
    <mergeCell ref="B253:E253"/>
    <mergeCell ref="A254:A255"/>
    <mergeCell ref="A262:E262"/>
    <mergeCell ref="B225:E225"/>
    <mergeCell ref="D226:E226"/>
    <mergeCell ref="B227:E227"/>
    <mergeCell ref="B228:E228"/>
    <mergeCell ref="A229:A230"/>
    <mergeCell ref="A237:E237"/>
    <mergeCell ref="D200:E200"/>
    <mergeCell ref="B201:E201"/>
    <mergeCell ref="B202:E202"/>
    <mergeCell ref="A203:A204"/>
    <mergeCell ref="A211:E211"/>
    <mergeCell ref="A212:A213"/>
    <mergeCell ref="D175:E175"/>
    <mergeCell ref="B176:E176"/>
    <mergeCell ref="B177:E177"/>
    <mergeCell ref="A178:A179"/>
    <mergeCell ref="A186:E186"/>
    <mergeCell ref="A187:A188"/>
    <mergeCell ref="A150:A151"/>
    <mergeCell ref="A158:E158"/>
    <mergeCell ref="A159:A160"/>
    <mergeCell ref="A172:E172"/>
    <mergeCell ref="A173:E173"/>
    <mergeCell ref="B174:E174"/>
    <mergeCell ref="A144:E144"/>
    <mergeCell ref="A145:E145"/>
    <mergeCell ref="B146:E146"/>
    <mergeCell ref="D147:E147"/>
    <mergeCell ref="B148:E148"/>
    <mergeCell ref="B149:E149"/>
    <mergeCell ref="D119:E119"/>
    <mergeCell ref="B120:E120"/>
    <mergeCell ref="B121:E121"/>
    <mergeCell ref="A122:A123"/>
    <mergeCell ref="A130:E130"/>
    <mergeCell ref="A131:A132"/>
    <mergeCell ref="D94:E94"/>
    <mergeCell ref="B95:E95"/>
    <mergeCell ref="B96:E96"/>
    <mergeCell ref="A97:A98"/>
    <mergeCell ref="A105:E105"/>
    <mergeCell ref="A106:A107"/>
    <mergeCell ref="D69:E69"/>
    <mergeCell ref="B70:E70"/>
    <mergeCell ref="B71:E71"/>
    <mergeCell ref="A72:A73"/>
    <mergeCell ref="A80:E80"/>
    <mergeCell ref="A81:A82"/>
    <mergeCell ref="A38:A39"/>
    <mergeCell ref="A63:E63"/>
    <mergeCell ref="A64:E64"/>
    <mergeCell ref="A66:E66"/>
    <mergeCell ref="A67:E67"/>
    <mergeCell ref="B68:E68"/>
    <mergeCell ref="A25:E25"/>
    <mergeCell ref="B26:E26"/>
    <mergeCell ref="B27:E27"/>
    <mergeCell ref="B28:E28"/>
    <mergeCell ref="A29:A30"/>
    <mergeCell ref="A37:E37"/>
    <mergeCell ref="A11:E13"/>
    <mergeCell ref="B14:E14"/>
    <mergeCell ref="A15:A16"/>
    <mergeCell ref="B20:E20"/>
    <mergeCell ref="A21:E21"/>
    <mergeCell ref="A24:E24"/>
    <mergeCell ref="A4:E4"/>
    <mergeCell ref="B7:E7"/>
    <mergeCell ref="B8:E8"/>
    <mergeCell ref="B9:E9"/>
    <mergeCell ref="A10:E10"/>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633"/>
  <sheetViews>
    <sheetView view="pageBreakPreview" zoomScale="60" zoomScaleNormal="85" workbookViewId="0">
      <selection sqref="A1:E1"/>
    </sheetView>
  </sheetViews>
  <sheetFormatPr defaultRowHeight="15" x14ac:dyDescent="0.25"/>
  <cols>
    <col min="1" max="1" width="40.28515625" customWidth="1"/>
    <col min="2" max="3" width="13.28515625" customWidth="1"/>
    <col min="4" max="4" width="11.5703125" customWidth="1"/>
    <col min="5" max="5" width="11.7109375" customWidth="1"/>
    <col min="7" max="7" width="9.5703125" bestFit="1" customWidth="1"/>
  </cols>
  <sheetData>
    <row r="1" spans="1:8" ht="15.75" x14ac:dyDescent="0.25">
      <c r="A1" s="838" t="s">
        <v>594</v>
      </c>
      <c r="B1" s="838"/>
      <c r="C1" s="838"/>
      <c r="D1" s="838"/>
      <c r="E1" s="838"/>
    </row>
    <row r="2" spans="1:8" x14ac:dyDescent="0.25">
      <c r="A2" s="712" t="s">
        <v>281</v>
      </c>
      <c r="B2" s="712"/>
      <c r="C2" s="712"/>
      <c r="D2" s="712"/>
      <c r="E2" s="712"/>
      <c r="F2" s="14"/>
    </row>
    <row r="3" spans="1:8" x14ac:dyDescent="0.25">
      <c r="A3" s="476" t="s">
        <v>50</v>
      </c>
      <c r="B3" s="476"/>
      <c r="C3" s="476"/>
      <c r="D3" s="476"/>
      <c r="E3" s="476"/>
      <c r="F3" s="48"/>
    </row>
    <row r="4" spans="1:8" ht="15.75" thickBot="1" x14ac:dyDescent="0.3"/>
    <row r="5" spans="1:8" ht="33" customHeight="1" thickBot="1" x14ac:dyDescent="0.3">
      <c r="A5" s="19" t="s">
        <v>21</v>
      </c>
      <c r="B5" s="713" t="s">
        <v>282</v>
      </c>
      <c r="C5" s="714"/>
      <c r="D5" s="714"/>
      <c r="E5" s="715"/>
    </row>
    <row r="6" spans="1:8" ht="15.75" thickBot="1" x14ac:dyDescent="0.3">
      <c r="A6" s="19" t="s">
        <v>4</v>
      </c>
      <c r="B6" s="478" t="s">
        <v>72</v>
      </c>
      <c r="C6" s="479"/>
      <c r="D6" s="479"/>
      <c r="E6" s="480"/>
    </row>
    <row r="7" spans="1:8" ht="15.75" thickBot="1" x14ac:dyDescent="0.3">
      <c r="A7" s="19" t="s">
        <v>26</v>
      </c>
      <c r="B7" s="481" t="s">
        <v>51</v>
      </c>
      <c r="C7" s="482"/>
      <c r="D7" s="482"/>
      <c r="E7" s="483"/>
    </row>
    <row r="8" spans="1:8" ht="15.75" thickBot="1" x14ac:dyDescent="0.3">
      <c r="A8" s="473" t="s">
        <v>7</v>
      </c>
      <c r="B8" s="474"/>
      <c r="C8" s="474"/>
      <c r="D8" s="474"/>
      <c r="E8" s="475"/>
    </row>
    <row r="9" spans="1:8" ht="15.75" x14ac:dyDescent="0.25">
      <c r="A9" s="716" t="s">
        <v>283</v>
      </c>
      <c r="B9" s="717"/>
      <c r="C9" s="717"/>
      <c r="D9" s="717"/>
      <c r="E9" s="718"/>
      <c r="H9" s="164"/>
    </row>
    <row r="10" spans="1:8" x14ac:dyDescent="0.25">
      <c r="A10" s="719"/>
      <c r="B10" s="720"/>
      <c r="C10" s="720"/>
      <c r="D10" s="720"/>
      <c r="E10" s="721"/>
    </row>
    <row r="11" spans="1:8" ht="22.5" customHeight="1" thickBot="1" x14ac:dyDescent="0.3">
      <c r="A11" s="722"/>
      <c r="B11" s="723"/>
      <c r="C11" s="723"/>
      <c r="D11" s="723"/>
      <c r="E11" s="724"/>
    </row>
    <row r="12" spans="1:8" ht="66.75" customHeight="1" thickBot="1" x14ac:dyDescent="0.3">
      <c r="A12" s="18" t="s">
        <v>10</v>
      </c>
      <c r="B12" s="490" t="s">
        <v>284</v>
      </c>
      <c r="C12" s="491"/>
      <c r="D12" s="491"/>
      <c r="E12" s="492"/>
      <c r="G12" s="164"/>
    </row>
    <row r="13" spans="1:8" x14ac:dyDescent="0.25">
      <c r="A13" s="493" t="s">
        <v>285</v>
      </c>
      <c r="B13" s="2">
        <v>2019</v>
      </c>
      <c r="C13" s="2">
        <v>2020</v>
      </c>
      <c r="D13" s="2">
        <v>2021</v>
      </c>
      <c r="E13" s="2">
        <v>2022</v>
      </c>
    </row>
    <row r="14" spans="1:8" ht="15.75" thickBot="1" x14ac:dyDescent="0.3">
      <c r="A14" s="494"/>
      <c r="B14" s="3" t="s">
        <v>5</v>
      </c>
      <c r="C14" s="3" t="s">
        <v>6</v>
      </c>
      <c r="D14" s="3" t="s">
        <v>6</v>
      </c>
      <c r="E14" s="3" t="s">
        <v>6</v>
      </c>
    </row>
    <row r="15" spans="1:8" ht="23.25" thickBot="1" x14ac:dyDescent="0.3">
      <c r="A15" s="4" t="s">
        <v>286</v>
      </c>
      <c r="B15" s="165">
        <v>488197</v>
      </c>
      <c r="C15" s="165">
        <v>502843</v>
      </c>
      <c r="D15" s="165">
        <v>517928</v>
      </c>
      <c r="E15" s="165">
        <v>533466</v>
      </c>
      <c r="G15" s="166"/>
      <c r="H15" s="166"/>
    </row>
    <row r="16" spans="1:8" ht="23.25" thickBot="1" x14ac:dyDescent="0.3">
      <c r="A16" s="4" t="s">
        <v>287</v>
      </c>
      <c r="B16" s="167">
        <v>36196</v>
      </c>
      <c r="C16" s="167">
        <v>38729</v>
      </c>
      <c r="D16" s="167">
        <v>41440</v>
      </c>
      <c r="E16" s="167">
        <v>44341</v>
      </c>
    </row>
    <row r="17" spans="1:7" ht="15.75" thickBot="1" x14ac:dyDescent="0.3">
      <c r="A17" s="4" t="s">
        <v>288</v>
      </c>
      <c r="B17" s="168" t="s">
        <v>289</v>
      </c>
      <c r="C17" s="168" t="s">
        <v>290</v>
      </c>
      <c r="D17" s="168" t="s">
        <v>291</v>
      </c>
      <c r="E17" s="168" t="s">
        <v>291</v>
      </c>
    </row>
    <row r="18" spans="1:7" ht="23.25" thickBot="1" x14ac:dyDescent="0.3">
      <c r="A18" s="4" t="s">
        <v>292</v>
      </c>
      <c r="B18" s="168" t="s">
        <v>293</v>
      </c>
      <c r="C18" s="168" t="s">
        <v>294</v>
      </c>
      <c r="D18" s="168" t="s">
        <v>295</v>
      </c>
      <c r="E18" s="168" t="s">
        <v>295</v>
      </c>
    </row>
    <row r="19" spans="1:7" ht="23.25" thickBot="1" x14ac:dyDescent="0.3">
      <c r="A19" s="4" t="s">
        <v>296</v>
      </c>
      <c r="B19" s="169" t="s">
        <v>297</v>
      </c>
      <c r="C19" s="169" t="s">
        <v>298</v>
      </c>
      <c r="D19" s="169" t="s">
        <v>299</v>
      </c>
      <c r="E19" s="169" t="s">
        <v>299</v>
      </c>
      <c r="G19" s="170"/>
    </row>
    <row r="20" spans="1:7" ht="15.75" thickBot="1" x14ac:dyDescent="0.3">
      <c r="A20" s="15" t="s">
        <v>12</v>
      </c>
      <c r="B20" s="725" t="s">
        <v>300</v>
      </c>
      <c r="C20" s="726"/>
      <c r="D20" s="726"/>
      <c r="E20" s="727"/>
      <c r="G20" s="171"/>
    </row>
    <row r="21" spans="1:7" ht="15.75" thickBot="1" x14ac:dyDescent="0.3">
      <c r="A21" s="498" t="s">
        <v>301</v>
      </c>
      <c r="B21" s="499"/>
      <c r="C21" s="499"/>
      <c r="D21" s="499"/>
      <c r="E21" s="500"/>
      <c r="G21" s="172"/>
    </row>
    <row r="22" spans="1:7" ht="23.25" thickBot="1" x14ac:dyDescent="0.3">
      <c r="A22" s="173" t="s">
        <v>302</v>
      </c>
      <c r="B22" s="167">
        <v>1800</v>
      </c>
      <c r="C22" s="167">
        <v>2300</v>
      </c>
      <c r="D22" s="167">
        <v>2400</v>
      </c>
      <c r="E22" s="167">
        <v>2450</v>
      </c>
      <c r="G22" s="172"/>
    </row>
    <row r="23" spans="1:7" ht="23.25" thickBot="1" x14ac:dyDescent="0.3">
      <c r="A23" s="174" t="s">
        <v>303</v>
      </c>
      <c r="B23" s="165">
        <v>270</v>
      </c>
      <c r="C23" s="167">
        <v>345</v>
      </c>
      <c r="D23" s="167">
        <v>360</v>
      </c>
      <c r="E23" s="167">
        <v>368</v>
      </c>
      <c r="G23" s="172"/>
    </row>
    <row r="24" spans="1:7" ht="15.75" thickBot="1" x14ac:dyDescent="0.3">
      <c r="A24" s="501" t="s">
        <v>34</v>
      </c>
      <c r="B24" s="502"/>
      <c r="C24" s="502"/>
      <c r="D24" s="502"/>
      <c r="E24" s="503"/>
    </row>
    <row r="25" spans="1:7" ht="15.75" thickBot="1" x14ac:dyDescent="0.3">
      <c r="A25" s="504" t="s">
        <v>304</v>
      </c>
      <c r="B25" s="521"/>
      <c r="C25" s="521"/>
      <c r="D25" s="521"/>
      <c r="E25" s="506"/>
    </row>
    <row r="26" spans="1:7" ht="24.75" customHeight="1" thickBot="1" x14ac:dyDescent="0.3">
      <c r="A26" s="22" t="s">
        <v>29</v>
      </c>
      <c r="B26" s="618" t="s">
        <v>305</v>
      </c>
      <c r="C26" s="619"/>
      <c r="D26" s="619"/>
      <c r="E26" s="517"/>
    </row>
    <row r="27" spans="1:7" ht="27.75" customHeight="1" thickBot="1" x14ac:dyDescent="0.3">
      <c r="A27" s="4" t="s">
        <v>9</v>
      </c>
      <c r="B27" s="695" t="s">
        <v>306</v>
      </c>
      <c r="C27" s="696"/>
      <c r="D27" s="696"/>
      <c r="E27" s="697"/>
    </row>
    <row r="28" spans="1:7" ht="15.75" thickBot="1" x14ac:dyDescent="0.3">
      <c r="A28" s="4" t="s">
        <v>14</v>
      </c>
      <c r="B28" s="511" t="s">
        <v>307</v>
      </c>
      <c r="C28" s="512"/>
      <c r="D28" s="512"/>
      <c r="E28" s="513"/>
    </row>
    <row r="29" spans="1:7" x14ac:dyDescent="0.25">
      <c r="A29" s="493"/>
      <c r="B29" s="20">
        <v>2019</v>
      </c>
      <c r="C29" s="20">
        <v>2020</v>
      </c>
      <c r="D29" s="20">
        <v>2021</v>
      </c>
      <c r="E29" s="20">
        <v>2022</v>
      </c>
    </row>
    <row r="30" spans="1:7" ht="15.75" thickBot="1" x14ac:dyDescent="0.3">
      <c r="A30" s="494"/>
      <c r="B30" s="21" t="s">
        <v>5</v>
      </c>
      <c r="C30" s="21" t="s">
        <v>6</v>
      </c>
      <c r="D30" s="21" t="s">
        <v>6</v>
      </c>
      <c r="E30" s="21" t="s">
        <v>6</v>
      </c>
    </row>
    <row r="31" spans="1:7" ht="15.75" thickBot="1" x14ac:dyDescent="0.3">
      <c r="A31" s="4" t="s">
        <v>8</v>
      </c>
      <c r="B31" s="42">
        <v>1800</v>
      </c>
      <c r="C31" s="42">
        <v>2300</v>
      </c>
      <c r="D31" s="42">
        <v>2400</v>
      </c>
      <c r="E31" s="42">
        <v>2450</v>
      </c>
    </row>
    <row r="32" spans="1:7" ht="15.75" thickBot="1" x14ac:dyDescent="0.3">
      <c r="A32" s="175" t="s">
        <v>15</v>
      </c>
      <c r="B32" s="6">
        <f>B61</f>
        <v>765250</v>
      </c>
      <c r="C32" s="6">
        <f>C61</f>
        <v>835883</v>
      </c>
      <c r="D32" s="6">
        <f>D61</f>
        <v>855883</v>
      </c>
      <c r="E32" s="6">
        <f>E61</f>
        <v>905883</v>
      </c>
    </row>
    <row r="33" spans="1:10" ht="15.75" thickBot="1" x14ac:dyDescent="0.3">
      <c r="A33" s="4" t="s">
        <v>23</v>
      </c>
      <c r="B33" s="6">
        <f>B32/B31</f>
        <v>425.13888888888891</v>
      </c>
      <c r="C33" s="6">
        <f>C32/C31</f>
        <v>363.42739130434785</v>
      </c>
      <c r="D33" s="6">
        <f>D32/D31</f>
        <v>356.61791666666664</v>
      </c>
      <c r="E33" s="6">
        <f>E32/E31</f>
        <v>369.74816326530612</v>
      </c>
      <c r="F33" s="176"/>
    </row>
    <row r="34" spans="1:10" ht="15.75" thickBot="1" x14ac:dyDescent="0.3">
      <c r="A34" s="4" t="s">
        <v>16</v>
      </c>
      <c r="B34" s="49" t="s">
        <v>22</v>
      </c>
      <c r="C34" s="8">
        <f>C31/B31-1</f>
        <v>0.27777777777777768</v>
      </c>
      <c r="D34" s="8">
        <f t="shared" ref="D34:E36" si="0">D31/C31-1</f>
        <v>4.3478260869565188E-2</v>
      </c>
      <c r="E34" s="8">
        <f t="shared" si="0"/>
        <v>2.0833333333333259E-2</v>
      </c>
    </row>
    <row r="35" spans="1:10" ht="15.75" thickBot="1" x14ac:dyDescent="0.3">
      <c r="A35" s="4" t="s">
        <v>17</v>
      </c>
      <c r="B35" s="49" t="s">
        <v>22</v>
      </c>
      <c r="C35" s="8">
        <f>C32/B32-1</f>
        <v>9.2300555374060789E-2</v>
      </c>
      <c r="D35" s="8">
        <f t="shared" si="0"/>
        <v>2.3926793582355499E-2</v>
      </c>
      <c r="E35" s="8">
        <f t="shared" si="0"/>
        <v>5.8419199820536116E-2</v>
      </c>
    </row>
    <row r="36" spans="1:10" ht="15.75" thickBot="1" x14ac:dyDescent="0.3">
      <c r="A36" s="4" t="s">
        <v>18</v>
      </c>
      <c r="B36" s="49" t="s">
        <v>22</v>
      </c>
      <c r="C36" s="8">
        <f>C33/B33-1</f>
        <v>-0.14515608709856109</v>
      </c>
      <c r="D36" s="8">
        <f t="shared" si="0"/>
        <v>-1.8736822816909471E-2</v>
      </c>
      <c r="E36" s="8">
        <f t="shared" si="0"/>
        <v>3.6818807987464064E-2</v>
      </c>
    </row>
    <row r="37" spans="1:10" ht="15.75" customHeight="1" thickBot="1" x14ac:dyDescent="0.3">
      <c r="A37" s="484" t="s">
        <v>308</v>
      </c>
      <c r="B37" s="485"/>
      <c r="C37" s="485"/>
      <c r="D37" s="485"/>
      <c r="E37" s="486"/>
    </row>
    <row r="38" spans="1:10" x14ac:dyDescent="0.25">
      <c r="A38" s="493"/>
      <c r="B38" s="20">
        <v>2019</v>
      </c>
      <c r="C38" s="20">
        <v>2020</v>
      </c>
      <c r="D38" s="20">
        <v>2021</v>
      </c>
      <c r="E38" s="20">
        <v>2022</v>
      </c>
    </row>
    <row r="39" spans="1:10" ht="15.75" thickBot="1" x14ac:dyDescent="0.3">
      <c r="A39" s="494"/>
      <c r="B39" s="21" t="s">
        <v>5</v>
      </c>
      <c r="C39" s="21" t="s">
        <v>6</v>
      </c>
      <c r="D39" s="21" t="s">
        <v>6</v>
      </c>
      <c r="E39" s="21" t="s">
        <v>6</v>
      </c>
      <c r="G39" s="177"/>
      <c r="H39" s="705"/>
      <c r="I39" s="705"/>
      <c r="J39" s="705"/>
    </row>
    <row r="40" spans="1:10" ht="15.75" thickBot="1" x14ac:dyDescent="0.3">
      <c r="A40" s="1" t="s">
        <v>0</v>
      </c>
      <c r="B40" s="9">
        <f>B41+B42</f>
        <v>119400</v>
      </c>
      <c r="C40" s="9">
        <f>C41+C42</f>
        <v>129426</v>
      </c>
      <c r="D40" s="9">
        <f>D41+D42</f>
        <v>129426</v>
      </c>
      <c r="E40" s="9">
        <f>E41+E42</f>
        <v>129426</v>
      </c>
      <c r="G40" s="178"/>
      <c r="H40" s="179"/>
      <c r="I40" s="178"/>
      <c r="J40" s="178"/>
    </row>
    <row r="41" spans="1:10" ht="15.75" thickBot="1" x14ac:dyDescent="0.3">
      <c r="A41" s="11" t="s">
        <v>52</v>
      </c>
      <c r="B41" s="9">
        <v>119400</v>
      </c>
      <c r="C41" s="9">
        <v>129426</v>
      </c>
      <c r="D41" s="9">
        <v>129426</v>
      </c>
      <c r="E41" s="9">
        <v>129426</v>
      </c>
      <c r="G41" s="180"/>
      <c r="H41" s="181"/>
      <c r="I41" s="181"/>
      <c r="J41" s="181"/>
    </row>
    <row r="42" spans="1:10" ht="15.75" thickBot="1" x14ac:dyDescent="0.3">
      <c r="A42" s="11" t="s">
        <v>53</v>
      </c>
      <c r="B42" s="9">
        <v>0</v>
      </c>
      <c r="C42" s="9">
        <v>0</v>
      </c>
      <c r="D42" s="9">
        <v>0</v>
      </c>
      <c r="E42" s="9">
        <v>0</v>
      </c>
      <c r="G42" s="181"/>
      <c r="H42" s="181"/>
      <c r="I42" s="181"/>
      <c r="J42" s="181"/>
    </row>
    <row r="43" spans="1:10" ht="15.75" thickBot="1" x14ac:dyDescent="0.3">
      <c r="A43" s="1" t="s">
        <v>33</v>
      </c>
      <c r="B43" s="9">
        <f>B44+B45</f>
        <v>22200</v>
      </c>
      <c r="C43" s="9">
        <f>C44+C45</f>
        <v>22557</v>
      </c>
      <c r="D43" s="9">
        <f>D44+D45</f>
        <v>22557</v>
      </c>
      <c r="E43" s="9">
        <f>E44+E45</f>
        <v>22557</v>
      </c>
      <c r="G43" s="181"/>
      <c r="H43" s="181"/>
      <c r="I43" s="181"/>
      <c r="J43" s="181"/>
    </row>
    <row r="44" spans="1:10" ht="15.75" thickBot="1" x14ac:dyDescent="0.3">
      <c r="A44" s="11" t="s">
        <v>52</v>
      </c>
      <c r="B44" s="9">
        <v>22200</v>
      </c>
      <c r="C44" s="9">
        <v>22557</v>
      </c>
      <c r="D44" s="9">
        <v>22557</v>
      </c>
      <c r="E44" s="9">
        <v>22557</v>
      </c>
      <c r="G44" s="182"/>
      <c r="H44" s="182"/>
      <c r="I44" s="182"/>
      <c r="J44" s="182"/>
    </row>
    <row r="45" spans="1:10" ht="15.75" thickBot="1" x14ac:dyDescent="0.3">
      <c r="A45" s="11" t="s">
        <v>53</v>
      </c>
      <c r="B45" s="9">
        <v>0</v>
      </c>
      <c r="C45" s="9">
        <v>0</v>
      </c>
      <c r="D45" s="9">
        <v>0</v>
      </c>
      <c r="E45" s="9">
        <v>0</v>
      </c>
    </row>
    <row r="46" spans="1:10" ht="15.75" thickBot="1" x14ac:dyDescent="0.3">
      <c r="A46" s="1" t="s">
        <v>1</v>
      </c>
      <c r="B46" s="12">
        <f>B47+B48</f>
        <v>23650</v>
      </c>
      <c r="C46" s="12">
        <f>C47+C48</f>
        <v>68000</v>
      </c>
      <c r="D46" s="12">
        <f>D47+D48</f>
        <v>68000</v>
      </c>
      <c r="E46" s="12">
        <f>E47+E48</f>
        <v>68000</v>
      </c>
    </row>
    <row r="47" spans="1:10" ht="15.75" thickBot="1" x14ac:dyDescent="0.3">
      <c r="A47" s="11" t="s">
        <v>52</v>
      </c>
      <c r="B47" s="12">
        <v>23650</v>
      </c>
      <c r="C47" s="44">
        <v>68000</v>
      </c>
      <c r="D47" s="9">
        <v>68000</v>
      </c>
      <c r="E47" s="9">
        <v>68000</v>
      </c>
    </row>
    <row r="48" spans="1:10" ht="15.75" thickBot="1" x14ac:dyDescent="0.3">
      <c r="A48" s="11" t="s">
        <v>53</v>
      </c>
      <c r="B48" s="12">
        <v>0</v>
      </c>
      <c r="C48" s="44">
        <v>0</v>
      </c>
      <c r="D48" s="9">
        <v>0</v>
      </c>
      <c r="E48" s="9">
        <v>0</v>
      </c>
    </row>
    <row r="49" spans="1:5" ht="15.75" thickBot="1" x14ac:dyDescent="0.3">
      <c r="A49" s="1" t="s">
        <v>2</v>
      </c>
      <c r="B49" s="12">
        <f>B50+B51</f>
        <v>0</v>
      </c>
      <c r="C49" s="12">
        <f>C50+C51</f>
        <v>0</v>
      </c>
      <c r="D49" s="12">
        <f>D50+D51</f>
        <v>0</v>
      </c>
      <c r="E49" s="12">
        <f>E50+E51</f>
        <v>0</v>
      </c>
    </row>
    <row r="50" spans="1:5" ht="15.75" thickBot="1" x14ac:dyDescent="0.3">
      <c r="A50" s="11" t="s">
        <v>52</v>
      </c>
      <c r="B50" s="12">
        <v>0</v>
      </c>
      <c r="C50" s="44">
        <v>0</v>
      </c>
      <c r="D50" s="9">
        <v>0</v>
      </c>
      <c r="E50" s="9">
        <v>0</v>
      </c>
    </row>
    <row r="51" spans="1:5" ht="15.75" thickBot="1" x14ac:dyDescent="0.3">
      <c r="A51" s="11" t="s">
        <v>53</v>
      </c>
      <c r="B51" s="12">
        <v>0</v>
      </c>
      <c r="C51" s="44">
        <v>0</v>
      </c>
      <c r="D51" s="9">
        <v>0</v>
      </c>
      <c r="E51" s="9">
        <v>0</v>
      </c>
    </row>
    <row r="52" spans="1:5" ht="15.75" thickBot="1" x14ac:dyDescent="0.3">
      <c r="A52" s="1" t="s">
        <v>24</v>
      </c>
      <c r="B52" s="12">
        <f>B53+B54</f>
        <v>0</v>
      </c>
      <c r="C52" s="12">
        <f>C53+C54</f>
        <v>0</v>
      </c>
      <c r="D52" s="12">
        <f>D53+D54</f>
        <v>0</v>
      </c>
      <c r="E52" s="12">
        <f>E53+E54</f>
        <v>0</v>
      </c>
    </row>
    <row r="53" spans="1:5" ht="15.75" thickBot="1" x14ac:dyDescent="0.3">
      <c r="A53" s="11" t="s">
        <v>52</v>
      </c>
      <c r="B53" s="12">
        <v>0</v>
      </c>
      <c r="C53" s="44">
        <v>0</v>
      </c>
      <c r="D53" s="9">
        <v>0</v>
      </c>
      <c r="E53" s="9">
        <v>0</v>
      </c>
    </row>
    <row r="54" spans="1:5" ht="15.75" thickBot="1" x14ac:dyDescent="0.3">
      <c r="A54" s="11" t="s">
        <v>53</v>
      </c>
      <c r="B54" s="12">
        <v>0</v>
      </c>
      <c r="C54" s="44">
        <v>0</v>
      </c>
      <c r="D54" s="9">
        <v>0</v>
      </c>
      <c r="E54" s="9">
        <v>0</v>
      </c>
    </row>
    <row r="55" spans="1:5" ht="15.75" thickBot="1" x14ac:dyDescent="0.3">
      <c r="A55" s="1" t="s">
        <v>25</v>
      </c>
      <c r="B55" s="12">
        <f>B56+B57</f>
        <v>0</v>
      </c>
      <c r="C55" s="12">
        <f>C56+C57</f>
        <v>0</v>
      </c>
      <c r="D55" s="12">
        <f>D56+D57</f>
        <v>0</v>
      </c>
      <c r="E55" s="12">
        <f>E56+E57</f>
        <v>0</v>
      </c>
    </row>
    <row r="56" spans="1:5" ht="15.75" thickBot="1" x14ac:dyDescent="0.3">
      <c r="A56" s="11" t="s">
        <v>52</v>
      </c>
      <c r="B56" s="12">
        <v>0</v>
      </c>
      <c r="C56" s="44">
        <v>0</v>
      </c>
      <c r="D56" s="9">
        <v>0</v>
      </c>
      <c r="E56" s="9">
        <v>0</v>
      </c>
    </row>
    <row r="57" spans="1:5" ht="15.75" thickBot="1" x14ac:dyDescent="0.3">
      <c r="A57" s="11" t="s">
        <v>53</v>
      </c>
      <c r="B57" s="12">
        <v>0</v>
      </c>
      <c r="C57" s="44">
        <v>0</v>
      </c>
      <c r="D57" s="9">
        <v>0</v>
      </c>
      <c r="E57" s="9">
        <v>0</v>
      </c>
    </row>
    <row r="58" spans="1:5" ht="15.75" thickBot="1" x14ac:dyDescent="0.3">
      <c r="A58" s="1" t="s">
        <v>3</v>
      </c>
      <c r="B58" s="44">
        <f>B59+B60</f>
        <v>600000</v>
      </c>
      <c r="C58" s="44">
        <f>C59+C60</f>
        <v>615900</v>
      </c>
      <c r="D58" s="44">
        <f>D59+D60</f>
        <v>635900</v>
      </c>
      <c r="E58" s="44">
        <f>E59+E60</f>
        <v>685900</v>
      </c>
    </row>
    <row r="59" spans="1:5" ht="15.75" thickBot="1" x14ac:dyDescent="0.3">
      <c r="A59" s="11" t="s">
        <v>52</v>
      </c>
      <c r="B59" s="43">
        <v>600000</v>
      </c>
      <c r="C59" s="44">
        <v>615900</v>
      </c>
      <c r="D59" s="44">
        <v>635900</v>
      </c>
      <c r="E59" s="44">
        <v>685900</v>
      </c>
    </row>
    <row r="60" spans="1:5" ht="15.75" thickBot="1" x14ac:dyDescent="0.3">
      <c r="A60" s="11" t="s">
        <v>53</v>
      </c>
      <c r="B60" s="43">
        <v>0</v>
      </c>
      <c r="C60" s="44">
        <v>0</v>
      </c>
      <c r="D60" s="44">
        <v>0</v>
      </c>
      <c r="E60" s="44">
        <v>0</v>
      </c>
    </row>
    <row r="61" spans="1:5" ht="15.75" thickBot="1" x14ac:dyDescent="0.3">
      <c r="A61" s="183" t="s">
        <v>35</v>
      </c>
      <c r="B61" s="24">
        <f>B58+B55+B52+B49+B46+B43+B40</f>
        <v>765250</v>
      </c>
      <c r="C61" s="24">
        <f>C58+C55+C52+C49+C46+C43+C40</f>
        <v>835883</v>
      </c>
      <c r="D61" s="24">
        <f>D58+D55+D52+D49+D46+D43+D40</f>
        <v>855883</v>
      </c>
      <c r="E61" s="24">
        <f>E58+E55+E52+E49+E46+E43+E40</f>
        <v>905883</v>
      </c>
    </row>
    <row r="62" spans="1:5" ht="15.75" thickBot="1" x14ac:dyDescent="0.3">
      <c r="A62" s="26" t="s">
        <v>37</v>
      </c>
      <c r="B62" s="184">
        <f>IF(B61-B32=0,0,"Error")</f>
        <v>0</v>
      </c>
      <c r="C62" s="184">
        <f>IF(C61-C32=0,0,"Error")</f>
        <v>0</v>
      </c>
      <c r="D62" s="184">
        <f>IF(D61-D32=0,0,"Error")</f>
        <v>0</v>
      </c>
      <c r="E62" s="184">
        <f>IF(E61-E32=0,0,"Error")</f>
        <v>0</v>
      </c>
    </row>
    <row r="63" spans="1:5" ht="25.5" customHeight="1" thickBot="1" x14ac:dyDescent="0.3">
      <c r="A63" s="185" t="s">
        <v>59</v>
      </c>
      <c r="B63" s="706" t="s">
        <v>309</v>
      </c>
      <c r="C63" s="707"/>
      <c r="D63" s="707"/>
      <c r="E63" s="708"/>
    </row>
    <row r="64" spans="1:5" ht="39.75" customHeight="1" thickBot="1" x14ac:dyDescent="0.3">
      <c r="A64" s="4" t="s">
        <v>9</v>
      </c>
      <c r="B64" s="709" t="s">
        <v>310</v>
      </c>
      <c r="C64" s="710"/>
      <c r="D64" s="710"/>
      <c r="E64" s="711"/>
    </row>
    <row r="65" spans="1:5" ht="15.75" thickBot="1" x14ac:dyDescent="0.3">
      <c r="A65" s="4" t="s">
        <v>14</v>
      </c>
      <c r="B65" s="511" t="s">
        <v>311</v>
      </c>
      <c r="C65" s="512"/>
      <c r="D65" s="512"/>
      <c r="E65" s="513"/>
    </row>
    <row r="66" spans="1:5" ht="15.75" thickBot="1" x14ac:dyDescent="0.3">
      <c r="A66" s="4" t="s">
        <v>8</v>
      </c>
      <c r="B66" s="42">
        <v>10</v>
      </c>
      <c r="C66" s="42">
        <v>10</v>
      </c>
      <c r="D66" s="42">
        <v>10</v>
      </c>
      <c r="E66" s="42">
        <v>10</v>
      </c>
    </row>
    <row r="67" spans="1:5" x14ac:dyDescent="0.25">
      <c r="A67" s="493"/>
      <c r="B67" s="20">
        <v>2019</v>
      </c>
      <c r="C67" s="20">
        <v>2020</v>
      </c>
      <c r="D67" s="20">
        <v>2021</v>
      </c>
      <c r="E67" s="20">
        <v>2022</v>
      </c>
    </row>
    <row r="68" spans="1:5" ht="15.75" thickBot="1" x14ac:dyDescent="0.3">
      <c r="A68" s="494"/>
      <c r="B68" s="21" t="s">
        <v>5</v>
      </c>
      <c r="C68" s="21" t="s">
        <v>6</v>
      </c>
      <c r="D68" s="21" t="s">
        <v>6</v>
      </c>
      <c r="E68" s="21" t="s">
        <v>6</v>
      </c>
    </row>
    <row r="69" spans="1:5" ht="15.75" thickBot="1" x14ac:dyDescent="0.3">
      <c r="A69" s="4" t="s">
        <v>15</v>
      </c>
      <c r="B69" s="6">
        <f>B77+B80+B83+B86+B89+B92+B95</f>
        <v>15000</v>
      </c>
      <c r="C69" s="6">
        <f>C77+C80+C83+C86+C89+C92+C95</f>
        <v>15000</v>
      </c>
      <c r="D69" s="6">
        <f>D77+D80+D83+D86+D89+D92+D95</f>
        <v>15000</v>
      </c>
      <c r="E69" s="6">
        <f>E77+E80+E83+E86+E89+E92+E95</f>
        <v>15000</v>
      </c>
    </row>
    <row r="70" spans="1:5" ht="15.75" thickBot="1" x14ac:dyDescent="0.3">
      <c r="A70" s="4" t="s">
        <v>23</v>
      </c>
      <c r="B70" s="6">
        <f>B69/B66</f>
        <v>1500</v>
      </c>
      <c r="C70" s="6">
        <f>C69/C66</f>
        <v>1500</v>
      </c>
      <c r="D70" s="6">
        <f>D69/D66</f>
        <v>1500</v>
      </c>
      <c r="E70" s="6">
        <f>E69/E66</f>
        <v>1500</v>
      </c>
    </row>
    <row r="71" spans="1:5" ht="15.75" thickBot="1" x14ac:dyDescent="0.3">
      <c r="A71" s="4" t="s">
        <v>16</v>
      </c>
      <c r="B71" s="49"/>
      <c r="C71" s="8">
        <v>0</v>
      </c>
      <c r="D71" s="8">
        <v>0</v>
      </c>
      <c r="E71" s="8">
        <v>0</v>
      </c>
    </row>
    <row r="72" spans="1:5" ht="15.75" thickBot="1" x14ac:dyDescent="0.3">
      <c r="A72" s="4" t="s">
        <v>17</v>
      </c>
      <c r="B72" s="49"/>
      <c r="C72" s="8">
        <v>0</v>
      </c>
      <c r="D72" s="8">
        <v>0</v>
      </c>
      <c r="E72" s="8">
        <v>0</v>
      </c>
    </row>
    <row r="73" spans="1:5" ht="15.75" thickBot="1" x14ac:dyDescent="0.3">
      <c r="A73" s="4" t="s">
        <v>18</v>
      </c>
      <c r="B73" s="49"/>
      <c r="C73" s="8">
        <v>0</v>
      </c>
      <c r="D73" s="8">
        <v>0</v>
      </c>
      <c r="E73" s="8">
        <v>0</v>
      </c>
    </row>
    <row r="74" spans="1:5" ht="15.75" thickBot="1" x14ac:dyDescent="0.3">
      <c r="A74" s="484" t="s">
        <v>312</v>
      </c>
      <c r="B74" s="485"/>
      <c r="C74" s="485"/>
      <c r="D74" s="485"/>
      <c r="E74" s="486"/>
    </row>
    <row r="75" spans="1:5" x14ac:dyDescent="0.25">
      <c r="A75" s="493"/>
      <c r="B75" s="20">
        <v>2019</v>
      </c>
      <c r="C75" s="20">
        <v>2020</v>
      </c>
      <c r="D75" s="20">
        <v>2021</v>
      </c>
      <c r="E75" s="20">
        <v>2022</v>
      </c>
    </row>
    <row r="76" spans="1:5" ht="15.75" thickBot="1" x14ac:dyDescent="0.3">
      <c r="A76" s="494"/>
      <c r="B76" s="21" t="s">
        <v>5</v>
      </c>
      <c r="C76" s="21" t="s">
        <v>6</v>
      </c>
      <c r="D76" s="21" t="s">
        <v>6</v>
      </c>
      <c r="E76" s="21" t="s">
        <v>6</v>
      </c>
    </row>
    <row r="77" spans="1:5" ht="15.75" thickBot="1" x14ac:dyDescent="0.3">
      <c r="A77" s="1" t="s">
        <v>0</v>
      </c>
      <c r="B77" s="9">
        <f>B78+B79</f>
        <v>0</v>
      </c>
      <c r="C77" s="9">
        <f>C78+C79</f>
        <v>0</v>
      </c>
      <c r="D77" s="9">
        <f>D78+D79</f>
        <v>0</v>
      </c>
      <c r="E77" s="9">
        <f>E78+E79</f>
        <v>0</v>
      </c>
    </row>
    <row r="78" spans="1:5" ht="15.75" thickBot="1" x14ac:dyDescent="0.3">
      <c r="A78" s="11" t="s">
        <v>52</v>
      </c>
      <c r="B78" s="9">
        <v>0</v>
      </c>
      <c r="C78" s="9">
        <v>0</v>
      </c>
      <c r="D78" s="9">
        <v>0</v>
      </c>
      <c r="E78" s="9">
        <v>0</v>
      </c>
    </row>
    <row r="79" spans="1:5" ht="15.75" thickBot="1" x14ac:dyDescent="0.3">
      <c r="A79" s="11" t="s">
        <v>53</v>
      </c>
      <c r="B79" s="9">
        <v>0</v>
      </c>
      <c r="C79" s="9">
        <v>0</v>
      </c>
      <c r="D79" s="9">
        <v>0</v>
      </c>
      <c r="E79" s="9">
        <v>0</v>
      </c>
    </row>
    <row r="80" spans="1:5" ht="15.75" thickBot="1" x14ac:dyDescent="0.3">
      <c r="A80" s="1" t="s">
        <v>33</v>
      </c>
      <c r="B80" s="9">
        <f>B81+B82</f>
        <v>0</v>
      </c>
      <c r="C80" s="9">
        <f>C81+C82</f>
        <v>0</v>
      </c>
      <c r="D80" s="9">
        <f>D81+D82</f>
        <v>0</v>
      </c>
      <c r="E80" s="9">
        <f>E81+E82</f>
        <v>0</v>
      </c>
    </row>
    <row r="81" spans="1:5" ht="15.75" thickBot="1" x14ac:dyDescent="0.3">
      <c r="A81" s="11" t="s">
        <v>52</v>
      </c>
      <c r="B81" s="9">
        <v>0</v>
      </c>
      <c r="C81" s="9">
        <v>0</v>
      </c>
      <c r="D81" s="9">
        <v>0</v>
      </c>
      <c r="E81" s="9">
        <v>0</v>
      </c>
    </row>
    <row r="82" spans="1:5" ht="15.75" thickBot="1" x14ac:dyDescent="0.3">
      <c r="A82" s="11" t="s">
        <v>53</v>
      </c>
      <c r="B82" s="9">
        <v>0</v>
      </c>
      <c r="C82" s="9">
        <v>0</v>
      </c>
      <c r="D82" s="9">
        <v>0</v>
      </c>
      <c r="E82" s="9">
        <v>0</v>
      </c>
    </row>
    <row r="83" spans="1:5" ht="15.75" thickBot="1" x14ac:dyDescent="0.3">
      <c r="A83" s="1" t="s">
        <v>1</v>
      </c>
      <c r="B83" s="12">
        <f>B84+B85</f>
        <v>15000</v>
      </c>
      <c r="C83" s="12">
        <f>C84+C85</f>
        <v>15000</v>
      </c>
      <c r="D83" s="12">
        <f>D84+D85</f>
        <v>15000</v>
      </c>
      <c r="E83" s="12">
        <f>E84+E85</f>
        <v>15000</v>
      </c>
    </row>
    <row r="84" spans="1:5" ht="15.75" thickBot="1" x14ac:dyDescent="0.3">
      <c r="A84" s="11" t="s">
        <v>52</v>
      </c>
      <c r="B84" s="12">
        <v>15000</v>
      </c>
      <c r="C84" s="44">
        <v>15000</v>
      </c>
      <c r="D84" s="9">
        <v>15000</v>
      </c>
      <c r="E84" s="9">
        <v>15000</v>
      </c>
    </row>
    <row r="85" spans="1:5" ht="15.75" thickBot="1" x14ac:dyDescent="0.3">
      <c r="A85" s="11" t="s">
        <v>53</v>
      </c>
      <c r="B85" s="12">
        <v>0</v>
      </c>
      <c r="C85" s="44">
        <v>0</v>
      </c>
      <c r="D85" s="9">
        <v>0</v>
      </c>
      <c r="E85" s="9">
        <v>0</v>
      </c>
    </row>
    <row r="86" spans="1:5" ht="15.75" thickBot="1" x14ac:dyDescent="0.3">
      <c r="A86" s="1" t="s">
        <v>2</v>
      </c>
      <c r="B86" s="12">
        <f>B87+B88</f>
        <v>0</v>
      </c>
      <c r="C86" s="12">
        <f>C87+C88</f>
        <v>0</v>
      </c>
      <c r="D86" s="12">
        <f>D87+D88</f>
        <v>0</v>
      </c>
      <c r="E86" s="12">
        <f>E87+E88</f>
        <v>0</v>
      </c>
    </row>
    <row r="87" spans="1:5" ht="15.75" thickBot="1" x14ac:dyDescent="0.3">
      <c r="A87" s="11" t="s">
        <v>52</v>
      </c>
      <c r="B87" s="9">
        <v>0</v>
      </c>
      <c r="C87" s="9">
        <v>0</v>
      </c>
      <c r="D87" s="9">
        <v>0</v>
      </c>
      <c r="E87" s="9">
        <v>0</v>
      </c>
    </row>
    <row r="88" spans="1:5" ht="15.75" thickBot="1" x14ac:dyDescent="0.3">
      <c r="A88" s="11" t="s">
        <v>53</v>
      </c>
      <c r="B88" s="9">
        <v>0</v>
      </c>
      <c r="C88" s="9">
        <v>0</v>
      </c>
      <c r="D88" s="9">
        <v>0</v>
      </c>
      <c r="E88" s="9">
        <v>0</v>
      </c>
    </row>
    <row r="89" spans="1:5" ht="15.75" thickBot="1" x14ac:dyDescent="0.3">
      <c r="A89" s="1" t="s">
        <v>24</v>
      </c>
      <c r="B89" s="12">
        <f>B90+B91</f>
        <v>0</v>
      </c>
      <c r="C89" s="12">
        <f>C90+C91</f>
        <v>0</v>
      </c>
      <c r="D89" s="12">
        <f>D90+D91</f>
        <v>0</v>
      </c>
      <c r="E89" s="12">
        <f>E90+E91</f>
        <v>0</v>
      </c>
    </row>
    <row r="90" spans="1:5" ht="15.75" thickBot="1" x14ac:dyDescent="0.3">
      <c r="A90" s="11" t="s">
        <v>52</v>
      </c>
      <c r="B90" s="9">
        <v>0</v>
      </c>
      <c r="C90" s="9">
        <v>0</v>
      </c>
      <c r="D90" s="9">
        <v>0</v>
      </c>
      <c r="E90" s="9">
        <v>0</v>
      </c>
    </row>
    <row r="91" spans="1:5" ht="15.75" thickBot="1" x14ac:dyDescent="0.3">
      <c r="A91" s="11" t="s">
        <v>53</v>
      </c>
      <c r="B91" s="9">
        <v>0</v>
      </c>
      <c r="C91" s="9">
        <v>0</v>
      </c>
      <c r="D91" s="9">
        <v>0</v>
      </c>
      <c r="E91" s="9">
        <v>0</v>
      </c>
    </row>
    <row r="92" spans="1:5" ht="15.75" thickBot="1" x14ac:dyDescent="0.3">
      <c r="A92" s="1" t="s">
        <v>25</v>
      </c>
      <c r="B92" s="12">
        <f>B93+B94</f>
        <v>0</v>
      </c>
      <c r="C92" s="12">
        <f>C93+C94</f>
        <v>0</v>
      </c>
      <c r="D92" s="12">
        <f>D93+D94</f>
        <v>0</v>
      </c>
      <c r="E92" s="12">
        <f>E93+E94</f>
        <v>0</v>
      </c>
    </row>
    <row r="93" spans="1:5" ht="15.75" thickBot="1" x14ac:dyDescent="0.3">
      <c r="A93" s="11" t="s">
        <v>52</v>
      </c>
      <c r="B93" s="9">
        <v>0</v>
      </c>
      <c r="C93" s="9">
        <v>0</v>
      </c>
      <c r="D93" s="9">
        <v>0</v>
      </c>
      <c r="E93" s="9">
        <v>0</v>
      </c>
    </row>
    <row r="94" spans="1:5" ht="15.75" thickBot="1" x14ac:dyDescent="0.3">
      <c r="A94" s="11" t="s">
        <v>53</v>
      </c>
      <c r="B94" s="9">
        <v>0</v>
      </c>
      <c r="C94" s="9">
        <v>0</v>
      </c>
      <c r="D94" s="9">
        <v>0</v>
      </c>
      <c r="E94" s="9">
        <v>0</v>
      </c>
    </row>
    <row r="95" spans="1:5" ht="15.75" thickBot="1" x14ac:dyDescent="0.3">
      <c r="A95" s="1" t="s">
        <v>3</v>
      </c>
      <c r="B95" s="12">
        <f>B96+B97</f>
        <v>0</v>
      </c>
      <c r="C95" s="12">
        <f>C96+C97</f>
        <v>0</v>
      </c>
      <c r="D95" s="12">
        <f>D96+D97</f>
        <v>0</v>
      </c>
      <c r="E95" s="12">
        <f>E96+E97</f>
        <v>0</v>
      </c>
    </row>
    <row r="96" spans="1:5" ht="15.75" thickBot="1" x14ac:dyDescent="0.3">
      <c r="A96" s="11" t="s">
        <v>52</v>
      </c>
      <c r="B96" s="9">
        <v>0</v>
      </c>
      <c r="C96" s="9">
        <v>0</v>
      </c>
      <c r="D96" s="9">
        <v>0</v>
      </c>
      <c r="E96" s="9">
        <v>0</v>
      </c>
    </row>
    <row r="97" spans="1:5" ht="15.75" thickBot="1" x14ac:dyDescent="0.3">
      <c r="A97" s="11" t="s">
        <v>53</v>
      </c>
      <c r="B97" s="9">
        <v>0</v>
      </c>
      <c r="C97" s="9">
        <v>0</v>
      </c>
      <c r="D97" s="9">
        <v>0</v>
      </c>
      <c r="E97" s="9">
        <v>0</v>
      </c>
    </row>
    <row r="98" spans="1:5" ht="15.75" thickBot="1" x14ac:dyDescent="0.3">
      <c r="A98" s="183" t="s">
        <v>102</v>
      </c>
      <c r="B98" s="24">
        <f>B95+B92+B89+B86+B83+B80+B77</f>
        <v>15000</v>
      </c>
      <c r="C98" s="24">
        <f>C95+C92+C89+C86+C83+C80+C77</f>
        <v>15000</v>
      </c>
      <c r="D98" s="24">
        <f>D95+D92+D89+D86+D83+D80+D77</f>
        <v>15000</v>
      </c>
      <c r="E98" s="24">
        <f>E95+E92+E89+E86+E83+E80+E77</f>
        <v>15000</v>
      </c>
    </row>
    <row r="99" spans="1:5" ht="15.75" thickBot="1" x14ac:dyDescent="0.3">
      <c r="A99" s="26" t="s">
        <v>37</v>
      </c>
      <c r="B99" s="27">
        <f>IF(B98-B69=0,0,"Error")</f>
        <v>0</v>
      </c>
      <c r="C99" s="27">
        <f>IF(C98-C69=0,0,"Error")</f>
        <v>0</v>
      </c>
      <c r="D99" s="27">
        <f>IF(D98-D69=0,0,"Error")</f>
        <v>0</v>
      </c>
      <c r="E99" s="27">
        <f>IF(E98-E69=0,0,"Error")</f>
        <v>0</v>
      </c>
    </row>
    <row r="100" spans="1:5" ht="21.75" customHeight="1" thickBot="1" x14ac:dyDescent="0.3">
      <c r="A100" s="185" t="s">
        <v>103</v>
      </c>
      <c r="B100" s="728" t="s">
        <v>313</v>
      </c>
      <c r="C100" s="729"/>
      <c r="D100" s="729"/>
      <c r="E100" s="730"/>
    </row>
    <row r="101" spans="1:5" ht="59.25" customHeight="1" thickBot="1" x14ac:dyDescent="0.3">
      <c r="A101" s="4" t="s">
        <v>9</v>
      </c>
      <c r="B101" s="695" t="s">
        <v>314</v>
      </c>
      <c r="C101" s="696"/>
      <c r="D101" s="696"/>
      <c r="E101" s="697"/>
    </row>
    <row r="102" spans="1:5" ht="15.75" thickBot="1" x14ac:dyDescent="0.3">
      <c r="A102" s="4" t="s">
        <v>14</v>
      </c>
      <c r="B102" s="511" t="s">
        <v>315</v>
      </c>
      <c r="C102" s="512"/>
      <c r="D102" s="512"/>
      <c r="E102" s="513"/>
    </row>
    <row r="103" spans="1:5" x14ac:dyDescent="0.25">
      <c r="A103" s="493"/>
      <c r="B103" s="20">
        <v>2019</v>
      </c>
      <c r="C103" s="20">
        <v>2020</v>
      </c>
      <c r="D103" s="20">
        <v>2021</v>
      </c>
      <c r="E103" s="20">
        <v>2022</v>
      </c>
    </row>
    <row r="104" spans="1:5" ht="15.75" thickBot="1" x14ac:dyDescent="0.3">
      <c r="A104" s="494"/>
      <c r="B104" s="21" t="s">
        <v>5</v>
      </c>
      <c r="C104" s="21" t="s">
        <v>6</v>
      </c>
      <c r="D104" s="21" t="s">
        <v>6</v>
      </c>
      <c r="E104" s="21" t="s">
        <v>6</v>
      </c>
    </row>
    <row r="105" spans="1:5" ht="15.75" thickBot="1" x14ac:dyDescent="0.3">
      <c r="A105" s="4" t="s">
        <v>8</v>
      </c>
      <c r="B105" s="42">
        <v>1200000</v>
      </c>
      <c r="C105" s="42">
        <v>1218000</v>
      </c>
      <c r="D105" s="42">
        <v>1236400</v>
      </c>
      <c r="E105" s="42">
        <v>1255480</v>
      </c>
    </row>
    <row r="106" spans="1:5" ht="15.75" thickBot="1" x14ac:dyDescent="0.3">
      <c r="A106" s="4" t="s">
        <v>15</v>
      </c>
      <c r="B106" s="6">
        <f>B114+B117+B120+B123+B126+B129+B132</f>
        <v>26580</v>
      </c>
      <c r="C106" s="6">
        <f>C114+C117+C120+C123+C126+C129+C132</f>
        <v>28912</v>
      </c>
      <c r="D106" s="6">
        <f>D114+D117+D120+D123+D126+D129+D132</f>
        <v>28912</v>
      </c>
      <c r="E106" s="6">
        <f>E114+E117+E120+E123+E126+E129+E132</f>
        <v>28912</v>
      </c>
    </row>
    <row r="107" spans="1:5" ht="15.75" thickBot="1" x14ac:dyDescent="0.3">
      <c r="A107" s="4" t="s">
        <v>23</v>
      </c>
      <c r="B107" s="186">
        <f>B106/B105</f>
        <v>2.215E-2</v>
      </c>
      <c r="C107" s="186">
        <f>C106/C105</f>
        <v>2.3737274220032842E-2</v>
      </c>
      <c r="D107" s="186">
        <f>D106/D105</f>
        <v>2.3384018117114203E-2</v>
      </c>
      <c r="E107" s="186">
        <f>E106/E105</f>
        <v>2.3028642431579954E-2</v>
      </c>
    </row>
    <row r="108" spans="1:5" ht="15.75" thickBot="1" x14ac:dyDescent="0.3">
      <c r="A108" s="4" t="s">
        <v>16</v>
      </c>
      <c r="B108" s="49"/>
      <c r="C108" s="8">
        <f>C105/B105-1</f>
        <v>1.4999999999999902E-2</v>
      </c>
      <c r="D108" s="8">
        <f>D105/C105-1</f>
        <v>1.5106732348111551E-2</v>
      </c>
      <c r="E108" s="8">
        <f>E105/D105-1</f>
        <v>1.543189906179232E-2</v>
      </c>
    </row>
    <row r="109" spans="1:5" ht="15.75" thickBot="1" x14ac:dyDescent="0.3">
      <c r="A109" s="4" t="s">
        <v>17</v>
      </c>
      <c r="B109" s="49"/>
      <c r="C109" s="8">
        <f t="shared" ref="C109:E110" si="1">C106/B106-1</f>
        <v>8.7735139202407719E-2</v>
      </c>
      <c r="D109" s="8">
        <f t="shared" si="1"/>
        <v>0</v>
      </c>
      <c r="E109" s="8">
        <f t="shared" si="1"/>
        <v>0</v>
      </c>
    </row>
    <row r="110" spans="1:5" ht="15.75" thickBot="1" x14ac:dyDescent="0.3">
      <c r="A110" s="4" t="s">
        <v>18</v>
      </c>
      <c r="B110" s="49"/>
      <c r="C110" s="8">
        <f t="shared" si="1"/>
        <v>7.1660235667396988E-2</v>
      </c>
      <c r="D110" s="8">
        <f t="shared" si="1"/>
        <v>-1.4881915237787147E-2</v>
      </c>
      <c r="E110" s="8">
        <f t="shared" si="1"/>
        <v>-1.5197374709274514E-2</v>
      </c>
    </row>
    <row r="111" spans="1:5" ht="15.75" thickBot="1" x14ac:dyDescent="0.3">
      <c r="A111" s="484" t="s">
        <v>316</v>
      </c>
      <c r="B111" s="485"/>
      <c r="C111" s="485"/>
      <c r="D111" s="485"/>
      <c r="E111" s="486"/>
    </row>
    <row r="112" spans="1:5" x14ac:dyDescent="0.25">
      <c r="A112" s="493"/>
      <c r="B112" s="20">
        <v>2019</v>
      </c>
      <c r="C112" s="20">
        <v>2020</v>
      </c>
      <c r="D112" s="20">
        <v>2021</v>
      </c>
      <c r="E112" s="20">
        <v>2022</v>
      </c>
    </row>
    <row r="113" spans="1:5" ht="15.75" thickBot="1" x14ac:dyDescent="0.3">
      <c r="A113" s="494"/>
      <c r="B113" s="21" t="s">
        <v>5</v>
      </c>
      <c r="C113" s="21" t="s">
        <v>6</v>
      </c>
      <c r="D113" s="21" t="s">
        <v>6</v>
      </c>
      <c r="E113" s="21" t="s">
        <v>6</v>
      </c>
    </row>
    <row r="114" spans="1:5" ht="15.75" thickBot="1" x14ac:dyDescent="0.3">
      <c r="A114" s="1" t="s">
        <v>0</v>
      </c>
      <c r="B114" s="9">
        <v>11500</v>
      </c>
      <c r="C114" s="9">
        <f>C115+C116</f>
        <v>13635</v>
      </c>
      <c r="D114" s="9">
        <f>D115+D116</f>
        <v>13635</v>
      </c>
      <c r="E114" s="9">
        <f>E115+E116</f>
        <v>13635</v>
      </c>
    </row>
    <row r="115" spans="1:5" ht="15.75" thickBot="1" x14ac:dyDescent="0.3">
      <c r="A115" s="11" t="s">
        <v>52</v>
      </c>
      <c r="B115" s="9">
        <v>11500</v>
      </c>
      <c r="C115" s="9">
        <v>13635</v>
      </c>
      <c r="D115" s="9">
        <v>13635</v>
      </c>
      <c r="E115" s="9">
        <v>13635</v>
      </c>
    </row>
    <row r="116" spans="1:5" ht="15.75" thickBot="1" x14ac:dyDescent="0.3">
      <c r="A116" s="11" t="s">
        <v>53</v>
      </c>
      <c r="B116" s="9"/>
      <c r="C116" s="9"/>
      <c r="D116" s="9"/>
      <c r="E116" s="9"/>
    </row>
    <row r="117" spans="1:5" ht="15.75" thickBot="1" x14ac:dyDescent="0.3">
      <c r="A117" s="1" t="s">
        <v>33</v>
      </c>
      <c r="B117" s="9">
        <v>2080</v>
      </c>
      <c r="C117" s="9">
        <f>C118+C119</f>
        <v>2277</v>
      </c>
      <c r="D117" s="9">
        <f>D118+D119</f>
        <v>2277</v>
      </c>
      <c r="E117" s="9">
        <f>E118+E119</f>
        <v>2277</v>
      </c>
    </row>
    <row r="118" spans="1:5" ht="15.75" thickBot="1" x14ac:dyDescent="0.3">
      <c r="A118" s="11" t="s">
        <v>52</v>
      </c>
      <c r="B118" s="9">
        <v>2080</v>
      </c>
      <c r="C118" s="9">
        <v>2277</v>
      </c>
      <c r="D118" s="9">
        <v>2277</v>
      </c>
      <c r="E118" s="9">
        <v>2277</v>
      </c>
    </row>
    <row r="119" spans="1:5" ht="15.75" thickBot="1" x14ac:dyDescent="0.3">
      <c r="A119" s="11" t="s">
        <v>53</v>
      </c>
      <c r="B119" s="9"/>
      <c r="C119" s="9">
        <v>0</v>
      </c>
      <c r="D119" s="9">
        <v>0</v>
      </c>
      <c r="E119" s="9">
        <v>0</v>
      </c>
    </row>
    <row r="120" spans="1:5" ht="15.75" thickBot="1" x14ac:dyDescent="0.3">
      <c r="A120" s="1" t="s">
        <v>1</v>
      </c>
      <c r="B120" s="12">
        <f>SUM(B121:B122)</f>
        <v>13000</v>
      </c>
      <c r="C120" s="44">
        <f>C121+C122</f>
        <v>13000</v>
      </c>
      <c r="D120" s="44">
        <f>D121+D122</f>
        <v>13000</v>
      </c>
      <c r="E120" s="44">
        <f>E121+E122</f>
        <v>13000</v>
      </c>
    </row>
    <row r="121" spans="1:5" ht="15.75" thickBot="1" x14ac:dyDescent="0.3">
      <c r="A121" s="11" t="s">
        <v>52</v>
      </c>
      <c r="B121" s="12">
        <v>13000</v>
      </c>
      <c r="C121" s="44">
        <v>13000</v>
      </c>
      <c r="D121" s="9">
        <v>13000</v>
      </c>
      <c r="E121" s="9">
        <v>13000</v>
      </c>
    </row>
    <row r="122" spans="1:5" ht="15.75" thickBot="1" x14ac:dyDescent="0.3">
      <c r="A122" s="11" t="s">
        <v>53</v>
      </c>
      <c r="B122" s="12"/>
      <c r="C122" s="44">
        <v>0</v>
      </c>
      <c r="D122" s="9">
        <v>0</v>
      </c>
      <c r="E122" s="9">
        <v>0</v>
      </c>
    </row>
    <row r="123" spans="1:5" ht="15.75" thickBot="1" x14ac:dyDescent="0.3">
      <c r="A123" s="1" t="s">
        <v>2</v>
      </c>
      <c r="B123" s="12"/>
      <c r="C123" s="9">
        <f>C124+C125</f>
        <v>0</v>
      </c>
      <c r="D123" s="9">
        <f>D124+D125</f>
        <v>0</v>
      </c>
      <c r="E123" s="9">
        <f>E124+E125</f>
        <v>0</v>
      </c>
    </row>
    <row r="124" spans="1:5" ht="15.75" thickBot="1" x14ac:dyDescent="0.3">
      <c r="A124" s="11" t="s">
        <v>52</v>
      </c>
      <c r="B124" s="12"/>
      <c r="C124" s="9">
        <v>0</v>
      </c>
      <c r="D124" s="9">
        <v>0</v>
      </c>
      <c r="E124" s="9">
        <v>0</v>
      </c>
    </row>
    <row r="125" spans="1:5" ht="15.75" thickBot="1" x14ac:dyDescent="0.3">
      <c r="A125" s="11" t="s">
        <v>53</v>
      </c>
      <c r="B125" s="12"/>
      <c r="C125" s="9">
        <v>0</v>
      </c>
      <c r="D125" s="9">
        <v>0</v>
      </c>
      <c r="E125" s="9">
        <v>0</v>
      </c>
    </row>
    <row r="126" spans="1:5" ht="15.75" thickBot="1" x14ac:dyDescent="0.3">
      <c r="A126" s="1" t="s">
        <v>24</v>
      </c>
      <c r="B126" s="12"/>
      <c r="C126" s="9">
        <f>C127+C128</f>
        <v>0</v>
      </c>
      <c r="D126" s="9">
        <f>D127+D128</f>
        <v>0</v>
      </c>
      <c r="E126" s="9">
        <f>E127+E128</f>
        <v>0</v>
      </c>
    </row>
    <row r="127" spans="1:5" ht="15.75" thickBot="1" x14ac:dyDescent="0.3">
      <c r="A127" s="11" t="s">
        <v>52</v>
      </c>
      <c r="B127" s="12"/>
      <c r="C127" s="9">
        <v>0</v>
      </c>
      <c r="D127" s="9">
        <v>0</v>
      </c>
      <c r="E127" s="9">
        <v>0</v>
      </c>
    </row>
    <row r="128" spans="1:5" ht="15.75" thickBot="1" x14ac:dyDescent="0.3">
      <c r="A128" s="11" t="s">
        <v>53</v>
      </c>
      <c r="B128" s="12"/>
      <c r="C128" s="9">
        <v>0</v>
      </c>
      <c r="D128" s="9">
        <v>0</v>
      </c>
      <c r="E128" s="9">
        <v>0</v>
      </c>
    </row>
    <row r="129" spans="1:5" ht="15.75" thickBot="1" x14ac:dyDescent="0.3">
      <c r="A129" s="1" t="s">
        <v>25</v>
      </c>
      <c r="B129" s="12"/>
      <c r="C129" s="9">
        <f>C130+C131</f>
        <v>0</v>
      </c>
      <c r="D129" s="9">
        <f>D130+D131</f>
        <v>0</v>
      </c>
      <c r="E129" s="9">
        <f>E130+E131</f>
        <v>0</v>
      </c>
    </row>
    <row r="130" spans="1:5" ht="15.75" thickBot="1" x14ac:dyDescent="0.3">
      <c r="A130" s="11" t="s">
        <v>52</v>
      </c>
      <c r="B130" s="12"/>
      <c r="C130" s="9">
        <v>0</v>
      </c>
      <c r="D130" s="9">
        <v>0</v>
      </c>
      <c r="E130" s="9">
        <v>0</v>
      </c>
    </row>
    <row r="131" spans="1:5" ht="15.75" thickBot="1" x14ac:dyDescent="0.3">
      <c r="A131" s="11" t="s">
        <v>53</v>
      </c>
      <c r="B131" s="12"/>
      <c r="C131" s="9">
        <v>0</v>
      </c>
      <c r="D131" s="9">
        <v>0</v>
      </c>
      <c r="E131" s="9">
        <v>0</v>
      </c>
    </row>
    <row r="132" spans="1:5" ht="15.75" thickBot="1" x14ac:dyDescent="0.3">
      <c r="A132" s="1" t="s">
        <v>3</v>
      </c>
      <c r="B132" s="12"/>
      <c r="C132" s="9">
        <f>C133+C134</f>
        <v>0</v>
      </c>
      <c r="D132" s="9">
        <f>D133+D134</f>
        <v>0</v>
      </c>
      <c r="E132" s="9">
        <f>E133+E134</f>
        <v>0</v>
      </c>
    </row>
    <row r="133" spans="1:5" ht="15.75" thickBot="1" x14ac:dyDescent="0.3">
      <c r="A133" s="11" t="s">
        <v>52</v>
      </c>
      <c r="B133" s="12"/>
      <c r="C133" s="9">
        <v>0</v>
      </c>
      <c r="D133" s="9">
        <v>0</v>
      </c>
      <c r="E133" s="9">
        <v>0</v>
      </c>
    </row>
    <row r="134" spans="1:5" ht="15.75" thickBot="1" x14ac:dyDescent="0.3">
      <c r="A134" s="11" t="s">
        <v>53</v>
      </c>
      <c r="B134" s="12"/>
      <c r="C134" s="9">
        <v>0</v>
      </c>
      <c r="D134" s="9">
        <v>0</v>
      </c>
      <c r="E134" s="9">
        <v>0</v>
      </c>
    </row>
    <row r="135" spans="1:5" ht="15.75" thickBot="1" x14ac:dyDescent="0.3">
      <c r="A135" s="183" t="s">
        <v>109</v>
      </c>
      <c r="B135" s="24">
        <f>B132+B129+B126+B123+B120+B117+B114</f>
        <v>26580</v>
      </c>
      <c r="C135" s="24">
        <f>C132+C129+C126+C123+C120+C117+C114</f>
        <v>28912</v>
      </c>
      <c r="D135" s="24">
        <f>D132+D129+D126+D123+D120+D117+D114</f>
        <v>28912</v>
      </c>
      <c r="E135" s="24">
        <f>E132+E129+E126+E123+E120+E117+E114</f>
        <v>28912</v>
      </c>
    </row>
    <row r="136" spans="1:5" ht="15.75" thickBot="1" x14ac:dyDescent="0.3">
      <c r="A136" s="26" t="s">
        <v>37</v>
      </c>
      <c r="B136" s="27">
        <f>IF(B135-B106=0,0,"Error")</f>
        <v>0</v>
      </c>
      <c r="C136" s="27">
        <f>IF(C135-C106=0,0,"Error")</f>
        <v>0</v>
      </c>
      <c r="D136" s="27">
        <f>IF(D135-D106=0,0,"Error")</f>
        <v>0</v>
      </c>
      <c r="E136" s="27">
        <f>IF(E135-E106=0,0,"Error")</f>
        <v>0</v>
      </c>
    </row>
    <row r="137" spans="1:5" ht="22.5" customHeight="1" thickBot="1" x14ac:dyDescent="0.3">
      <c r="A137" s="185" t="s">
        <v>110</v>
      </c>
      <c r="B137" s="501" t="s">
        <v>317</v>
      </c>
      <c r="C137" s="502"/>
      <c r="D137" s="502"/>
      <c r="E137" s="503"/>
    </row>
    <row r="138" spans="1:5" ht="39.75" customHeight="1" thickBot="1" x14ac:dyDescent="0.3">
      <c r="A138" s="4" t="s">
        <v>9</v>
      </c>
      <c r="B138" s="695" t="s">
        <v>318</v>
      </c>
      <c r="C138" s="696"/>
      <c r="D138" s="696"/>
      <c r="E138" s="697"/>
    </row>
    <row r="139" spans="1:5" ht="15.75" thickBot="1" x14ac:dyDescent="0.3">
      <c r="A139" s="4" t="s">
        <v>14</v>
      </c>
      <c r="B139" s="511" t="s">
        <v>319</v>
      </c>
      <c r="C139" s="512"/>
      <c r="D139" s="512"/>
      <c r="E139" s="513"/>
    </row>
    <row r="140" spans="1:5" x14ac:dyDescent="0.25">
      <c r="A140" s="493"/>
      <c r="B140" s="20">
        <v>2019</v>
      </c>
      <c r="C140" s="20">
        <v>2020</v>
      </c>
      <c r="D140" s="20">
        <v>2021</v>
      </c>
      <c r="E140" s="20">
        <v>2022</v>
      </c>
    </row>
    <row r="141" spans="1:5" ht="15.75" thickBot="1" x14ac:dyDescent="0.3">
      <c r="A141" s="494"/>
      <c r="B141" s="21" t="s">
        <v>5</v>
      </c>
      <c r="C141" s="21" t="s">
        <v>6</v>
      </c>
      <c r="D141" s="21" t="s">
        <v>6</v>
      </c>
      <c r="E141" s="21" t="s">
        <v>6</v>
      </c>
    </row>
    <row r="142" spans="1:5" ht="15.75" thickBot="1" x14ac:dyDescent="0.3">
      <c r="A142" s="4" t="s">
        <v>8</v>
      </c>
      <c r="B142" s="42">
        <v>0</v>
      </c>
      <c r="C142" s="42">
        <v>0</v>
      </c>
      <c r="D142" s="42">
        <v>0</v>
      </c>
      <c r="E142" s="42">
        <v>0</v>
      </c>
    </row>
    <row r="143" spans="1:5" ht="15.75" thickBot="1" x14ac:dyDescent="0.3">
      <c r="A143" s="4" t="s">
        <v>15</v>
      </c>
      <c r="B143" s="6">
        <f>B151+B154+B157+B160+B163+B166+B169</f>
        <v>0</v>
      </c>
      <c r="C143" s="6">
        <f>C151+C154+C157+C160+C163+C166+C169</f>
        <v>0</v>
      </c>
      <c r="D143" s="6">
        <f>D151+D154+D157+D160+D163+D166+D169</f>
        <v>0</v>
      </c>
      <c r="E143" s="6">
        <f>E151+E154+E157+E160+E163+E166+E169</f>
        <v>0</v>
      </c>
    </row>
    <row r="144" spans="1:5" ht="15.75" thickBot="1" x14ac:dyDescent="0.3">
      <c r="A144" s="4" t="s">
        <v>23</v>
      </c>
      <c r="B144" s="6">
        <v>3.190661478599222</v>
      </c>
      <c r="C144" s="6">
        <v>2.9888475836431225</v>
      </c>
      <c r="D144" s="6">
        <v>2.9259896729776247</v>
      </c>
      <c r="E144" s="6">
        <v>2.870967741935484</v>
      </c>
    </row>
    <row r="145" spans="1:5" ht="15.75" thickBot="1" x14ac:dyDescent="0.3">
      <c r="A145" s="4" t="s">
        <v>16</v>
      </c>
      <c r="B145" s="49"/>
      <c r="C145" s="8">
        <v>4.6692607003891107E-2</v>
      </c>
      <c r="D145" s="8">
        <v>7.9925650557620909E-2</v>
      </c>
      <c r="E145" s="8">
        <v>6.7125645438898429E-2</v>
      </c>
    </row>
    <row r="146" spans="1:5" ht="15.75" thickBot="1" x14ac:dyDescent="0.3">
      <c r="A146" s="4" t="s">
        <v>17</v>
      </c>
      <c r="B146" s="49"/>
      <c r="C146" s="8">
        <v>-1.9512195121951237E-2</v>
      </c>
      <c r="D146" s="8">
        <v>5.7213930348258613E-2</v>
      </c>
      <c r="E146" s="8">
        <v>4.705882352941182E-2</v>
      </c>
    </row>
    <row r="147" spans="1:5" ht="15.75" thickBot="1" x14ac:dyDescent="0.3">
      <c r="A147" s="4" t="s">
        <v>18</v>
      </c>
      <c r="B147" s="49"/>
      <c r="C147" s="8">
        <v>-6.3251428053314074E-2</v>
      </c>
      <c r="D147" s="8">
        <v>-2.1030818369426552E-2</v>
      </c>
      <c r="E147" s="8">
        <v>-1.8804554079696278E-2</v>
      </c>
    </row>
    <row r="148" spans="1:5" ht="15.75" thickBot="1" x14ac:dyDescent="0.3">
      <c r="A148" s="484" t="s">
        <v>320</v>
      </c>
      <c r="B148" s="485"/>
      <c r="C148" s="485"/>
      <c r="D148" s="485"/>
      <c r="E148" s="486"/>
    </row>
    <row r="149" spans="1:5" x14ac:dyDescent="0.25">
      <c r="A149" s="493"/>
      <c r="B149" s="20">
        <v>2019</v>
      </c>
      <c r="C149" s="20">
        <v>2020</v>
      </c>
      <c r="D149" s="20">
        <v>2021</v>
      </c>
      <c r="E149" s="20">
        <v>2022</v>
      </c>
    </row>
    <row r="150" spans="1:5" ht="15.75" thickBot="1" x14ac:dyDescent="0.3">
      <c r="A150" s="494"/>
      <c r="B150" s="21" t="s">
        <v>5</v>
      </c>
      <c r="C150" s="21" t="s">
        <v>6</v>
      </c>
      <c r="D150" s="21" t="s">
        <v>6</v>
      </c>
      <c r="E150" s="21" t="s">
        <v>6</v>
      </c>
    </row>
    <row r="151" spans="1:5" ht="15.75" thickBot="1" x14ac:dyDescent="0.3">
      <c r="A151" s="1" t="s">
        <v>0</v>
      </c>
      <c r="B151" s="9">
        <f>B152+B153</f>
        <v>0</v>
      </c>
      <c r="C151" s="9">
        <f>C152+C153</f>
        <v>0</v>
      </c>
      <c r="D151" s="9">
        <f>D152+D153</f>
        <v>0</v>
      </c>
      <c r="E151" s="9">
        <f>E152+E153</f>
        <v>0</v>
      </c>
    </row>
    <row r="152" spans="1:5" ht="15.75" thickBot="1" x14ac:dyDescent="0.3">
      <c r="A152" s="11" t="s">
        <v>52</v>
      </c>
      <c r="B152" s="9">
        <v>0</v>
      </c>
      <c r="C152" s="44">
        <v>0</v>
      </c>
      <c r="D152" s="9">
        <v>0</v>
      </c>
      <c r="E152" s="9">
        <v>0</v>
      </c>
    </row>
    <row r="153" spans="1:5" ht="15.75" thickBot="1" x14ac:dyDescent="0.3">
      <c r="A153" s="11" t="s">
        <v>53</v>
      </c>
      <c r="B153" s="9">
        <v>0</v>
      </c>
      <c r="C153" s="44">
        <v>0</v>
      </c>
      <c r="D153" s="9">
        <v>0</v>
      </c>
      <c r="E153" s="9">
        <v>0</v>
      </c>
    </row>
    <row r="154" spans="1:5" ht="15.75" thickBot="1" x14ac:dyDescent="0.3">
      <c r="A154" s="1" t="s">
        <v>33</v>
      </c>
      <c r="B154" s="9">
        <f>B155+B156</f>
        <v>0</v>
      </c>
      <c r="C154" s="9">
        <f>C155+C156</f>
        <v>0</v>
      </c>
      <c r="D154" s="9">
        <f>D155+D156</f>
        <v>0</v>
      </c>
      <c r="E154" s="9">
        <f>E155+E156</f>
        <v>0</v>
      </c>
    </row>
    <row r="155" spans="1:5" ht="15.75" thickBot="1" x14ac:dyDescent="0.3">
      <c r="A155" s="11" t="s">
        <v>52</v>
      </c>
      <c r="B155" s="9">
        <v>0</v>
      </c>
      <c r="C155" s="44">
        <v>0</v>
      </c>
      <c r="D155" s="9">
        <v>0</v>
      </c>
      <c r="E155" s="9">
        <v>0</v>
      </c>
    </row>
    <row r="156" spans="1:5" ht="15.75" thickBot="1" x14ac:dyDescent="0.3">
      <c r="A156" s="11" t="s">
        <v>53</v>
      </c>
      <c r="B156" s="9">
        <v>0</v>
      </c>
      <c r="C156" s="44">
        <v>0</v>
      </c>
      <c r="D156" s="9">
        <v>0</v>
      </c>
      <c r="E156" s="9">
        <v>0</v>
      </c>
    </row>
    <row r="157" spans="1:5" ht="15.75" thickBot="1" x14ac:dyDescent="0.3">
      <c r="A157" s="1" t="s">
        <v>1</v>
      </c>
      <c r="B157" s="9">
        <f>B158+B159</f>
        <v>0</v>
      </c>
      <c r="C157" s="9">
        <f>C158+C159</f>
        <v>0</v>
      </c>
      <c r="D157" s="9">
        <f>D158+D159</f>
        <v>0</v>
      </c>
      <c r="E157" s="9">
        <f>E158+E159</f>
        <v>0</v>
      </c>
    </row>
    <row r="158" spans="1:5" ht="15.75" thickBot="1" x14ac:dyDescent="0.3">
      <c r="A158" s="11" t="s">
        <v>52</v>
      </c>
      <c r="B158" s="12">
        <v>0</v>
      </c>
      <c r="C158" s="44">
        <v>0</v>
      </c>
      <c r="D158" s="9">
        <v>0</v>
      </c>
      <c r="E158" s="9">
        <v>0</v>
      </c>
    </row>
    <row r="159" spans="1:5" ht="15.75" thickBot="1" x14ac:dyDescent="0.3">
      <c r="A159" s="11" t="s">
        <v>53</v>
      </c>
      <c r="B159" s="9">
        <v>0</v>
      </c>
      <c r="C159" s="44">
        <v>0</v>
      </c>
      <c r="D159" s="9">
        <v>0</v>
      </c>
      <c r="E159" s="9">
        <v>0</v>
      </c>
    </row>
    <row r="160" spans="1:5" ht="15.75" thickBot="1" x14ac:dyDescent="0.3">
      <c r="A160" s="1" t="s">
        <v>2</v>
      </c>
      <c r="B160" s="9">
        <f>B161+B162</f>
        <v>0</v>
      </c>
      <c r="C160" s="9">
        <f>C161+C162</f>
        <v>0</v>
      </c>
      <c r="D160" s="9">
        <f>D161+D162</f>
        <v>0</v>
      </c>
      <c r="E160" s="9">
        <f>E161+E162</f>
        <v>0</v>
      </c>
    </row>
    <row r="161" spans="1:5" ht="15.75" thickBot="1" x14ac:dyDescent="0.3">
      <c r="A161" s="11" t="s">
        <v>52</v>
      </c>
      <c r="B161" s="9">
        <v>0</v>
      </c>
      <c r="C161" s="44">
        <v>0</v>
      </c>
      <c r="D161" s="9">
        <v>0</v>
      </c>
      <c r="E161" s="9">
        <v>0</v>
      </c>
    </row>
    <row r="162" spans="1:5" ht="15.75" thickBot="1" x14ac:dyDescent="0.3">
      <c r="A162" s="11" t="s">
        <v>53</v>
      </c>
      <c r="B162" s="9">
        <v>0</v>
      </c>
      <c r="C162" s="44">
        <v>0</v>
      </c>
      <c r="D162" s="9">
        <v>0</v>
      </c>
      <c r="E162" s="9">
        <v>0</v>
      </c>
    </row>
    <row r="163" spans="1:5" ht="15.75" thickBot="1" x14ac:dyDescent="0.3">
      <c r="A163" s="1" t="s">
        <v>24</v>
      </c>
      <c r="B163" s="9">
        <f>B164+B165</f>
        <v>0</v>
      </c>
      <c r="C163" s="9">
        <f>C164+C165</f>
        <v>0</v>
      </c>
      <c r="D163" s="9">
        <f>D164+D165</f>
        <v>0</v>
      </c>
      <c r="E163" s="9">
        <f>E164+E165</f>
        <v>0</v>
      </c>
    </row>
    <row r="164" spans="1:5" ht="15.75" thickBot="1" x14ac:dyDescent="0.3">
      <c r="A164" s="11" t="s">
        <v>52</v>
      </c>
      <c r="B164" s="9">
        <v>0</v>
      </c>
      <c r="C164" s="44">
        <v>0</v>
      </c>
      <c r="D164" s="9">
        <v>0</v>
      </c>
      <c r="E164" s="9">
        <v>0</v>
      </c>
    </row>
    <row r="165" spans="1:5" ht="15.75" thickBot="1" x14ac:dyDescent="0.3">
      <c r="A165" s="11" t="s">
        <v>53</v>
      </c>
      <c r="B165" s="9">
        <v>0</v>
      </c>
      <c r="C165" s="44">
        <v>0</v>
      </c>
      <c r="D165" s="9">
        <v>0</v>
      </c>
      <c r="E165" s="9">
        <v>0</v>
      </c>
    </row>
    <row r="166" spans="1:5" ht="15.75" thickBot="1" x14ac:dyDescent="0.3">
      <c r="A166" s="1" t="s">
        <v>25</v>
      </c>
      <c r="B166" s="9">
        <f>B167+B168</f>
        <v>0</v>
      </c>
      <c r="C166" s="9">
        <f>C167+C168</f>
        <v>0</v>
      </c>
      <c r="D166" s="9">
        <f>D167+D168</f>
        <v>0</v>
      </c>
      <c r="E166" s="9">
        <f>E167+E168</f>
        <v>0</v>
      </c>
    </row>
    <row r="167" spans="1:5" ht="15.75" thickBot="1" x14ac:dyDescent="0.3">
      <c r="A167" s="11" t="s">
        <v>52</v>
      </c>
      <c r="B167" s="9">
        <v>0</v>
      </c>
      <c r="C167" s="44">
        <v>0</v>
      </c>
      <c r="D167" s="9">
        <v>0</v>
      </c>
      <c r="E167" s="9">
        <v>0</v>
      </c>
    </row>
    <row r="168" spans="1:5" ht="15.75" thickBot="1" x14ac:dyDescent="0.3">
      <c r="A168" s="11" t="s">
        <v>53</v>
      </c>
      <c r="B168" s="9">
        <v>0</v>
      </c>
      <c r="C168" s="44">
        <v>0</v>
      </c>
      <c r="D168" s="9">
        <v>0</v>
      </c>
      <c r="E168" s="9">
        <v>0</v>
      </c>
    </row>
    <row r="169" spans="1:5" ht="15.75" thickBot="1" x14ac:dyDescent="0.3">
      <c r="A169" s="1" t="s">
        <v>3</v>
      </c>
      <c r="B169" s="9">
        <f>B170+B171</f>
        <v>0</v>
      </c>
      <c r="C169" s="9">
        <f>C170+C171</f>
        <v>0</v>
      </c>
      <c r="D169" s="9">
        <f>D170+D171</f>
        <v>0</v>
      </c>
      <c r="E169" s="9">
        <f>E170+E171</f>
        <v>0</v>
      </c>
    </row>
    <row r="170" spans="1:5" ht="15.75" thickBot="1" x14ac:dyDescent="0.3">
      <c r="A170" s="11" t="s">
        <v>52</v>
      </c>
      <c r="B170" s="9">
        <v>0</v>
      </c>
      <c r="C170" s="44">
        <v>0</v>
      </c>
      <c r="D170" s="9">
        <v>0</v>
      </c>
      <c r="E170" s="9">
        <v>0</v>
      </c>
    </row>
    <row r="171" spans="1:5" ht="15.75" thickBot="1" x14ac:dyDescent="0.3">
      <c r="A171" s="11" t="s">
        <v>53</v>
      </c>
      <c r="B171" s="9">
        <v>0</v>
      </c>
      <c r="C171" s="44">
        <v>0</v>
      </c>
      <c r="D171" s="9">
        <v>0</v>
      </c>
      <c r="E171" s="9">
        <v>0</v>
      </c>
    </row>
    <row r="172" spans="1:5" ht="15.75" thickBot="1" x14ac:dyDescent="0.3">
      <c r="A172" s="183" t="s">
        <v>116</v>
      </c>
      <c r="B172" s="24">
        <f>B169+B166+B163+B160+B157+B154+B151</f>
        <v>0</v>
      </c>
      <c r="C172" s="24">
        <f>C169+C166+C163+C160+C157+C154+C151</f>
        <v>0</v>
      </c>
      <c r="D172" s="24">
        <f>D169+D166+D163+D160+D157+D154+D151</f>
        <v>0</v>
      </c>
      <c r="E172" s="24">
        <f>E169+E166+E163+E160+E157+E154+E151</f>
        <v>0</v>
      </c>
    </row>
    <row r="173" spans="1:5" ht="15.75" thickBot="1" x14ac:dyDescent="0.3">
      <c r="A173" s="26" t="s">
        <v>37</v>
      </c>
      <c r="B173" s="27">
        <f>IF(B172-B143=0,0,"Error")</f>
        <v>0</v>
      </c>
      <c r="C173" s="27">
        <f>IF(C172-C143=0,0,"Error")</f>
        <v>0</v>
      </c>
      <c r="D173" s="27">
        <f>IF(D172-D143=0,0,"Error")</f>
        <v>0</v>
      </c>
      <c r="E173" s="27">
        <f>IF(E172-E143=0,0,"Error")</f>
        <v>0</v>
      </c>
    </row>
    <row r="174" spans="1:5" ht="15.75" thickBot="1" x14ac:dyDescent="0.3">
      <c r="A174" s="185" t="s">
        <v>117</v>
      </c>
      <c r="B174" s="734" t="s">
        <v>321</v>
      </c>
      <c r="C174" s="734"/>
      <c r="D174" s="734"/>
      <c r="E174" s="735"/>
    </row>
    <row r="175" spans="1:5" ht="31.5" customHeight="1" thickBot="1" x14ac:dyDescent="0.3">
      <c r="A175" s="4" t="s">
        <v>9</v>
      </c>
      <c r="B175" s="709" t="s">
        <v>322</v>
      </c>
      <c r="C175" s="710"/>
      <c r="D175" s="710"/>
      <c r="E175" s="711"/>
    </row>
    <row r="176" spans="1:5" ht="15.75" thickBot="1" x14ac:dyDescent="0.3">
      <c r="A176" s="4" t="s">
        <v>14</v>
      </c>
      <c r="B176" s="498" t="s">
        <v>323</v>
      </c>
      <c r="C176" s="499"/>
      <c r="D176" s="499"/>
      <c r="E176" s="500"/>
    </row>
    <row r="177" spans="1:5" x14ac:dyDescent="0.25">
      <c r="A177" s="493"/>
      <c r="B177" s="20">
        <v>2019</v>
      </c>
      <c r="C177" s="20">
        <v>2020</v>
      </c>
      <c r="D177" s="20">
        <v>2021</v>
      </c>
      <c r="E177" s="20">
        <v>2022</v>
      </c>
    </row>
    <row r="178" spans="1:5" ht="15.75" thickBot="1" x14ac:dyDescent="0.3">
      <c r="A178" s="494"/>
      <c r="B178" s="21" t="s">
        <v>5</v>
      </c>
      <c r="C178" s="21" t="s">
        <v>6</v>
      </c>
      <c r="D178" s="21" t="s">
        <v>6</v>
      </c>
      <c r="E178" s="21" t="s">
        <v>6</v>
      </c>
    </row>
    <row r="179" spans="1:5" ht="15.75" thickBot="1" x14ac:dyDescent="0.3">
      <c r="A179" s="4" t="s">
        <v>8</v>
      </c>
      <c r="B179" s="6">
        <v>328</v>
      </c>
      <c r="C179" s="6">
        <v>328</v>
      </c>
      <c r="D179" s="6">
        <v>328</v>
      </c>
      <c r="E179" s="6">
        <v>328</v>
      </c>
    </row>
    <row r="180" spans="1:5" ht="15.75" thickBot="1" x14ac:dyDescent="0.3">
      <c r="A180" s="4" t="s">
        <v>15</v>
      </c>
      <c r="B180" s="6">
        <f>B188+B191+B194+B197+B200+B203+B206</f>
        <v>29420</v>
      </c>
      <c r="C180" s="6">
        <f>C188+C191+C194+C197+C200+C203+C206</f>
        <v>30205</v>
      </c>
      <c r="D180" s="6">
        <f>D188+D191+D194+D197+D200+D203+D206</f>
        <v>30205</v>
      </c>
      <c r="E180" s="6">
        <f>E188+E191+E194+E197+E200+E203+E206</f>
        <v>30205</v>
      </c>
    </row>
    <row r="181" spans="1:5" ht="15.75" thickBot="1" x14ac:dyDescent="0.3">
      <c r="A181" s="4" t="s">
        <v>23</v>
      </c>
      <c r="B181" s="6">
        <f>B180/B179</f>
        <v>89.695121951219505</v>
      </c>
      <c r="C181" s="6">
        <f>C180/C179</f>
        <v>92.088414634146346</v>
      </c>
      <c r="D181" s="6">
        <f>D180/D179</f>
        <v>92.088414634146346</v>
      </c>
      <c r="E181" s="6">
        <f>E180/E179</f>
        <v>92.088414634146346</v>
      </c>
    </row>
    <row r="182" spans="1:5" ht="15.75" thickBot="1" x14ac:dyDescent="0.3">
      <c r="A182" s="4" t="s">
        <v>16</v>
      </c>
      <c r="B182" s="49"/>
      <c r="C182" s="8">
        <f t="shared" ref="C182:E184" si="2">C179/B179-1</f>
        <v>0</v>
      </c>
      <c r="D182" s="8">
        <f t="shared" si="2"/>
        <v>0</v>
      </c>
      <c r="E182" s="8">
        <f t="shared" si="2"/>
        <v>0</v>
      </c>
    </row>
    <row r="183" spans="1:5" ht="15.75" thickBot="1" x14ac:dyDescent="0.3">
      <c r="A183" s="4" t="s">
        <v>17</v>
      </c>
      <c r="B183" s="49"/>
      <c r="C183" s="8">
        <f t="shared" si="2"/>
        <v>2.6682528891910362E-2</v>
      </c>
      <c r="D183" s="8">
        <f t="shared" si="2"/>
        <v>0</v>
      </c>
      <c r="E183" s="8">
        <f t="shared" si="2"/>
        <v>0</v>
      </c>
    </row>
    <row r="184" spans="1:5" ht="15.75" thickBot="1" x14ac:dyDescent="0.3">
      <c r="A184" s="4" t="s">
        <v>18</v>
      </c>
      <c r="B184" s="49"/>
      <c r="C184" s="8">
        <f t="shared" si="2"/>
        <v>2.6682528891910362E-2</v>
      </c>
      <c r="D184" s="8">
        <f t="shared" si="2"/>
        <v>0</v>
      </c>
      <c r="E184" s="8">
        <f t="shared" si="2"/>
        <v>0</v>
      </c>
    </row>
    <row r="185" spans="1:5" ht="15.75" thickBot="1" x14ac:dyDescent="0.3">
      <c r="A185" s="484" t="s">
        <v>324</v>
      </c>
      <c r="B185" s="485"/>
      <c r="C185" s="485"/>
      <c r="D185" s="485"/>
      <c r="E185" s="486"/>
    </row>
    <row r="186" spans="1:5" x14ac:dyDescent="0.25">
      <c r="A186" s="493"/>
      <c r="B186" s="20">
        <v>2019</v>
      </c>
      <c r="C186" s="20">
        <v>2020</v>
      </c>
      <c r="D186" s="20">
        <v>2021</v>
      </c>
      <c r="E186" s="20">
        <v>2022</v>
      </c>
    </row>
    <row r="187" spans="1:5" ht="15.75" thickBot="1" x14ac:dyDescent="0.3">
      <c r="A187" s="494"/>
      <c r="B187" s="21" t="s">
        <v>5</v>
      </c>
      <c r="C187" s="21" t="s">
        <v>6</v>
      </c>
      <c r="D187" s="21" t="s">
        <v>6</v>
      </c>
      <c r="E187" s="21" t="s">
        <v>6</v>
      </c>
    </row>
    <row r="188" spans="1:5" ht="15.75" thickBot="1" x14ac:dyDescent="0.3">
      <c r="A188" s="1" t="s">
        <v>0</v>
      </c>
      <c r="B188" s="9">
        <f>SUM(B189:B190)</f>
        <v>13200</v>
      </c>
      <c r="C188" s="9">
        <f>C189+C190</f>
        <v>13939</v>
      </c>
      <c r="D188" s="9">
        <f>D189+D190</f>
        <v>13939</v>
      </c>
      <c r="E188" s="9">
        <f>E189+E190</f>
        <v>13939</v>
      </c>
    </row>
    <row r="189" spans="1:5" ht="15.75" thickBot="1" x14ac:dyDescent="0.3">
      <c r="A189" s="11" t="s">
        <v>52</v>
      </c>
      <c r="B189" s="9">
        <v>13200</v>
      </c>
      <c r="C189" s="9">
        <v>13939</v>
      </c>
      <c r="D189" s="9">
        <v>13939</v>
      </c>
      <c r="E189" s="9">
        <v>13939</v>
      </c>
    </row>
    <row r="190" spans="1:5" ht="15.75" thickBot="1" x14ac:dyDescent="0.3">
      <c r="A190" s="11" t="s">
        <v>53</v>
      </c>
      <c r="B190" s="9"/>
      <c r="C190" s="9"/>
      <c r="D190" s="9"/>
      <c r="E190" s="9"/>
    </row>
    <row r="191" spans="1:5" ht="15.75" thickBot="1" x14ac:dyDescent="0.3">
      <c r="A191" s="1" t="s">
        <v>33</v>
      </c>
      <c r="B191" s="9">
        <f>SUM(B192:B193)</f>
        <v>2220</v>
      </c>
      <c r="C191" s="9">
        <f>C192+C193</f>
        <v>2266</v>
      </c>
      <c r="D191" s="9">
        <f>D192+D193</f>
        <v>2266</v>
      </c>
      <c r="E191" s="9">
        <f>E192+E193</f>
        <v>2266</v>
      </c>
    </row>
    <row r="192" spans="1:5" ht="15.75" thickBot="1" x14ac:dyDescent="0.3">
      <c r="A192" s="11" t="s">
        <v>52</v>
      </c>
      <c r="B192" s="9">
        <v>2220</v>
      </c>
      <c r="C192" s="9">
        <v>2266</v>
      </c>
      <c r="D192" s="9">
        <v>2266</v>
      </c>
      <c r="E192" s="9">
        <v>2266</v>
      </c>
    </row>
    <row r="193" spans="1:5" ht="15.75" thickBot="1" x14ac:dyDescent="0.3">
      <c r="A193" s="11" t="s">
        <v>53</v>
      </c>
      <c r="B193" s="9"/>
      <c r="C193" s="9"/>
      <c r="D193" s="9"/>
      <c r="E193" s="9"/>
    </row>
    <row r="194" spans="1:5" ht="15.75" thickBot="1" x14ac:dyDescent="0.3">
      <c r="A194" s="1" t="s">
        <v>1</v>
      </c>
      <c r="B194" s="44">
        <f>B195+B196</f>
        <v>14000</v>
      </c>
      <c r="C194" s="44">
        <f>C195+C196</f>
        <v>14000</v>
      </c>
      <c r="D194" s="44">
        <f>D195+D196</f>
        <v>14000</v>
      </c>
      <c r="E194" s="44">
        <f>E195+E196</f>
        <v>14000</v>
      </c>
    </row>
    <row r="195" spans="1:5" ht="15.75" thickBot="1" x14ac:dyDescent="0.3">
      <c r="A195" s="11" t="s">
        <v>52</v>
      </c>
      <c r="B195" s="9">
        <v>14000</v>
      </c>
      <c r="C195" s="44">
        <v>14000</v>
      </c>
      <c r="D195" s="9">
        <v>14000</v>
      </c>
      <c r="E195" s="9">
        <v>14000</v>
      </c>
    </row>
    <row r="196" spans="1:5" ht="15.75" thickBot="1" x14ac:dyDescent="0.3">
      <c r="A196" s="11" t="s">
        <v>53</v>
      </c>
      <c r="B196" s="9">
        <v>0</v>
      </c>
      <c r="C196" s="44">
        <v>0</v>
      </c>
      <c r="D196" s="9">
        <v>0</v>
      </c>
      <c r="E196" s="9">
        <v>0</v>
      </c>
    </row>
    <row r="197" spans="1:5" ht="15.75" thickBot="1" x14ac:dyDescent="0.3">
      <c r="A197" s="1" t="s">
        <v>2</v>
      </c>
      <c r="B197" s="12">
        <f>B198+B199</f>
        <v>0</v>
      </c>
      <c r="C197" s="12">
        <f>C198+C199</f>
        <v>0</v>
      </c>
      <c r="D197" s="12">
        <f>D198+D199</f>
        <v>0</v>
      </c>
      <c r="E197" s="12">
        <f>E198+E199</f>
        <v>0</v>
      </c>
    </row>
    <row r="198" spans="1:5" ht="15.75" thickBot="1" x14ac:dyDescent="0.3">
      <c r="A198" s="11" t="s">
        <v>52</v>
      </c>
      <c r="B198" s="12">
        <v>0</v>
      </c>
      <c r="C198" s="12">
        <v>0</v>
      </c>
      <c r="D198" s="12">
        <v>0</v>
      </c>
      <c r="E198" s="12">
        <v>0</v>
      </c>
    </row>
    <row r="199" spans="1:5" ht="15.75" thickBot="1" x14ac:dyDescent="0.3">
      <c r="A199" s="11" t="s">
        <v>53</v>
      </c>
      <c r="B199" s="12">
        <v>0</v>
      </c>
      <c r="C199" s="12">
        <v>0</v>
      </c>
      <c r="D199" s="12">
        <v>0</v>
      </c>
      <c r="E199" s="12">
        <v>0</v>
      </c>
    </row>
    <row r="200" spans="1:5" ht="15.75" thickBot="1" x14ac:dyDescent="0.3">
      <c r="A200" s="1" t="s">
        <v>24</v>
      </c>
      <c r="B200" s="12">
        <f>B201+B202</f>
        <v>0</v>
      </c>
      <c r="C200" s="12">
        <f>C201+C202</f>
        <v>0</v>
      </c>
      <c r="D200" s="12">
        <f>D201+D202</f>
        <v>0</v>
      </c>
      <c r="E200" s="12">
        <f>E201+E202</f>
        <v>0</v>
      </c>
    </row>
    <row r="201" spans="1:5" ht="15.75" thickBot="1" x14ac:dyDescent="0.3">
      <c r="A201" s="11" t="s">
        <v>52</v>
      </c>
      <c r="B201" s="12">
        <v>0</v>
      </c>
      <c r="C201" s="12">
        <v>0</v>
      </c>
      <c r="D201" s="12">
        <v>0</v>
      </c>
      <c r="E201" s="12">
        <v>0</v>
      </c>
    </row>
    <row r="202" spans="1:5" ht="15.75" thickBot="1" x14ac:dyDescent="0.3">
      <c r="A202" s="11" t="s">
        <v>53</v>
      </c>
      <c r="B202" s="12">
        <v>0</v>
      </c>
      <c r="C202" s="12">
        <v>0</v>
      </c>
      <c r="D202" s="12">
        <v>0</v>
      </c>
      <c r="E202" s="12">
        <v>0</v>
      </c>
    </row>
    <row r="203" spans="1:5" ht="15.75" thickBot="1" x14ac:dyDescent="0.3">
      <c r="A203" s="1" t="s">
        <v>25</v>
      </c>
      <c r="B203" s="12">
        <f>B204+B205</f>
        <v>0</v>
      </c>
      <c r="C203" s="12">
        <f>C204+C205</f>
        <v>0</v>
      </c>
      <c r="D203" s="12">
        <f>D204+D205</f>
        <v>0</v>
      </c>
      <c r="E203" s="12">
        <f>E204+E205</f>
        <v>0</v>
      </c>
    </row>
    <row r="204" spans="1:5" ht="15.75" thickBot="1" x14ac:dyDescent="0.3">
      <c r="A204" s="11" t="s">
        <v>52</v>
      </c>
      <c r="B204" s="12">
        <v>0</v>
      </c>
      <c r="C204" s="12">
        <v>0</v>
      </c>
      <c r="D204" s="12">
        <v>0</v>
      </c>
      <c r="E204" s="12">
        <v>0</v>
      </c>
    </row>
    <row r="205" spans="1:5" ht="15.75" thickBot="1" x14ac:dyDescent="0.3">
      <c r="A205" s="11" t="s">
        <v>53</v>
      </c>
      <c r="B205" s="12">
        <v>0</v>
      </c>
      <c r="C205" s="12">
        <v>0</v>
      </c>
      <c r="D205" s="12">
        <v>0</v>
      </c>
      <c r="E205" s="12">
        <v>0</v>
      </c>
    </row>
    <row r="206" spans="1:5" ht="15.75" thickBot="1" x14ac:dyDescent="0.3">
      <c r="A206" s="1" t="s">
        <v>3</v>
      </c>
      <c r="B206" s="12">
        <f>B207+B208</f>
        <v>0</v>
      </c>
      <c r="C206" s="12">
        <f>C207+C208</f>
        <v>0</v>
      </c>
      <c r="D206" s="12">
        <f>D207+D208</f>
        <v>0</v>
      </c>
      <c r="E206" s="12">
        <f>E207+E208</f>
        <v>0</v>
      </c>
    </row>
    <row r="207" spans="1:5" ht="15.75" thickBot="1" x14ac:dyDescent="0.3">
      <c r="A207" s="11" t="s">
        <v>52</v>
      </c>
      <c r="B207" s="12">
        <v>0</v>
      </c>
      <c r="C207" s="12">
        <v>0</v>
      </c>
      <c r="D207" s="12">
        <v>0</v>
      </c>
      <c r="E207" s="12">
        <v>0</v>
      </c>
    </row>
    <row r="208" spans="1:5" ht="15.75" thickBot="1" x14ac:dyDescent="0.3">
      <c r="A208" s="11" t="s">
        <v>53</v>
      </c>
      <c r="B208" s="12">
        <v>0</v>
      </c>
      <c r="C208" s="12">
        <v>0</v>
      </c>
      <c r="D208" s="12">
        <v>0</v>
      </c>
      <c r="E208" s="12">
        <v>0</v>
      </c>
    </row>
    <row r="209" spans="1:5" ht="15.75" thickBot="1" x14ac:dyDescent="0.3">
      <c r="A209" s="183" t="s">
        <v>123</v>
      </c>
      <c r="B209" s="24">
        <f>B206+B203+B200+B197+B194+B191+B188</f>
        <v>29420</v>
      </c>
      <c r="C209" s="24">
        <f>C206+C203+C200+C197+C194+C191+C188</f>
        <v>30205</v>
      </c>
      <c r="D209" s="24">
        <f>D206+D203+D200+D197+D194+D191+D188</f>
        <v>30205</v>
      </c>
      <c r="E209" s="24">
        <f>E206+E203+E200+E197+E194+E191+E188</f>
        <v>30205</v>
      </c>
    </row>
    <row r="210" spans="1:5" ht="15.75" thickBot="1" x14ac:dyDescent="0.3">
      <c r="A210" s="26" t="s">
        <v>37</v>
      </c>
      <c r="B210" s="187">
        <f>B209-B180</f>
        <v>0</v>
      </c>
      <c r="C210" s="187">
        <f>C209-C180</f>
        <v>0</v>
      </c>
      <c r="D210" s="187">
        <f>D209-D180</f>
        <v>0</v>
      </c>
      <c r="E210" s="187">
        <f>E209-E180</f>
        <v>0</v>
      </c>
    </row>
    <row r="211" spans="1:5" ht="15.75" thickBot="1" x14ac:dyDescent="0.3">
      <c r="A211" s="185" t="s">
        <v>124</v>
      </c>
      <c r="B211" s="731" t="s">
        <v>325</v>
      </c>
      <c r="C211" s="732"/>
      <c r="D211" s="732"/>
      <c r="E211" s="733"/>
    </row>
    <row r="212" spans="1:5" ht="51" customHeight="1" thickBot="1" x14ac:dyDescent="0.3">
      <c r="A212" s="4" t="s">
        <v>9</v>
      </c>
      <c r="B212" s="695" t="s">
        <v>326</v>
      </c>
      <c r="C212" s="696"/>
      <c r="D212" s="696"/>
      <c r="E212" s="697"/>
    </row>
    <row r="213" spans="1:5" ht="15.75" thickBot="1" x14ac:dyDescent="0.3">
      <c r="A213" s="4" t="s">
        <v>14</v>
      </c>
      <c r="B213" s="498" t="s">
        <v>327</v>
      </c>
      <c r="C213" s="499"/>
      <c r="D213" s="499"/>
      <c r="E213" s="500"/>
    </row>
    <row r="214" spans="1:5" x14ac:dyDescent="0.25">
      <c r="A214" s="493"/>
      <c r="B214" s="20">
        <v>2019</v>
      </c>
      <c r="C214" s="20">
        <v>2020</v>
      </c>
      <c r="D214" s="20">
        <v>2021</v>
      </c>
      <c r="E214" s="20">
        <v>2022</v>
      </c>
    </row>
    <row r="215" spans="1:5" ht="15.75" thickBot="1" x14ac:dyDescent="0.3">
      <c r="A215" s="494"/>
      <c r="B215" s="21" t="s">
        <v>5</v>
      </c>
      <c r="C215" s="21" t="s">
        <v>6</v>
      </c>
      <c r="D215" s="21" t="s">
        <v>6</v>
      </c>
      <c r="E215" s="21" t="s">
        <v>6</v>
      </c>
    </row>
    <row r="216" spans="1:5" ht="15.75" thickBot="1" x14ac:dyDescent="0.3">
      <c r="A216" s="4" t="s">
        <v>8</v>
      </c>
      <c r="B216" s="6">
        <v>5</v>
      </c>
      <c r="C216" s="6">
        <v>5</v>
      </c>
      <c r="D216" s="6">
        <v>5</v>
      </c>
      <c r="E216" s="6">
        <v>5</v>
      </c>
    </row>
    <row r="217" spans="1:5" ht="15.75" thickBot="1" x14ac:dyDescent="0.3">
      <c r="A217" s="4" t="s">
        <v>15</v>
      </c>
      <c r="B217" s="42">
        <f>B225+B228+B231+B234+B237+B240+B243</f>
        <v>10000</v>
      </c>
      <c r="C217" s="42">
        <f>C225+C228+C231+C234+C237+C240+C243</f>
        <v>10000</v>
      </c>
      <c r="D217" s="42">
        <f>D225+D228+D231+D234+D237+D240+D243</f>
        <v>10000</v>
      </c>
      <c r="E217" s="42">
        <f>E225+E228+E231+E234+E237+E240+E243</f>
        <v>10000</v>
      </c>
    </row>
    <row r="218" spans="1:5" ht="15.75" thickBot="1" x14ac:dyDescent="0.3">
      <c r="A218" s="4" t="s">
        <v>23</v>
      </c>
      <c r="B218" s="6">
        <f>B217/B216</f>
        <v>2000</v>
      </c>
      <c r="C218" s="6">
        <f>C217/C216</f>
        <v>2000</v>
      </c>
      <c r="D218" s="6">
        <f>D217/D216</f>
        <v>2000</v>
      </c>
      <c r="E218" s="6">
        <f>E217/E216</f>
        <v>2000</v>
      </c>
    </row>
    <row r="219" spans="1:5" ht="15.75" thickBot="1" x14ac:dyDescent="0.3">
      <c r="A219" s="4" t="s">
        <v>16</v>
      </c>
      <c r="B219" s="49"/>
      <c r="C219" s="8">
        <f>C216/B216-1</f>
        <v>0</v>
      </c>
      <c r="D219" s="8">
        <f>D216/C216-1</f>
        <v>0</v>
      </c>
      <c r="E219" s="8">
        <f>E216/D216-1</f>
        <v>0</v>
      </c>
    </row>
    <row r="220" spans="1:5" ht="15.75" thickBot="1" x14ac:dyDescent="0.3">
      <c r="A220" s="4" t="s">
        <v>17</v>
      </c>
      <c r="B220" s="49"/>
      <c r="C220" s="8">
        <f t="shared" ref="C220:E221" si="3">C217/B217-1</f>
        <v>0</v>
      </c>
      <c r="D220" s="8">
        <f t="shared" si="3"/>
        <v>0</v>
      </c>
      <c r="E220" s="8">
        <f t="shared" si="3"/>
        <v>0</v>
      </c>
    </row>
    <row r="221" spans="1:5" ht="15.75" thickBot="1" x14ac:dyDescent="0.3">
      <c r="A221" s="4" t="s">
        <v>18</v>
      </c>
      <c r="B221" s="49"/>
      <c r="C221" s="8">
        <f t="shared" si="3"/>
        <v>0</v>
      </c>
      <c r="D221" s="8">
        <f t="shared" si="3"/>
        <v>0</v>
      </c>
      <c r="E221" s="8">
        <f t="shared" si="3"/>
        <v>0</v>
      </c>
    </row>
    <row r="222" spans="1:5" ht="15.75" thickBot="1" x14ac:dyDescent="0.3">
      <c r="A222" s="484" t="s">
        <v>328</v>
      </c>
      <c r="B222" s="485"/>
      <c r="C222" s="485"/>
      <c r="D222" s="485"/>
      <c r="E222" s="486"/>
    </row>
    <row r="223" spans="1:5" x14ac:dyDescent="0.25">
      <c r="A223" s="493"/>
      <c r="B223" s="20">
        <v>2019</v>
      </c>
      <c r="C223" s="20">
        <v>2020</v>
      </c>
      <c r="D223" s="20">
        <v>2021</v>
      </c>
      <c r="E223" s="20">
        <v>2022</v>
      </c>
    </row>
    <row r="224" spans="1:5" ht="15.75" thickBot="1" x14ac:dyDescent="0.3">
      <c r="A224" s="494"/>
      <c r="B224" s="21" t="s">
        <v>5</v>
      </c>
      <c r="C224" s="21" t="s">
        <v>6</v>
      </c>
      <c r="D224" s="21" t="s">
        <v>6</v>
      </c>
      <c r="E224" s="21" t="s">
        <v>6</v>
      </c>
    </row>
    <row r="225" spans="1:5" ht="15.75" thickBot="1" x14ac:dyDescent="0.3">
      <c r="A225" s="1" t="s">
        <v>0</v>
      </c>
      <c r="B225" s="9">
        <f>B226+B227</f>
        <v>0</v>
      </c>
      <c r="C225" s="9">
        <f>C226+C227</f>
        <v>0</v>
      </c>
      <c r="D225" s="9">
        <f>D226+D227</f>
        <v>0</v>
      </c>
      <c r="E225" s="9">
        <f>E226+E227</f>
        <v>0</v>
      </c>
    </row>
    <row r="226" spans="1:5" ht="15.75" thickBot="1" x14ac:dyDescent="0.3">
      <c r="A226" s="11" t="s">
        <v>52</v>
      </c>
      <c r="B226" s="9">
        <v>0</v>
      </c>
      <c r="C226" s="9">
        <v>0</v>
      </c>
      <c r="D226" s="9">
        <v>0</v>
      </c>
      <c r="E226" s="9">
        <v>0</v>
      </c>
    </row>
    <row r="227" spans="1:5" ht="15.75" thickBot="1" x14ac:dyDescent="0.3">
      <c r="A227" s="11" t="s">
        <v>53</v>
      </c>
      <c r="B227" s="9">
        <v>0</v>
      </c>
      <c r="C227" s="9">
        <v>0</v>
      </c>
      <c r="D227" s="9">
        <v>0</v>
      </c>
      <c r="E227" s="9">
        <v>0</v>
      </c>
    </row>
    <row r="228" spans="1:5" ht="15.75" thickBot="1" x14ac:dyDescent="0.3">
      <c r="A228" s="1" t="s">
        <v>33</v>
      </c>
      <c r="B228" s="9">
        <f>B229+B230</f>
        <v>0</v>
      </c>
      <c r="C228" s="9">
        <f>C229+C230</f>
        <v>0</v>
      </c>
      <c r="D228" s="9">
        <f>D229+D230</f>
        <v>0</v>
      </c>
      <c r="E228" s="9">
        <f>E229+E230</f>
        <v>0</v>
      </c>
    </row>
    <row r="229" spans="1:5" ht="15.75" thickBot="1" x14ac:dyDescent="0.3">
      <c r="A229" s="11" t="s">
        <v>52</v>
      </c>
      <c r="B229" s="9">
        <v>0</v>
      </c>
      <c r="C229" s="9">
        <v>0</v>
      </c>
      <c r="D229" s="9">
        <v>0</v>
      </c>
      <c r="E229" s="9">
        <v>0</v>
      </c>
    </row>
    <row r="230" spans="1:5" ht="15.75" thickBot="1" x14ac:dyDescent="0.3">
      <c r="A230" s="11" t="s">
        <v>53</v>
      </c>
      <c r="B230" s="9">
        <v>0</v>
      </c>
      <c r="C230" s="9">
        <v>0</v>
      </c>
      <c r="D230" s="9">
        <v>0</v>
      </c>
      <c r="E230" s="9">
        <v>0</v>
      </c>
    </row>
    <row r="231" spans="1:5" ht="15.75" thickBot="1" x14ac:dyDescent="0.3">
      <c r="A231" s="1" t="s">
        <v>1</v>
      </c>
      <c r="B231" s="9">
        <f>B232+B233</f>
        <v>10000</v>
      </c>
      <c r="C231" s="9">
        <f>C232+C233</f>
        <v>10000</v>
      </c>
      <c r="D231" s="9">
        <f>D232+D233</f>
        <v>10000</v>
      </c>
      <c r="E231" s="9">
        <f>E232+E233</f>
        <v>10000</v>
      </c>
    </row>
    <row r="232" spans="1:5" ht="15.75" thickBot="1" x14ac:dyDescent="0.3">
      <c r="A232" s="11" t="s">
        <v>52</v>
      </c>
      <c r="B232" s="9">
        <v>10000</v>
      </c>
      <c r="C232" s="44">
        <v>10000</v>
      </c>
      <c r="D232" s="9">
        <v>10000</v>
      </c>
      <c r="E232" s="9">
        <v>10000</v>
      </c>
    </row>
    <row r="233" spans="1:5" ht="15.75" thickBot="1" x14ac:dyDescent="0.3">
      <c r="A233" s="11" t="s">
        <v>53</v>
      </c>
      <c r="B233" s="9">
        <v>0</v>
      </c>
      <c r="C233" s="44">
        <v>0</v>
      </c>
      <c r="D233" s="9">
        <v>0</v>
      </c>
      <c r="E233" s="9">
        <v>0</v>
      </c>
    </row>
    <row r="234" spans="1:5" ht="15.75" thickBot="1" x14ac:dyDescent="0.3">
      <c r="A234" s="1" t="s">
        <v>2</v>
      </c>
      <c r="B234" s="12">
        <f>B235+B236</f>
        <v>0</v>
      </c>
      <c r="C234" s="12">
        <f>C235+C236</f>
        <v>0</v>
      </c>
      <c r="D234" s="12">
        <f>D235+D236</f>
        <v>0</v>
      </c>
      <c r="E234" s="12">
        <f>E235+E236</f>
        <v>0</v>
      </c>
    </row>
    <row r="235" spans="1:5" ht="15.75" thickBot="1" x14ac:dyDescent="0.3">
      <c r="A235" s="11" t="s">
        <v>52</v>
      </c>
      <c r="B235" s="12">
        <v>0</v>
      </c>
      <c r="C235" s="9">
        <v>0</v>
      </c>
      <c r="D235" s="9">
        <v>0</v>
      </c>
      <c r="E235" s="9">
        <v>0</v>
      </c>
    </row>
    <row r="236" spans="1:5" ht="15.75" thickBot="1" x14ac:dyDescent="0.3">
      <c r="A236" s="11" t="s">
        <v>53</v>
      </c>
      <c r="B236" s="12">
        <v>0</v>
      </c>
      <c r="C236" s="9">
        <v>0</v>
      </c>
      <c r="D236" s="9">
        <v>0</v>
      </c>
      <c r="E236" s="9">
        <v>0</v>
      </c>
    </row>
    <row r="237" spans="1:5" ht="15.75" thickBot="1" x14ac:dyDescent="0.3">
      <c r="A237" s="1" t="s">
        <v>24</v>
      </c>
      <c r="B237" s="12">
        <f>B238+B239</f>
        <v>0</v>
      </c>
      <c r="C237" s="12">
        <f>C238+C239</f>
        <v>0</v>
      </c>
      <c r="D237" s="12">
        <f>D238+D239</f>
        <v>0</v>
      </c>
      <c r="E237" s="12">
        <f>E238+E239</f>
        <v>0</v>
      </c>
    </row>
    <row r="238" spans="1:5" ht="15.75" thickBot="1" x14ac:dyDescent="0.3">
      <c r="A238" s="11" t="s">
        <v>52</v>
      </c>
      <c r="B238" s="12">
        <v>0</v>
      </c>
      <c r="C238" s="9">
        <v>0</v>
      </c>
      <c r="D238" s="9">
        <v>0</v>
      </c>
      <c r="E238" s="9">
        <v>0</v>
      </c>
    </row>
    <row r="239" spans="1:5" ht="15.75" thickBot="1" x14ac:dyDescent="0.3">
      <c r="A239" s="11" t="s">
        <v>53</v>
      </c>
      <c r="B239" s="12">
        <v>0</v>
      </c>
      <c r="C239" s="9">
        <v>0</v>
      </c>
      <c r="D239" s="9">
        <v>0</v>
      </c>
      <c r="E239" s="9">
        <v>0</v>
      </c>
    </row>
    <row r="240" spans="1:5" ht="15.75" thickBot="1" x14ac:dyDescent="0.3">
      <c r="A240" s="1" t="s">
        <v>25</v>
      </c>
      <c r="B240" s="12">
        <f>B241+B242</f>
        <v>0</v>
      </c>
      <c r="C240" s="12">
        <f>C241+C242</f>
        <v>0</v>
      </c>
      <c r="D240" s="12">
        <f>D241+D242</f>
        <v>0</v>
      </c>
      <c r="E240" s="12">
        <f>E241+E242</f>
        <v>0</v>
      </c>
    </row>
    <row r="241" spans="1:5" ht="15.75" thickBot="1" x14ac:dyDescent="0.3">
      <c r="A241" s="11" t="s">
        <v>52</v>
      </c>
      <c r="B241" s="12">
        <v>0</v>
      </c>
      <c r="C241" s="9">
        <v>0</v>
      </c>
      <c r="D241" s="9">
        <v>0</v>
      </c>
      <c r="E241" s="9">
        <v>0</v>
      </c>
    </row>
    <row r="242" spans="1:5" ht="15.75" thickBot="1" x14ac:dyDescent="0.3">
      <c r="A242" s="11" t="s">
        <v>53</v>
      </c>
      <c r="B242" s="12">
        <v>0</v>
      </c>
      <c r="C242" s="9">
        <v>0</v>
      </c>
      <c r="D242" s="9">
        <v>0</v>
      </c>
      <c r="E242" s="9">
        <v>0</v>
      </c>
    </row>
    <row r="243" spans="1:5" ht="15.75" thickBot="1" x14ac:dyDescent="0.3">
      <c r="A243" s="1" t="s">
        <v>3</v>
      </c>
      <c r="B243" s="12">
        <f>B244+B245</f>
        <v>0</v>
      </c>
      <c r="C243" s="12">
        <f>C244+C245</f>
        <v>0</v>
      </c>
      <c r="D243" s="12">
        <f>D244+D245</f>
        <v>0</v>
      </c>
      <c r="E243" s="12">
        <f>E244+E245</f>
        <v>0</v>
      </c>
    </row>
    <row r="244" spans="1:5" ht="15.75" thickBot="1" x14ac:dyDescent="0.3">
      <c r="A244" s="11" t="s">
        <v>52</v>
      </c>
      <c r="B244" s="12">
        <v>0</v>
      </c>
      <c r="C244" s="9">
        <v>0</v>
      </c>
      <c r="D244" s="9">
        <v>0</v>
      </c>
      <c r="E244" s="9">
        <v>0</v>
      </c>
    </row>
    <row r="245" spans="1:5" ht="15.75" thickBot="1" x14ac:dyDescent="0.3">
      <c r="A245" s="11" t="s">
        <v>53</v>
      </c>
      <c r="B245" s="12">
        <v>0</v>
      </c>
      <c r="C245" s="9">
        <v>0</v>
      </c>
      <c r="D245" s="9">
        <v>0</v>
      </c>
      <c r="E245" s="9">
        <v>0</v>
      </c>
    </row>
    <row r="246" spans="1:5" ht="15.75" thickBot="1" x14ac:dyDescent="0.3">
      <c r="A246" s="183" t="s">
        <v>125</v>
      </c>
      <c r="B246" s="24">
        <f>B243+B240+B237+B234+B231+B228+B225</f>
        <v>10000</v>
      </c>
      <c r="C246" s="24">
        <f>C243+C240+C237+C234+C231+C228+C225</f>
        <v>10000</v>
      </c>
      <c r="D246" s="24">
        <f>D243+D240+D237+D234+D231+D228+D225</f>
        <v>10000</v>
      </c>
      <c r="E246" s="24">
        <f>E243+E240+E237+E234+E231+E228+E225</f>
        <v>10000</v>
      </c>
    </row>
    <row r="247" spans="1:5" ht="15.75" thickBot="1" x14ac:dyDescent="0.3">
      <c r="A247" s="26" t="s">
        <v>37</v>
      </c>
      <c r="B247" s="187">
        <f>B246-B217</f>
        <v>0</v>
      </c>
      <c r="C247" s="187">
        <f>C246-C217</f>
        <v>0</v>
      </c>
      <c r="D247" s="187">
        <f>D246-D217</f>
        <v>0</v>
      </c>
      <c r="E247" s="187">
        <f>E246-E217</f>
        <v>0</v>
      </c>
    </row>
    <row r="248" spans="1:5" ht="15.75" thickBot="1" x14ac:dyDescent="0.3">
      <c r="A248" s="185" t="s">
        <v>256</v>
      </c>
      <c r="B248" s="622" t="s">
        <v>329</v>
      </c>
      <c r="C248" s="623"/>
      <c r="D248" s="623"/>
      <c r="E248" s="624"/>
    </row>
    <row r="249" spans="1:5" ht="65.25" customHeight="1" thickBot="1" x14ac:dyDescent="0.3">
      <c r="A249" s="4" t="s">
        <v>9</v>
      </c>
      <c r="B249" s="695" t="s">
        <v>330</v>
      </c>
      <c r="C249" s="696"/>
      <c r="D249" s="696"/>
      <c r="E249" s="697"/>
    </row>
    <row r="250" spans="1:5" ht="15.75" thickBot="1" x14ac:dyDescent="0.3">
      <c r="A250" s="4" t="s">
        <v>14</v>
      </c>
      <c r="B250" s="511" t="s">
        <v>331</v>
      </c>
      <c r="C250" s="512"/>
      <c r="D250" s="512"/>
      <c r="E250" s="513"/>
    </row>
    <row r="251" spans="1:5" x14ac:dyDescent="0.25">
      <c r="A251" s="493"/>
      <c r="B251" s="20">
        <v>2019</v>
      </c>
      <c r="C251" s="20">
        <v>2020</v>
      </c>
      <c r="D251" s="20">
        <v>2021</v>
      </c>
      <c r="E251" s="20">
        <v>2022</v>
      </c>
    </row>
    <row r="252" spans="1:5" ht="15.75" thickBot="1" x14ac:dyDescent="0.3">
      <c r="A252" s="494"/>
      <c r="B252" s="21" t="s">
        <v>5</v>
      </c>
      <c r="C252" s="21" t="s">
        <v>6</v>
      </c>
      <c r="D252" s="21" t="s">
        <v>6</v>
      </c>
      <c r="E252" s="21" t="s">
        <v>6</v>
      </c>
    </row>
    <row r="253" spans="1:5" ht="15.75" thickBot="1" x14ac:dyDescent="0.3">
      <c r="A253" s="4" t="s">
        <v>8</v>
      </c>
      <c r="B253" s="42">
        <v>10000</v>
      </c>
      <c r="C253" s="42">
        <v>10000</v>
      </c>
      <c r="D253" s="42">
        <v>10000</v>
      </c>
      <c r="E253" s="42">
        <v>10000</v>
      </c>
    </row>
    <row r="254" spans="1:5" ht="15.75" thickBot="1" x14ac:dyDescent="0.3">
      <c r="A254" s="4" t="s">
        <v>15</v>
      </c>
      <c r="B254" s="6">
        <f>B262+B265+B268+B271+B274+B277+B280</f>
        <v>10000</v>
      </c>
      <c r="C254" s="6">
        <f>C262+C265+C268+C271+C274+C277+C280</f>
        <v>10000</v>
      </c>
      <c r="D254" s="6">
        <f>D262+D265+D268+D271+D274+D277+D280</f>
        <v>10000</v>
      </c>
      <c r="E254" s="6">
        <f>E262+E265+E268+E271+E274+E277+E280</f>
        <v>10000</v>
      </c>
    </row>
    <row r="255" spans="1:5" ht="15.75" thickBot="1" x14ac:dyDescent="0.3">
      <c r="A255" s="4" t="s">
        <v>23</v>
      </c>
      <c r="B255" s="6">
        <v>2</v>
      </c>
      <c r="C255" s="6">
        <v>2</v>
      </c>
      <c r="D255" s="6">
        <v>2</v>
      </c>
      <c r="E255" s="6">
        <v>2</v>
      </c>
    </row>
    <row r="256" spans="1:5" ht="15.75" thickBot="1" x14ac:dyDescent="0.3">
      <c r="A256" s="4" t="s">
        <v>16</v>
      </c>
      <c r="B256" s="49"/>
      <c r="C256" s="8">
        <v>0</v>
      </c>
      <c r="D256" s="8">
        <v>0</v>
      </c>
      <c r="E256" s="8">
        <v>0</v>
      </c>
    </row>
    <row r="257" spans="1:7" ht="15.75" thickBot="1" x14ac:dyDescent="0.3">
      <c r="A257" s="4" t="s">
        <v>17</v>
      </c>
      <c r="B257" s="49"/>
      <c r="C257" s="8">
        <v>0</v>
      </c>
      <c r="D257" s="8">
        <v>0</v>
      </c>
      <c r="E257" s="8">
        <v>0</v>
      </c>
    </row>
    <row r="258" spans="1:7" ht="15.75" thickBot="1" x14ac:dyDescent="0.3">
      <c r="A258" s="4" t="s">
        <v>18</v>
      </c>
      <c r="B258" s="49"/>
      <c r="C258" s="8">
        <v>0</v>
      </c>
      <c r="D258" s="8">
        <v>0</v>
      </c>
      <c r="E258" s="8">
        <v>0</v>
      </c>
    </row>
    <row r="259" spans="1:7" ht="15.75" thickBot="1" x14ac:dyDescent="0.3">
      <c r="A259" s="484" t="s">
        <v>332</v>
      </c>
      <c r="B259" s="485"/>
      <c r="C259" s="485"/>
      <c r="D259" s="485"/>
      <c r="E259" s="486"/>
    </row>
    <row r="260" spans="1:7" x14ac:dyDescent="0.25">
      <c r="A260" s="493"/>
      <c r="B260" s="20">
        <v>2019</v>
      </c>
      <c r="C260" s="20">
        <v>2020</v>
      </c>
      <c r="D260" s="20">
        <v>2021</v>
      </c>
      <c r="E260" s="20">
        <v>2022</v>
      </c>
      <c r="G260" s="188"/>
    </row>
    <row r="261" spans="1:7" ht="15.75" thickBot="1" x14ac:dyDescent="0.3">
      <c r="A261" s="494"/>
      <c r="B261" s="21" t="s">
        <v>5</v>
      </c>
      <c r="C261" s="21" t="s">
        <v>6</v>
      </c>
      <c r="D261" s="21" t="s">
        <v>6</v>
      </c>
      <c r="E261" s="21" t="s">
        <v>6</v>
      </c>
      <c r="G261" s="188"/>
    </row>
    <row r="262" spans="1:7" ht="15.75" thickBot="1" x14ac:dyDescent="0.3">
      <c r="A262" s="189" t="s">
        <v>0</v>
      </c>
      <c r="B262" s="9">
        <f>B263+B264</f>
        <v>0</v>
      </c>
      <c r="C262" s="9">
        <f>C263+C264</f>
        <v>0</v>
      </c>
      <c r="D262" s="9">
        <f>D263+D264</f>
        <v>0</v>
      </c>
      <c r="E262" s="9">
        <f>E263+E264</f>
        <v>0</v>
      </c>
      <c r="G262" s="190"/>
    </row>
    <row r="263" spans="1:7" ht="15.75" thickBot="1" x14ac:dyDescent="0.3">
      <c r="A263" s="191" t="s">
        <v>52</v>
      </c>
      <c r="B263" s="9">
        <v>0</v>
      </c>
      <c r="C263" s="9">
        <v>0</v>
      </c>
      <c r="D263" s="9">
        <v>0</v>
      </c>
      <c r="E263" s="9">
        <v>0</v>
      </c>
      <c r="G263" s="190"/>
    </row>
    <row r="264" spans="1:7" ht="15.75" thickBot="1" x14ac:dyDescent="0.3">
      <c r="A264" s="191" t="s">
        <v>53</v>
      </c>
      <c r="B264" s="9">
        <v>0</v>
      </c>
      <c r="C264" s="9">
        <v>0</v>
      </c>
      <c r="D264" s="9">
        <v>0</v>
      </c>
      <c r="E264" s="9">
        <v>0</v>
      </c>
      <c r="G264" s="190"/>
    </row>
    <row r="265" spans="1:7" ht="15.75" thickBot="1" x14ac:dyDescent="0.3">
      <c r="A265" s="189" t="s">
        <v>33</v>
      </c>
      <c r="B265" s="9">
        <f>B266+B267</f>
        <v>0</v>
      </c>
      <c r="C265" s="9">
        <f>C266+C267</f>
        <v>0</v>
      </c>
      <c r="D265" s="9">
        <f>D266+D267</f>
        <v>0</v>
      </c>
      <c r="E265" s="9">
        <f>E266+E267</f>
        <v>0</v>
      </c>
      <c r="G265" s="190"/>
    </row>
    <row r="266" spans="1:7" ht="15.75" thickBot="1" x14ac:dyDescent="0.3">
      <c r="A266" s="191" t="s">
        <v>52</v>
      </c>
      <c r="B266" s="9">
        <v>0</v>
      </c>
      <c r="C266" s="9">
        <v>0</v>
      </c>
      <c r="D266" s="9">
        <v>0</v>
      </c>
      <c r="E266" s="9">
        <v>0</v>
      </c>
      <c r="G266" s="190"/>
    </row>
    <row r="267" spans="1:7" ht="15.75" thickBot="1" x14ac:dyDescent="0.3">
      <c r="A267" s="191" t="s">
        <v>53</v>
      </c>
      <c r="B267" s="9">
        <v>0</v>
      </c>
      <c r="C267" s="9">
        <v>0</v>
      </c>
      <c r="D267" s="9">
        <v>0</v>
      </c>
      <c r="E267" s="9">
        <v>0</v>
      </c>
      <c r="G267" s="190"/>
    </row>
    <row r="268" spans="1:7" ht="15.75" thickBot="1" x14ac:dyDescent="0.3">
      <c r="A268" s="189" t="s">
        <v>1</v>
      </c>
      <c r="B268" s="12">
        <f>B269+B270</f>
        <v>10000</v>
      </c>
      <c r="C268" s="12">
        <f>C269+C270</f>
        <v>10000</v>
      </c>
      <c r="D268" s="12">
        <f>D269+D270</f>
        <v>10000</v>
      </c>
      <c r="E268" s="12">
        <f>E269+E270</f>
        <v>10000</v>
      </c>
      <c r="G268" s="190"/>
    </row>
    <row r="269" spans="1:7" ht="15.75" thickBot="1" x14ac:dyDescent="0.3">
      <c r="A269" s="191" t="s">
        <v>52</v>
      </c>
      <c r="B269" s="12">
        <v>10000</v>
      </c>
      <c r="C269" s="44">
        <v>10000</v>
      </c>
      <c r="D269" s="9">
        <v>10000</v>
      </c>
      <c r="E269" s="9">
        <v>10000</v>
      </c>
      <c r="G269" s="190"/>
    </row>
    <row r="270" spans="1:7" ht="15.75" thickBot="1" x14ac:dyDescent="0.3">
      <c r="A270" s="191" t="s">
        <v>53</v>
      </c>
      <c r="B270" s="12">
        <v>0</v>
      </c>
      <c r="C270" s="44">
        <v>0</v>
      </c>
      <c r="D270" s="9">
        <v>0</v>
      </c>
      <c r="E270" s="9">
        <v>0</v>
      </c>
      <c r="G270" s="190"/>
    </row>
    <row r="271" spans="1:7" ht="15.75" thickBot="1" x14ac:dyDescent="0.3">
      <c r="A271" s="189" t="s">
        <v>2</v>
      </c>
      <c r="B271" s="12">
        <f>B272+B273</f>
        <v>0</v>
      </c>
      <c r="C271" s="12">
        <f>C272+C273</f>
        <v>0</v>
      </c>
      <c r="D271" s="12">
        <f>D272+D273</f>
        <v>0</v>
      </c>
      <c r="E271" s="12">
        <f>E272+E273</f>
        <v>0</v>
      </c>
      <c r="G271" s="190"/>
    </row>
    <row r="272" spans="1:7" ht="15.75" thickBot="1" x14ac:dyDescent="0.3">
      <c r="A272" s="191" t="s">
        <v>52</v>
      </c>
      <c r="B272" s="9">
        <v>0</v>
      </c>
      <c r="C272" s="9">
        <v>0</v>
      </c>
      <c r="D272" s="9">
        <v>0</v>
      </c>
      <c r="E272" s="9">
        <v>0</v>
      </c>
      <c r="G272" s="190"/>
    </row>
    <row r="273" spans="1:7" ht="15.75" thickBot="1" x14ac:dyDescent="0.3">
      <c r="A273" s="191" t="s">
        <v>53</v>
      </c>
      <c r="B273" s="9">
        <v>0</v>
      </c>
      <c r="C273" s="9">
        <v>0</v>
      </c>
      <c r="D273" s="9">
        <v>0</v>
      </c>
      <c r="E273" s="9">
        <v>0</v>
      </c>
      <c r="G273" s="190"/>
    </row>
    <row r="274" spans="1:7" ht="15.75" thickBot="1" x14ac:dyDescent="0.3">
      <c r="A274" s="189" t="s">
        <v>24</v>
      </c>
      <c r="B274" s="12">
        <f>B275+B276</f>
        <v>0</v>
      </c>
      <c r="C274" s="12">
        <f>C275+C276</f>
        <v>0</v>
      </c>
      <c r="D274" s="12">
        <f>D275+D276</f>
        <v>0</v>
      </c>
      <c r="E274" s="12">
        <f>E275+E276</f>
        <v>0</v>
      </c>
      <c r="G274" s="190"/>
    </row>
    <row r="275" spans="1:7" ht="15.75" thickBot="1" x14ac:dyDescent="0.3">
      <c r="A275" s="191" t="s">
        <v>52</v>
      </c>
      <c r="B275" s="9">
        <v>0</v>
      </c>
      <c r="C275" s="9">
        <v>0</v>
      </c>
      <c r="D275" s="9">
        <v>0</v>
      </c>
      <c r="E275" s="9">
        <v>0</v>
      </c>
      <c r="G275" s="190"/>
    </row>
    <row r="276" spans="1:7" ht="15.75" thickBot="1" x14ac:dyDescent="0.3">
      <c r="A276" s="191" t="s">
        <v>53</v>
      </c>
      <c r="B276" s="9">
        <v>0</v>
      </c>
      <c r="C276" s="9">
        <v>0</v>
      </c>
      <c r="D276" s="9">
        <v>0</v>
      </c>
      <c r="E276" s="9">
        <v>0</v>
      </c>
      <c r="G276" s="190"/>
    </row>
    <row r="277" spans="1:7" ht="15.75" thickBot="1" x14ac:dyDescent="0.3">
      <c r="A277" s="189" t="s">
        <v>25</v>
      </c>
      <c r="B277" s="12">
        <f>B278+B279</f>
        <v>0</v>
      </c>
      <c r="C277" s="12">
        <f>C278+C279</f>
        <v>0</v>
      </c>
      <c r="D277" s="12">
        <f>D278+D279</f>
        <v>0</v>
      </c>
      <c r="E277" s="12">
        <f>E278+E279</f>
        <v>0</v>
      </c>
      <c r="G277" s="192"/>
    </row>
    <row r="278" spans="1:7" ht="15.75" thickBot="1" x14ac:dyDescent="0.3">
      <c r="A278" s="191" t="s">
        <v>52</v>
      </c>
      <c r="B278" s="9">
        <v>0</v>
      </c>
      <c r="C278" s="9">
        <v>0</v>
      </c>
      <c r="D278" s="9">
        <v>0</v>
      </c>
      <c r="E278" s="9">
        <v>0</v>
      </c>
      <c r="G278" s="192"/>
    </row>
    <row r="279" spans="1:7" ht="15.75" thickBot="1" x14ac:dyDescent="0.3">
      <c r="A279" s="191" t="s">
        <v>53</v>
      </c>
      <c r="B279" s="9">
        <v>0</v>
      </c>
      <c r="C279" s="9">
        <v>0</v>
      </c>
      <c r="D279" s="9">
        <v>0</v>
      </c>
      <c r="E279" s="9">
        <v>0</v>
      </c>
      <c r="G279" s="192"/>
    </row>
    <row r="280" spans="1:7" ht="15.75" thickBot="1" x14ac:dyDescent="0.3">
      <c r="A280" s="189" t="s">
        <v>3</v>
      </c>
      <c r="B280" s="12">
        <f>B281+B282</f>
        <v>0</v>
      </c>
      <c r="C280" s="12">
        <f>C281+C282</f>
        <v>0</v>
      </c>
      <c r="D280" s="12">
        <f>D281+D282</f>
        <v>0</v>
      </c>
      <c r="E280" s="12">
        <f>E281+E282</f>
        <v>0</v>
      </c>
      <c r="G280" s="190"/>
    </row>
    <row r="281" spans="1:7" ht="15.75" thickBot="1" x14ac:dyDescent="0.3">
      <c r="A281" s="191" t="s">
        <v>52</v>
      </c>
      <c r="B281" s="9">
        <v>0</v>
      </c>
      <c r="C281" s="9">
        <v>0</v>
      </c>
      <c r="D281" s="9">
        <v>0</v>
      </c>
      <c r="E281" s="9">
        <v>0</v>
      </c>
      <c r="G281" s="190"/>
    </row>
    <row r="282" spans="1:7" ht="15.75" thickBot="1" x14ac:dyDescent="0.3">
      <c r="A282" s="191" t="s">
        <v>53</v>
      </c>
      <c r="B282" s="9">
        <v>0</v>
      </c>
      <c r="C282" s="9">
        <v>0</v>
      </c>
      <c r="D282" s="9">
        <v>0</v>
      </c>
      <c r="E282" s="9">
        <v>0</v>
      </c>
      <c r="G282" s="190"/>
    </row>
    <row r="283" spans="1:7" ht="15.75" thickBot="1" x14ac:dyDescent="0.3">
      <c r="A283" s="183" t="s">
        <v>333</v>
      </c>
      <c r="B283" s="24">
        <f>B280+B277+B274+B271+B268+B265+B262</f>
        <v>10000</v>
      </c>
      <c r="C283" s="24">
        <f>C280+C277+C274+C271+C268+C265+C262</f>
        <v>10000</v>
      </c>
      <c r="D283" s="24">
        <f>D280+D277+D274+D271+D268+D265+D262</f>
        <v>10000</v>
      </c>
      <c r="E283" s="24">
        <f>E280+E277+E274+E271+E268+E265+E262</f>
        <v>10000</v>
      </c>
      <c r="G283" s="190"/>
    </row>
    <row r="284" spans="1:7" ht="15.75" thickBot="1" x14ac:dyDescent="0.3">
      <c r="A284" s="26" t="s">
        <v>37</v>
      </c>
      <c r="B284" s="27">
        <f>IF(B283-B254=0,0,"Error")</f>
        <v>0</v>
      </c>
      <c r="C284" s="27">
        <f>IF(C283-C254=0,0,"Error")</f>
        <v>0</v>
      </c>
      <c r="D284" s="27">
        <f>IF(D283-D254=0,0,"Error")</f>
        <v>0</v>
      </c>
      <c r="E284" s="27">
        <f>IF(E283-E254=0,0,"Error")</f>
        <v>0</v>
      </c>
      <c r="G284" s="190"/>
    </row>
    <row r="285" spans="1:7" ht="15.75" thickBot="1" x14ac:dyDescent="0.3">
      <c r="A285" s="736" t="s">
        <v>39</v>
      </c>
      <c r="B285" s="737"/>
      <c r="C285" s="737"/>
      <c r="D285" s="737"/>
      <c r="E285" s="738"/>
      <c r="G285" s="192"/>
    </row>
    <row r="286" spans="1:7" ht="15.75" thickBot="1" x14ac:dyDescent="0.3">
      <c r="A286" s="504" t="s">
        <v>40</v>
      </c>
      <c r="B286" s="521"/>
      <c r="C286" s="521"/>
      <c r="D286" s="521"/>
      <c r="E286" s="506"/>
      <c r="G286" s="190"/>
    </row>
    <row r="287" spans="1:7" ht="15.75" thickBot="1" x14ac:dyDescent="0.3">
      <c r="A287" s="17" t="s">
        <v>46</v>
      </c>
      <c r="B287" s="522" t="s">
        <v>334</v>
      </c>
      <c r="C287" s="524"/>
      <c r="D287" s="524"/>
      <c r="E287" s="525"/>
      <c r="G287" s="190"/>
    </row>
    <row r="288" spans="1:7" ht="30.75" customHeight="1" thickBot="1" x14ac:dyDescent="0.3">
      <c r="A288" s="22" t="s">
        <v>28</v>
      </c>
      <c r="B288" s="484" t="s">
        <v>335</v>
      </c>
      <c r="C288" s="486"/>
      <c r="D288" s="698" t="s">
        <v>55</v>
      </c>
      <c r="E288" s="699"/>
    </row>
    <row r="289" spans="1:7" ht="29.25" customHeight="1" thickBot="1" x14ac:dyDescent="0.3">
      <c r="A289" s="4" t="s">
        <v>9</v>
      </c>
      <c r="B289" s="695" t="s">
        <v>336</v>
      </c>
      <c r="C289" s="696"/>
      <c r="D289" s="696"/>
      <c r="E289" s="697"/>
      <c r="G289" s="190"/>
    </row>
    <row r="290" spans="1:7" ht="15.75" thickBot="1" x14ac:dyDescent="0.3">
      <c r="A290" s="4" t="s">
        <v>14</v>
      </c>
      <c r="B290" s="511" t="s">
        <v>337</v>
      </c>
      <c r="C290" s="512"/>
      <c r="D290" s="512"/>
      <c r="E290" s="513"/>
      <c r="G290" s="193"/>
    </row>
    <row r="291" spans="1:7" x14ac:dyDescent="0.25">
      <c r="A291" s="493"/>
      <c r="B291" s="20">
        <v>2019</v>
      </c>
      <c r="C291" s="20">
        <v>2020</v>
      </c>
      <c r="D291" s="20">
        <v>2021</v>
      </c>
      <c r="E291" s="20">
        <v>2022</v>
      </c>
      <c r="G291" s="193"/>
    </row>
    <row r="292" spans="1:7" ht="15.75" thickBot="1" x14ac:dyDescent="0.3">
      <c r="A292" s="494"/>
      <c r="B292" s="21" t="s">
        <v>5</v>
      </c>
      <c r="C292" s="21" t="s">
        <v>6</v>
      </c>
      <c r="D292" s="21" t="s">
        <v>6</v>
      </c>
      <c r="E292" s="21" t="s">
        <v>6</v>
      </c>
      <c r="G292" s="193"/>
    </row>
    <row r="293" spans="1:7" ht="15.75" thickBot="1" x14ac:dyDescent="0.3">
      <c r="A293" s="4" t="s">
        <v>8</v>
      </c>
      <c r="B293" s="6">
        <v>1</v>
      </c>
      <c r="C293" s="6">
        <v>1</v>
      </c>
      <c r="D293" s="6"/>
      <c r="E293" s="6">
        <v>0</v>
      </c>
      <c r="G293" s="193"/>
    </row>
    <row r="294" spans="1:7" ht="15.75" thickBot="1" x14ac:dyDescent="0.3">
      <c r="A294" s="4" t="s">
        <v>15</v>
      </c>
      <c r="B294" s="6">
        <f>B312</f>
        <v>33540</v>
      </c>
      <c r="C294" s="6">
        <f>C312</f>
        <v>8000</v>
      </c>
      <c r="D294" s="6">
        <f>D312</f>
        <v>0</v>
      </c>
      <c r="E294" s="6">
        <f>E312</f>
        <v>0</v>
      </c>
    </row>
    <row r="295" spans="1:7" ht="15.75" thickBot="1" x14ac:dyDescent="0.3">
      <c r="A295" s="4" t="s">
        <v>23</v>
      </c>
      <c r="B295" s="6">
        <f>B294/B293</f>
        <v>33540</v>
      </c>
      <c r="C295" s="6">
        <f>C294/C293</f>
        <v>8000</v>
      </c>
      <c r="D295" s="6"/>
      <c r="E295" s="6"/>
    </row>
    <row r="296" spans="1:7" ht="15.75" thickBot="1" x14ac:dyDescent="0.3">
      <c r="A296" s="4" t="s">
        <v>16</v>
      </c>
      <c r="B296" s="49" t="s">
        <v>22</v>
      </c>
      <c r="C296" s="8">
        <f>C293/B293-1</f>
        <v>0</v>
      </c>
      <c r="D296" s="8"/>
      <c r="E296" s="8"/>
    </row>
    <row r="297" spans="1:7" ht="15.75" thickBot="1" x14ac:dyDescent="0.3">
      <c r="A297" s="4" t="s">
        <v>17</v>
      </c>
      <c r="B297" s="49" t="s">
        <v>22</v>
      </c>
      <c r="C297" s="8">
        <f>C294/B294-1</f>
        <v>-0.76147883124627314</v>
      </c>
      <c r="D297" s="8"/>
      <c r="E297" s="8"/>
    </row>
    <row r="298" spans="1:7" ht="15.75" thickBot="1" x14ac:dyDescent="0.3">
      <c r="A298" s="4" t="s">
        <v>18</v>
      </c>
      <c r="B298" s="49" t="s">
        <v>22</v>
      </c>
      <c r="C298" s="8">
        <f>C295/B295-1</f>
        <v>-0.76147883124627314</v>
      </c>
      <c r="D298" s="8"/>
      <c r="E298" s="8"/>
    </row>
    <row r="299" spans="1:7" ht="15.75" thickBot="1" x14ac:dyDescent="0.3">
      <c r="A299" s="484" t="s">
        <v>308</v>
      </c>
      <c r="B299" s="485"/>
      <c r="C299" s="485"/>
      <c r="D299" s="485"/>
      <c r="E299" s="486"/>
    </row>
    <row r="300" spans="1:7" x14ac:dyDescent="0.25">
      <c r="A300" s="493"/>
      <c r="B300" s="20">
        <v>2019</v>
      </c>
      <c r="C300" s="20">
        <v>2020</v>
      </c>
      <c r="D300" s="20">
        <v>2021</v>
      </c>
      <c r="E300" s="20">
        <v>2022</v>
      </c>
    </row>
    <row r="301" spans="1:7" ht="15.75" thickBot="1" x14ac:dyDescent="0.3">
      <c r="A301" s="494"/>
      <c r="B301" s="21" t="s">
        <v>5</v>
      </c>
      <c r="C301" s="21" t="s">
        <v>6</v>
      </c>
      <c r="D301" s="21" t="s">
        <v>6</v>
      </c>
      <c r="E301" s="21" t="s">
        <v>6</v>
      </c>
      <c r="F301" s="159"/>
    </row>
    <row r="302" spans="1:7" ht="15.75" thickBot="1" x14ac:dyDescent="0.3">
      <c r="A302" s="194" t="s">
        <v>41</v>
      </c>
      <c r="B302" s="44">
        <f>B303+B304+B305+B306</f>
        <v>1500</v>
      </c>
      <c r="C302" s="44">
        <f>C303+C304+C305+C306</f>
        <v>0</v>
      </c>
      <c r="D302" s="44">
        <f>D303+D304+D305+D306</f>
        <v>0</v>
      </c>
      <c r="E302" s="44">
        <f>E303+E304+E305+E306</f>
        <v>0</v>
      </c>
    </row>
    <row r="303" spans="1:7" ht="15.75" thickBot="1" x14ac:dyDescent="0.3">
      <c r="A303" s="195" t="s">
        <v>338</v>
      </c>
      <c r="B303" s="44">
        <v>1500</v>
      </c>
      <c r="C303" s="44">
        <v>0</v>
      </c>
      <c r="D303" s="44">
        <v>0</v>
      </c>
      <c r="E303" s="44">
        <v>0</v>
      </c>
    </row>
    <row r="304" spans="1:7" ht="15.75" thickBot="1" x14ac:dyDescent="0.3">
      <c r="A304" s="195" t="s">
        <v>56</v>
      </c>
      <c r="B304" s="44">
        <v>0</v>
      </c>
      <c r="C304" s="44">
        <v>0</v>
      </c>
      <c r="D304" s="44">
        <v>0</v>
      </c>
      <c r="E304" s="44">
        <v>0</v>
      </c>
    </row>
    <row r="305" spans="1:5" ht="15.75" thickBot="1" x14ac:dyDescent="0.3">
      <c r="A305" s="195" t="s">
        <v>339</v>
      </c>
      <c r="B305" s="44">
        <v>0</v>
      </c>
      <c r="C305" s="44">
        <v>0</v>
      </c>
      <c r="D305" s="44">
        <v>0</v>
      </c>
      <c r="E305" s="44">
        <v>0</v>
      </c>
    </row>
    <row r="306" spans="1:5" ht="15.75" thickBot="1" x14ac:dyDescent="0.3">
      <c r="A306" s="195" t="s">
        <v>340</v>
      </c>
      <c r="B306" s="44">
        <v>0</v>
      </c>
      <c r="C306" s="44">
        <v>0</v>
      </c>
      <c r="D306" s="44">
        <v>0</v>
      </c>
      <c r="E306" s="44">
        <v>0</v>
      </c>
    </row>
    <row r="307" spans="1:5" ht="15.75" thickBot="1" x14ac:dyDescent="0.3">
      <c r="A307" s="194" t="s">
        <v>42</v>
      </c>
      <c r="B307" s="44">
        <f>B308+B309+B310+B311</f>
        <v>32040</v>
      </c>
      <c r="C307" s="44">
        <f>C308+C309+C310+C311</f>
        <v>8000</v>
      </c>
      <c r="D307" s="44">
        <f>D308+D309+D310+D311</f>
        <v>0</v>
      </c>
      <c r="E307" s="44">
        <f>E308+E309+E310+E311</f>
        <v>0</v>
      </c>
    </row>
    <row r="308" spans="1:5" ht="15.75" thickBot="1" x14ac:dyDescent="0.3">
      <c r="A308" s="195" t="s">
        <v>338</v>
      </c>
      <c r="B308" s="44">
        <v>32040</v>
      </c>
      <c r="C308" s="44">
        <v>8000</v>
      </c>
      <c r="D308" s="44">
        <v>0</v>
      </c>
      <c r="E308" s="44">
        <v>0</v>
      </c>
    </row>
    <row r="309" spans="1:5" ht="15.75" thickBot="1" x14ac:dyDescent="0.3">
      <c r="A309" s="195" t="s">
        <v>56</v>
      </c>
      <c r="B309" s="44">
        <v>0</v>
      </c>
      <c r="C309" s="44">
        <v>0</v>
      </c>
      <c r="D309" s="44">
        <v>0</v>
      </c>
      <c r="E309" s="44">
        <v>0</v>
      </c>
    </row>
    <row r="310" spans="1:5" ht="15.75" thickBot="1" x14ac:dyDescent="0.3">
      <c r="A310" s="195" t="s">
        <v>339</v>
      </c>
      <c r="B310" s="44">
        <v>0</v>
      </c>
      <c r="C310" s="44">
        <v>0</v>
      </c>
      <c r="D310" s="44">
        <v>0</v>
      </c>
      <c r="E310" s="44">
        <v>0</v>
      </c>
    </row>
    <row r="311" spans="1:5" ht="15.75" thickBot="1" x14ac:dyDescent="0.3">
      <c r="A311" s="195" t="s">
        <v>340</v>
      </c>
      <c r="B311" s="44">
        <v>0</v>
      </c>
      <c r="C311" s="44">
        <v>0</v>
      </c>
      <c r="D311" s="44">
        <v>0</v>
      </c>
      <c r="E311" s="44">
        <v>0</v>
      </c>
    </row>
    <row r="312" spans="1:5" ht="15.75" thickBot="1" x14ac:dyDescent="0.3">
      <c r="A312" s="183" t="s">
        <v>35</v>
      </c>
      <c r="B312" s="24">
        <f>B307+B302</f>
        <v>33540</v>
      </c>
      <c r="C312" s="24">
        <f>C307+C302</f>
        <v>8000</v>
      </c>
      <c r="D312" s="24">
        <f>D307+D302</f>
        <v>0</v>
      </c>
      <c r="E312" s="24">
        <f>E307+E302</f>
        <v>0</v>
      </c>
    </row>
    <row r="313" spans="1:5" ht="23.25" thickBot="1" x14ac:dyDescent="0.3">
      <c r="A313" s="196" t="s">
        <v>341</v>
      </c>
      <c r="B313" s="197"/>
      <c r="C313" s="198"/>
      <c r="D313" s="198"/>
      <c r="E313" s="199"/>
    </row>
    <row r="314" spans="1:5" ht="15.75" thickBot="1" x14ac:dyDescent="0.3">
      <c r="A314" s="17" t="s">
        <v>46</v>
      </c>
      <c r="B314" s="522" t="s">
        <v>342</v>
      </c>
      <c r="C314" s="524"/>
      <c r="D314" s="524"/>
      <c r="E314" s="525"/>
    </row>
    <row r="315" spans="1:5" ht="15.75" thickBot="1" x14ac:dyDescent="0.3">
      <c r="A315" s="22" t="s">
        <v>59</v>
      </c>
      <c r="B315" s="484" t="s">
        <v>335</v>
      </c>
      <c r="C315" s="486"/>
      <c r="D315" s="698" t="s">
        <v>55</v>
      </c>
      <c r="E315" s="699"/>
    </row>
    <row r="316" spans="1:5" ht="15.75" thickBot="1" x14ac:dyDescent="0.3">
      <c r="A316" s="4" t="s">
        <v>9</v>
      </c>
      <c r="B316" s="695" t="s">
        <v>343</v>
      </c>
      <c r="C316" s="696"/>
      <c r="D316" s="696"/>
      <c r="E316" s="697"/>
    </row>
    <row r="317" spans="1:5" ht="15.75" thickBot="1" x14ac:dyDescent="0.3">
      <c r="A317" s="4" t="s">
        <v>14</v>
      </c>
      <c r="B317" s="511" t="s">
        <v>337</v>
      </c>
      <c r="C317" s="512"/>
      <c r="D317" s="512"/>
      <c r="E317" s="513"/>
    </row>
    <row r="318" spans="1:5" x14ac:dyDescent="0.25">
      <c r="A318" s="493"/>
      <c r="B318" s="20">
        <v>2019</v>
      </c>
      <c r="C318" s="20">
        <v>2020</v>
      </c>
      <c r="D318" s="20">
        <v>2021</v>
      </c>
      <c r="E318" s="20">
        <v>2022</v>
      </c>
    </row>
    <row r="319" spans="1:5" ht="15.75" thickBot="1" x14ac:dyDescent="0.3">
      <c r="A319" s="494"/>
      <c r="B319" s="21" t="s">
        <v>5</v>
      </c>
      <c r="C319" s="21" t="s">
        <v>6</v>
      </c>
      <c r="D319" s="21" t="s">
        <v>6</v>
      </c>
      <c r="E319" s="21" t="s">
        <v>6</v>
      </c>
    </row>
    <row r="320" spans="1:5" ht="15.75" thickBot="1" x14ac:dyDescent="0.3">
      <c r="A320" s="4" t="s">
        <v>8</v>
      </c>
      <c r="B320" s="6"/>
      <c r="C320" s="6">
        <v>1</v>
      </c>
      <c r="D320" s="6"/>
      <c r="E320" s="6"/>
    </row>
    <row r="321" spans="1:5" ht="15.75" thickBot="1" x14ac:dyDescent="0.3">
      <c r="A321" s="4" t="s">
        <v>15</v>
      </c>
      <c r="B321" s="6">
        <f>B339</f>
        <v>0</v>
      </c>
      <c r="C321" s="6">
        <f>C339</f>
        <v>960</v>
      </c>
      <c r="D321" s="6">
        <f>D339</f>
        <v>0</v>
      </c>
      <c r="E321" s="6">
        <f>E339</f>
        <v>0</v>
      </c>
    </row>
    <row r="322" spans="1:5" ht="15.75" thickBot="1" x14ac:dyDescent="0.3">
      <c r="A322" s="4" t="s">
        <v>23</v>
      </c>
      <c r="B322" s="6"/>
      <c r="C322" s="6">
        <f>C321/C320</f>
        <v>960</v>
      </c>
      <c r="D322" s="6"/>
      <c r="E322" s="6"/>
    </row>
    <row r="323" spans="1:5" ht="15.75" thickBot="1" x14ac:dyDescent="0.3">
      <c r="A323" s="4" t="s">
        <v>16</v>
      </c>
      <c r="B323" s="49" t="s">
        <v>22</v>
      </c>
      <c r="C323" s="8"/>
      <c r="D323" s="8"/>
      <c r="E323" s="8"/>
    </row>
    <row r="324" spans="1:5" ht="15.75" thickBot="1" x14ac:dyDescent="0.3">
      <c r="A324" s="4" t="s">
        <v>17</v>
      </c>
      <c r="B324" s="49" t="s">
        <v>22</v>
      </c>
      <c r="C324" s="8"/>
      <c r="D324" s="8"/>
      <c r="E324" s="8"/>
    </row>
    <row r="325" spans="1:5" ht="15.75" thickBot="1" x14ac:dyDescent="0.3">
      <c r="A325" s="4" t="s">
        <v>18</v>
      </c>
      <c r="B325" s="49" t="s">
        <v>22</v>
      </c>
      <c r="C325" s="8"/>
      <c r="D325" s="8"/>
      <c r="E325" s="8"/>
    </row>
    <row r="326" spans="1:5" ht="15.75" thickBot="1" x14ac:dyDescent="0.3">
      <c r="A326" s="484" t="s">
        <v>344</v>
      </c>
      <c r="B326" s="485"/>
      <c r="C326" s="485"/>
      <c r="D326" s="485"/>
      <c r="E326" s="486"/>
    </row>
    <row r="327" spans="1:5" x14ac:dyDescent="0.25">
      <c r="A327" s="493"/>
      <c r="B327" s="20">
        <v>2019</v>
      </c>
      <c r="C327" s="20">
        <v>2020</v>
      </c>
      <c r="D327" s="20">
        <v>2021</v>
      </c>
      <c r="E327" s="20">
        <v>2022</v>
      </c>
    </row>
    <row r="328" spans="1:5" ht="15.75" thickBot="1" x14ac:dyDescent="0.3">
      <c r="A328" s="494"/>
      <c r="B328" s="21" t="s">
        <v>5</v>
      </c>
      <c r="C328" s="21" t="s">
        <v>6</v>
      </c>
      <c r="D328" s="21" t="s">
        <v>6</v>
      </c>
      <c r="E328" s="21" t="s">
        <v>6</v>
      </c>
    </row>
    <row r="329" spans="1:5" ht="15.75" thickBot="1" x14ac:dyDescent="0.3">
      <c r="A329" s="194" t="s">
        <v>41</v>
      </c>
      <c r="B329" s="44">
        <f>B330+B331+B332+B333</f>
        <v>0</v>
      </c>
      <c r="C329" s="44">
        <f>C330+C331+C332+C333</f>
        <v>0</v>
      </c>
      <c r="D329" s="44">
        <f>D330+D331+D332+D333</f>
        <v>0</v>
      </c>
      <c r="E329" s="44">
        <f>E330+E331+E332+E333</f>
        <v>0</v>
      </c>
    </row>
    <row r="330" spans="1:5" ht="15.75" thickBot="1" x14ac:dyDescent="0.3">
      <c r="A330" s="195" t="s">
        <v>338</v>
      </c>
      <c r="B330" s="44">
        <v>0</v>
      </c>
      <c r="C330" s="44">
        <v>0</v>
      </c>
      <c r="D330" s="44">
        <v>0</v>
      </c>
      <c r="E330" s="44">
        <v>0</v>
      </c>
    </row>
    <row r="331" spans="1:5" ht="15.75" thickBot="1" x14ac:dyDescent="0.3">
      <c r="A331" s="195" t="s">
        <v>56</v>
      </c>
      <c r="B331" s="44">
        <v>0</v>
      </c>
      <c r="C331" s="44">
        <v>0</v>
      </c>
      <c r="D331" s="44">
        <v>0</v>
      </c>
      <c r="E331" s="44">
        <v>0</v>
      </c>
    </row>
    <row r="332" spans="1:5" ht="15.75" thickBot="1" x14ac:dyDescent="0.3">
      <c r="A332" s="195" t="s">
        <v>339</v>
      </c>
      <c r="B332" s="44">
        <v>0</v>
      </c>
      <c r="C332" s="44">
        <v>0</v>
      </c>
      <c r="D332" s="44">
        <v>0</v>
      </c>
      <c r="E332" s="44">
        <v>0</v>
      </c>
    </row>
    <row r="333" spans="1:5" ht="15.75" thickBot="1" x14ac:dyDescent="0.3">
      <c r="A333" s="195" t="s">
        <v>340</v>
      </c>
      <c r="B333" s="44">
        <v>0</v>
      </c>
      <c r="C333" s="44">
        <v>0</v>
      </c>
      <c r="D333" s="44">
        <v>0</v>
      </c>
      <c r="E333" s="44">
        <v>0</v>
      </c>
    </row>
    <row r="334" spans="1:5" ht="15.75" thickBot="1" x14ac:dyDescent="0.3">
      <c r="A334" s="194" t="s">
        <v>42</v>
      </c>
      <c r="B334" s="44">
        <f>B335+B336+B337+B338</f>
        <v>0</v>
      </c>
      <c r="C334" s="44">
        <f>C335+C336+C337+C338</f>
        <v>960</v>
      </c>
      <c r="D334" s="44">
        <f>D335+D336+D337+D338</f>
        <v>0</v>
      </c>
      <c r="E334" s="44">
        <f>E335+E336+E337+E338</f>
        <v>0</v>
      </c>
    </row>
    <row r="335" spans="1:5" ht="15.75" thickBot="1" x14ac:dyDescent="0.3">
      <c r="A335" s="195" t="s">
        <v>338</v>
      </c>
      <c r="B335" s="44">
        <v>0</v>
      </c>
      <c r="C335" s="44">
        <v>960</v>
      </c>
      <c r="D335" s="44">
        <v>0</v>
      </c>
      <c r="E335" s="44">
        <v>0</v>
      </c>
    </row>
    <row r="336" spans="1:5" ht="15.75" thickBot="1" x14ac:dyDescent="0.3">
      <c r="A336" s="195" t="s">
        <v>56</v>
      </c>
      <c r="B336" s="44">
        <v>0</v>
      </c>
      <c r="C336" s="44">
        <v>0</v>
      </c>
      <c r="D336" s="44">
        <v>0</v>
      </c>
      <c r="E336" s="44">
        <v>0</v>
      </c>
    </row>
    <row r="337" spans="1:5" ht="15.75" thickBot="1" x14ac:dyDescent="0.3">
      <c r="A337" s="195" t="s">
        <v>339</v>
      </c>
      <c r="B337" s="44">
        <v>0</v>
      </c>
      <c r="C337" s="44">
        <v>0</v>
      </c>
      <c r="D337" s="44">
        <v>0</v>
      </c>
      <c r="E337" s="44">
        <v>0</v>
      </c>
    </row>
    <row r="338" spans="1:5" ht="15.75" thickBot="1" x14ac:dyDescent="0.3">
      <c r="A338" s="195" t="s">
        <v>340</v>
      </c>
      <c r="B338" s="44">
        <v>0</v>
      </c>
      <c r="C338" s="44">
        <v>0</v>
      </c>
      <c r="D338" s="44">
        <v>0</v>
      </c>
      <c r="E338" s="44">
        <v>0</v>
      </c>
    </row>
    <row r="339" spans="1:5" ht="15.75" thickBot="1" x14ac:dyDescent="0.3">
      <c r="A339" s="200" t="s">
        <v>102</v>
      </c>
      <c r="B339" s="24">
        <f>B334+B329</f>
        <v>0</v>
      </c>
      <c r="C339" s="24">
        <f>C334+C329</f>
        <v>960</v>
      </c>
      <c r="D339" s="24">
        <f>D334+D329</f>
        <v>0</v>
      </c>
      <c r="E339" s="24">
        <f>E334+E329</f>
        <v>0</v>
      </c>
    </row>
    <row r="340" spans="1:5" ht="23.25" thickBot="1" x14ac:dyDescent="0.3">
      <c r="A340" s="201" t="s">
        <v>345</v>
      </c>
      <c r="B340" s="198"/>
      <c r="C340" s="198"/>
      <c r="D340" s="198"/>
      <c r="E340" s="199"/>
    </row>
    <row r="341" spans="1:5" ht="15.75" thickBot="1" x14ac:dyDescent="0.3">
      <c r="A341" s="17" t="s">
        <v>46</v>
      </c>
      <c r="B341" s="739" t="s">
        <v>346</v>
      </c>
      <c r="C341" s="740"/>
      <c r="D341" s="740"/>
      <c r="E341" s="741"/>
    </row>
    <row r="342" spans="1:5" ht="34.5" thickBot="1" x14ac:dyDescent="0.3">
      <c r="A342" s="22" t="s">
        <v>103</v>
      </c>
      <c r="B342" s="700" t="s">
        <v>347</v>
      </c>
      <c r="C342" s="701"/>
      <c r="D342" s="45" t="s">
        <v>55</v>
      </c>
      <c r="E342" s="202"/>
    </row>
    <row r="343" spans="1:5" ht="22.5" customHeight="1" thickBot="1" x14ac:dyDescent="0.3">
      <c r="A343" s="4" t="s">
        <v>9</v>
      </c>
      <c r="B343" s="695" t="s">
        <v>348</v>
      </c>
      <c r="C343" s="696"/>
      <c r="D343" s="696"/>
      <c r="E343" s="697"/>
    </row>
    <row r="344" spans="1:5" ht="15.75" thickBot="1" x14ac:dyDescent="0.3">
      <c r="A344" s="4" t="s">
        <v>14</v>
      </c>
      <c r="B344" s="511" t="s">
        <v>337</v>
      </c>
      <c r="C344" s="512"/>
      <c r="D344" s="512"/>
      <c r="E344" s="513"/>
    </row>
    <row r="345" spans="1:5" x14ac:dyDescent="0.25">
      <c r="A345" s="493"/>
      <c r="B345" s="20">
        <v>2019</v>
      </c>
      <c r="C345" s="20">
        <v>2020</v>
      </c>
      <c r="D345" s="20">
        <v>2021</v>
      </c>
      <c r="E345" s="20">
        <v>2022</v>
      </c>
    </row>
    <row r="346" spans="1:5" ht="15.75" thickBot="1" x14ac:dyDescent="0.3">
      <c r="A346" s="494"/>
      <c r="B346" s="21" t="s">
        <v>5</v>
      </c>
      <c r="C346" s="21" t="s">
        <v>6</v>
      </c>
      <c r="D346" s="21" t="s">
        <v>6</v>
      </c>
      <c r="E346" s="21" t="s">
        <v>6</v>
      </c>
    </row>
    <row r="347" spans="1:5" ht="15.75" thickBot="1" x14ac:dyDescent="0.3">
      <c r="A347" s="4" t="s">
        <v>8</v>
      </c>
      <c r="B347" s="6">
        <v>1</v>
      </c>
      <c r="C347" s="6">
        <v>1</v>
      </c>
      <c r="D347" s="6">
        <v>1</v>
      </c>
      <c r="E347" s="6">
        <v>1</v>
      </c>
    </row>
    <row r="348" spans="1:5" ht="15.75" thickBot="1" x14ac:dyDescent="0.3">
      <c r="A348" s="4" t="s">
        <v>15</v>
      </c>
      <c r="B348" s="6">
        <f>B362</f>
        <v>4000</v>
      </c>
      <c r="C348" s="6">
        <f>C362</f>
        <v>7000</v>
      </c>
      <c r="D348" s="6">
        <f>D362</f>
        <v>2000</v>
      </c>
      <c r="E348" s="6">
        <f>E362</f>
        <v>2000</v>
      </c>
    </row>
    <row r="349" spans="1:5" ht="15.75" thickBot="1" x14ac:dyDescent="0.3">
      <c r="A349" s="4" t="s">
        <v>23</v>
      </c>
      <c r="B349" s="6">
        <f>B348/B347</f>
        <v>4000</v>
      </c>
      <c r="C349" s="6">
        <f>C348/C347</f>
        <v>7000</v>
      </c>
      <c r="D349" s="6">
        <f>D348/D347</f>
        <v>2000</v>
      </c>
      <c r="E349" s="6">
        <f>E348/E347</f>
        <v>2000</v>
      </c>
    </row>
    <row r="350" spans="1:5" ht="15.75" thickBot="1" x14ac:dyDescent="0.3">
      <c r="A350" s="4" t="s">
        <v>16</v>
      </c>
      <c r="B350" s="49" t="s">
        <v>22</v>
      </c>
      <c r="C350" s="8">
        <f t="shared" ref="C350:E352" si="4">C347/B347-1</f>
        <v>0</v>
      </c>
      <c r="D350" s="8">
        <f t="shared" si="4"/>
        <v>0</v>
      </c>
      <c r="E350" s="8">
        <f t="shared" si="4"/>
        <v>0</v>
      </c>
    </row>
    <row r="351" spans="1:5" ht="15.75" thickBot="1" x14ac:dyDescent="0.3">
      <c r="A351" s="4" t="s">
        <v>17</v>
      </c>
      <c r="B351" s="49" t="s">
        <v>22</v>
      </c>
      <c r="C351" s="8">
        <f t="shared" si="4"/>
        <v>0.75</v>
      </c>
      <c r="D351" s="8">
        <f t="shared" si="4"/>
        <v>-0.7142857142857143</v>
      </c>
      <c r="E351" s="8">
        <f t="shared" si="4"/>
        <v>0</v>
      </c>
    </row>
    <row r="352" spans="1:5" ht="15.75" thickBot="1" x14ac:dyDescent="0.3">
      <c r="A352" s="4" t="s">
        <v>18</v>
      </c>
      <c r="B352" s="49" t="s">
        <v>22</v>
      </c>
      <c r="C352" s="8">
        <f t="shared" si="4"/>
        <v>0.75</v>
      </c>
      <c r="D352" s="8">
        <f t="shared" si="4"/>
        <v>-0.7142857142857143</v>
      </c>
      <c r="E352" s="8">
        <f t="shared" si="4"/>
        <v>0</v>
      </c>
    </row>
    <row r="353" spans="1:5" ht="15.75" thickBot="1" x14ac:dyDescent="0.3">
      <c r="A353" s="484" t="s">
        <v>349</v>
      </c>
      <c r="B353" s="485"/>
      <c r="C353" s="485"/>
      <c r="D353" s="485"/>
      <c r="E353" s="486"/>
    </row>
    <row r="354" spans="1:5" x14ac:dyDescent="0.25">
      <c r="A354" s="493"/>
      <c r="B354" s="20">
        <v>2019</v>
      </c>
      <c r="C354" s="20">
        <v>2020</v>
      </c>
      <c r="D354" s="20">
        <v>2021</v>
      </c>
      <c r="E354" s="20">
        <v>2022</v>
      </c>
    </row>
    <row r="355" spans="1:5" ht="15.75" thickBot="1" x14ac:dyDescent="0.3">
      <c r="A355" s="494"/>
      <c r="B355" s="21" t="s">
        <v>5</v>
      </c>
      <c r="C355" s="21" t="s">
        <v>6</v>
      </c>
      <c r="D355" s="21" t="s">
        <v>6</v>
      </c>
      <c r="E355" s="21" t="s">
        <v>6</v>
      </c>
    </row>
    <row r="356" spans="1:5" ht="15.75" thickBot="1" x14ac:dyDescent="0.3">
      <c r="A356" s="1" t="s">
        <v>41</v>
      </c>
      <c r="B356" s="203">
        <v>0</v>
      </c>
      <c r="C356" s="9">
        <v>0</v>
      </c>
      <c r="D356" s="9">
        <v>0</v>
      </c>
      <c r="E356" s="9">
        <v>0</v>
      </c>
    </row>
    <row r="357" spans="1:5" ht="15.75" thickBot="1" x14ac:dyDescent="0.3">
      <c r="A357" s="1" t="s">
        <v>42</v>
      </c>
      <c r="B357" s="12">
        <f>SUM(B358:B361)</f>
        <v>4000</v>
      </c>
      <c r="C357" s="44">
        <f>SUM(C358:C361)</f>
        <v>7000</v>
      </c>
      <c r="D357" s="9">
        <v>2000</v>
      </c>
      <c r="E357" s="9">
        <v>2000</v>
      </c>
    </row>
    <row r="358" spans="1:5" ht="15.75" thickBot="1" x14ac:dyDescent="0.3">
      <c r="A358" s="11" t="s">
        <v>52</v>
      </c>
      <c r="B358" s="12">
        <v>4000</v>
      </c>
      <c r="C358" s="44">
        <v>7000</v>
      </c>
      <c r="D358" s="9">
        <v>2000</v>
      </c>
      <c r="E358" s="9">
        <v>2000</v>
      </c>
    </row>
    <row r="359" spans="1:5" ht="15.75" thickBot="1" x14ac:dyDescent="0.3">
      <c r="A359" s="11" t="s">
        <v>56</v>
      </c>
      <c r="B359" s="204"/>
      <c r="C359" s="44">
        <v>0</v>
      </c>
      <c r="D359" s="9">
        <v>0</v>
      </c>
      <c r="E359" s="9">
        <v>0</v>
      </c>
    </row>
    <row r="360" spans="1:5" ht="15.75" thickBot="1" x14ac:dyDescent="0.3">
      <c r="A360" s="11" t="s">
        <v>57</v>
      </c>
      <c r="B360" s="204"/>
      <c r="C360" s="44">
        <v>0</v>
      </c>
      <c r="D360" s="9">
        <v>0</v>
      </c>
      <c r="E360" s="9">
        <v>0</v>
      </c>
    </row>
    <row r="361" spans="1:5" ht="15.75" thickBot="1" x14ac:dyDescent="0.3">
      <c r="A361" s="11" t="s">
        <v>58</v>
      </c>
      <c r="B361" s="204"/>
      <c r="C361" s="44">
        <v>0</v>
      </c>
      <c r="D361" s="9">
        <v>0</v>
      </c>
      <c r="E361" s="9">
        <v>0</v>
      </c>
    </row>
    <row r="362" spans="1:5" ht="15.75" thickBot="1" x14ac:dyDescent="0.3">
      <c r="A362" s="183" t="s">
        <v>350</v>
      </c>
      <c r="B362" s="24">
        <f>B357+B356</f>
        <v>4000</v>
      </c>
      <c r="C362" s="24">
        <f>C357+C356</f>
        <v>7000</v>
      </c>
      <c r="D362" s="24">
        <f>D357+D356</f>
        <v>2000</v>
      </c>
      <c r="E362" s="24">
        <f>E357+E356</f>
        <v>2000</v>
      </c>
    </row>
    <row r="363" spans="1:5" ht="15.75" thickBot="1" x14ac:dyDescent="0.3">
      <c r="A363" s="205" t="s">
        <v>351</v>
      </c>
      <c r="B363" s="197"/>
      <c r="C363" s="198"/>
      <c r="D363" s="198"/>
      <c r="E363" s="199"/>
    </row>
    <row r="364" spans="1:5" ht="15.75" thickBot="1" x14ac:dyDescent="0.3">
      <c r="A364" s="17" t="s">
        <v>46</v>
      </c>
      <c r="B364" s="739" t="s">
        <v>346</v>
      </c>
      <c r="C364" s="740"/>
      <c r="D364" s="740"/>
      <c r="E364" s="741"/>
    </row>
    <row r="365" spans="1:5" ht="34.5" thickBot="1" x14ac:dyDescent="0.3">
      <c r="A365" s="22" t="s">
        <v>110</v>
      </c>
      <c r="B365" s="700" t="s">
        <v>352</v>
      </c>
      <c r="C365" s="701"/>
      <c r="D365" s="45" t="s">
        <v>55</v>
      </c>
      <c r="E365" s="202"/>
    </row>
    <row r="366" spans="1:5" ht="15.75" thickBot="1" x14ac:dyDescent="0.3">
      <c r="A366" s="4" t="s">
        <v>9</v>
      </c>
      <c r="B366" s="695" t="s">
        <v>353</v>
      </c>
      <c r="C366" s="696"/>
      <c r="D366" s="696"/>
      <c r="E366" s="697"/>
    </row>
    <row r="367" spans="1:5" ht="15.75" thickBot="1" x14ac:dyDescent="0.3">
      <c r="A367" s="4" t="s">
        <v>14</v>
      </c>
      <c r="B367" s="511" t="s">
        <v>337</v>
      </c>
      <c r="C367" s="512"/>
      <c r="D367" s="512"/>
      <c r="E367" s="513"/>
    </row>
    <row r="368" spans="1:5" x14ac:dyDescent="0.25">
      <c r="A368" s="493"/>
      <c r="B368" s="20">
        <v>2019</v>
      </c>
      <c r="C368" s="20">
        <v>2020</v>
      </c>
      <c r="D368" s="20">
        <v>2021</v>
      </c>
      <c r="E368" s="20">
        <v>2022</v>
      </c>
    </row>
    <row r="369" spans="1:5" ht="15.75" thickBot="1" x14ac:dyDescent="0.3">
      <c r="A369" s="494"/>
      <c r="B369" s="21" t="s">
        <v>5</v>
      </c>
      <c r="C369" s="21" t="s">
        <v>6</v>
      </c>
      <c r="D369" s="21" t="s">
        <v>6</v>
      </c>
      <c r="E369" s="21" t="s">
        <v>6</v>
      </c>
    </row>
    <row r="370" spans="1:5" ht="15.75" thickBot="1" x14ac:dyDescent="0.3">
      <c r="A370" s="4" t="s">
        <v>8</v>
      </c>
      <c r="B370" s="6"/>
      <c r="C370" s="6">
        <v>1</v>
      </c>
      <c r="D370" s="6"/>
      <c r="E370" s="6"/>
    </row>
    <row r="371" spans="1:5" ht="15.75" thickBot="1" x14ac:dyDescent="0.3">
      <c r="A371" s="4" t="s">
        <v>15</v>
      </c>
      <c r="B371" s="6">
        <f>B385</f>
        <v>0</v>
      </c>
      <c r="C371" s="6">
        <f>C385</f>
        <v>800</v>
      </c>
      <c r="D371" s="6">
        <f>D385</f>
        <v>0</v>
      </c>
      <c r="E371" s="6">
        <f>E385</f>
        <v>0</v>
      </c>
    </row>
    <row r="372" spans="1:5" ht="15.75" thickBot="1" x14ac:dyDescent="0.3">
      <c r="A372" s="4" t="s">
        <v>23</v>
      </c>
      <c r="B372" s="6"/>
      <c r="C372" s="6">
        <f>C371/C370</f>
        <v>800</v>
      </c>
      <c r="D372" s="6"/>
      <c r="E372" s="6"/>
    </row>
    <row r="373" spans="1:5" ht="15.75" thickBot="1" x14ac:dyDescent="0.3">
      <c r="A373" s="4" t="s">
        <v>16</v>
      </c>
      <c r="B373" s="49" t="s">
        <v>22</v>
      </c>
      <c r="C373" s="8"/>
      <c r="D373" s="8"/>
      <c r="E373" s="8"/>
    </row>
    <row r="374" spans="1:5" ht="15.75" thickBot="1" x14ac:dyDescent="0.3">
      <c r="A374" s="4" t="s">
        <v>17</v>
      </c>
      <c r="B374" s="49" t="s">
        <v>22</v>
      </c>
      <c r="C374" s="8"/>
      <c r="D374" s="8"/>
      <c r="E374" s="8"/>
    </row>
    <row r="375" spans="1:5" ht="15.75" thickBot="1" x14ac:dyDescent="0.3">
      <c r="A375" s="4" t="s">
        <v>18</v>
      </c>
      <c r="B375" s="49" t="s">
        <v>22</v>
      </c>
      <c r="C375" s="8"/>
      <c r="D375" s="8"/>
      <c r="E375" s="8"/>
    </row>
    <row r="376" spans="1:5" ht="15.75" thickBot="1" x14ac:dyDescent="0.3">
      <c r="A376" s="484" t="s">
        <v>354</v>
      </c>
      <c r="B376" s="485"/>
      <c r="C376" s="485"/>
      <c r="D376" s="485"/>
      <c r="E376" s="486"/>
    </row>
    <row r="377" spans="1:5" x14ac:dyDescent="0.25">
      <c r="A377" s="493"/>
      <c r="B377" s="20">
        <v>2019</v>
      </c>
      <c r="C377" s="20">
        <v>2020</v>
      </c>
      <c r="D377" s="20">
        <v>2021</v>
      </c>
      <c r="E377" s="20">
        <v>2022</v>
      </c>
    </row>
    <row r="378" spans="1:5" ht="15.75" thickBot="1" x14ac:dyDescent="0.3">
      <c r="A378" s="494"/>
      <c r="B378" s="21" t="s">
        <v>5</v>
      </c>
      <c r="C378" s="21" t="s">
        <v>6</v>
      </c>
      <c r="D378" s="21" t="s">
        <v>6</v>
      </c>
      <c r="E378" s="21" t="s">
        <v>6</v>
      </c>
    </row>
    <row r="379" spans="1:5" ht="15.75" thickBot="1" x14ac:dyDescent="0.3">
      <c r="A379" s="1" t="s">
        <v>41</v>
      </c>
      <c r="B379" s="203">
        <v>0</v>
      </c>
      <c r="C379" s="9">
        <v>0</v>
      </c>
      <c r="D379" s="9">
        <v>0</v>
      </c>
      <c r="E379" s="9">
        <v>0</v>
      </c>
    </row>
    <row r="380" spans="1:5" ht="15.75" thickBot="1" x14ac:dyDescent="0.3">
      <c r="A380" s="1" t="s">
        <v>42</v>
      </c>
      <c r="B380" s="12">
        <f>SUM(B381:B384)</f>
        <v>0</v>
      </c>
      <c r="C380" s="44">
        <f>SUM(C381:C384)</f>
        <v>800</v>
      </c>
      <c r="D380" s="9">
        <f>SUM(D381:D384)</f>
        <v>0</v>
      </c>
      <c r="E380" s="9">
        <f>SUM(E381:E384)</f>
        <v>0</v>
      </c>
    </row>
    <row r="381" spans="1:5" ht="15.75" thickBot="1" x14ac:dyDescent="0.3">
      <c r="A381" s="11" t="s">
        <v>52</v>
      </c>
      <c r="B381" s="12">
        <v>0</v>
      </c>
      <c r="C381" s="44">
        <v>800</v>
      </c>
      <c r="D381" s="9">
        <v>0</v>
      </c>
      <c r="E381" s="9">
        <v>0</v>
      </c>
    </row>
    <row r="382" spans="1:5" ht="15.75" thickBot="1" x14ac:dyDescent="0.3">
      <c r="A382" s="11" t="s">
        <v>56</v>
      </c>
      <c r="B382" s="204"/>
      <c r="C382" s="44">
        <v>0</v>
      </c>
      <c r="D382" s="9">
        <v>0</v>
      </c>
      <c r="E382" s="9">
        <v>0</v>
      </c>
    </row>
    <row r="383" spans="1:5" ht="15.75" thickBot="1" x14ac:dyDescent="0.3">
      <c r="A383" s="11" t="s">
        <v>57</v>
      </c>
      <c r="B383" s="204"/>
      <c r="C383" s="44">
        <v>0</v>
      </c>
      <c r="D383" s="9">
        <v>0</v>
      </c>
      <c r="E383" s="9">
        <v>0</v>
      </c>
    </row>
    <row r="384" spans="1:5" ht="15.75" thickBot="1" x14ac:dyDescent="0.3">
      <c r="A384" s="11" t="s">
        <v>58</v>
      </c>
      <c r="B384" s="204"/>
      <c r="C384" s="44">
        <v>0</v>
      </c>
      <c r="D384" s="9">
        <v>0</v>
      </c>
      <c r="E384" s="9">
        <v>0</v>
      </c>
    </row>
    <row r="385" spans="1:5" ht="15.75" thickBot="1" x14ac:dyDescent="0.3">
      <c r="A385" s="183" t="s">
        <v>116</v>
      </c>
      <c r="B385" s="24">
        <f>B380+B379</f>
        <v>0</v>
      </c>
      <c r="C385" s="24">
        <f>C380+C379</f>
        <v>800</v>
      </c>
      <c r="D385" s="24">
        <f>D380+D379</f>
        <v>0</v>
      </c>
      <c r="E385" s="24">
        <f>E380+E379</f>
        <v>0</v>
      </c>
    </row>
    <row r="386" spans="1:5" ht="15.75" thickBot="1" x14ac:dyDescent="0.3">
      <c r="A386" s="206" t="s">
        <v>355</v>
      </c>
      <c r="B386" s="197"/>
      <c r="C386" s="198"/>
      <c r="D386" s="198"/>
      <c r="E386" s="199"/>
    </row>
    <row r="387" spans="1:5" ht="15.75" thickBot="1" x14ac:dyDescent="0.3">
      <c r="A387" s="17" t="s">
        <v>46</v>
      </c>
      <c r="B387" s="739" t="s">
        <v>346</v>
      </c>
      <c r="C387" s="740"/>
      <c r="D387" s="740"/>
      <c r="E387" s="741"/>
    </row>
    <row r="388" spans="1:5" ht="34.5" thickBot="1" x14ac:dyDescent="0.3">
      <c r="A388" s="22" t="s">
        <v>117</v>
      </c>
      <c r="B388" s="700" t="s">
        <v>356</v>
      </c>
      <c r="C388" s="701"/>
      <c r="D388" s="45" t="s">
        <v>55</v>
      </c>
      <c r="E388" s="202"/>
    </row>
    <row r="389" spans="1:5" ht="15.75" thickBot="1" x14ac:dyDescent="0.3">
      <c r="A389" s="4" t="s">
        <v>9</v>
      </c>
      <c r="B389" s="695" t="s">
        <v>357</v>
      </c>
      <c r="C389" s="696"/>
      <c r="D389" s="696"/>
      <c r="E389" s="697"/>
    </row>
    <row r="390" spans="1:5" ht="15.75" thickBot="1" x14ac:dyDescent="0.3">
      <c r="A390" s="4" t="s">
        <v>14</v>
      </c>
      <c r="B390" s="511" t="s">
        <v>337</v>
      </c>
      <c r="C390" s="512"/>
      <c r="D390" s="512"/>
      <c r="E390" s="513"/>
    </row>
    <row r="391" spans="1:5" x14ac:dyDescent="0.25">
      <c r="A391" s="493"/>
      <c r="B391" s="20">
        <v>2019</v>
      </c>
      <c r="C391" s="20">
        <v>2020</v>
      </c>
      <c r="D391" s="20">
        <v>2021</v>
      </c>
      <c r="E391" s="20">
        <v>2022</v>
      </c>
    </row>
    <row r="392" spans="1:5" ht="15.75" thickBot="1" x14ac:dyDescent="0.3">
      <c r="A392" s="494"/>
      <c r="B392" s="21" t="s">
        <v>5</v>
      </c>
      <c r="C392" s="21" t="s">
        <v>6</v>
      </c>
      <c r="D392" s="21" t="s">
        <v>6</v>
      </c>
      <c r="E392" s="21" t="s">
        <v>6</v>
      </c>
    </row>
    <row r="393" spans="1:5" ht="15.75" thickBot="1" x14ac:dyDescent="0.3">
      <c r="A393" s="4" t="s">
        <v>8</v>
      </c>
      <c r="B393" s="6"/>
      <c r="C393" s="6">
        <v>1</v>
      </c>
      <c r="D393" s="6"/>
      <c r="E393" s="6"/>
    </row>
    <row r="394" spans="1:5" ht="15.75" thickBot="1" x14ac:dyDescent="0.3">
      <c r="A394" s="4" t="s">
        <v>15</v>
      </c>
      <c r="B394" s="6">
        <f>B408</f>
        <v>0</v>
      </c>
      <c r="C394" s="6">
        <f>C408</f>
        <v>900</v>
      </c>
      <c r="D394" s="6">
        <f>D408</f>
        <v>0</v>
      </c>
      <c r="E394" s="6">
        <f>E408</f>
        <v>0</v>
      </c>
    </row>
    <row r="395" spans="1:5" ht="15.75" thickBot="1" x14ac:dyDescent="0.3">
      <c r="A395" s="4" t="s">
        <v>23</v>
      </c>
      <c r="B395" s="6"/>
      <c r="C395" s="6">
        <f>C394/C393</f>
        <v>900</v>
      </c>
      <c r="D395" s="6"/>
      <c r="E395" s="6"/>
    </row>
    <row r="396" spans="1:5" ht="15.75" thickBot="1" x14ac:dyDescent="0.3">
      <c r="A396" s="4" t="s">
        <v>16</v>
      </c>
      <c r="B396" s="49" t="s">
        <v>22</v>
      </c>
      <c r="C396" s="8"/>
      <c r="D396" s="8"/>
      <c r="E396" s="8"/>
    </row>
    <row r="397" spans="1:5" ht="15.75" thickBot="1" x14ac:dyDescent="0.3">
      <c r="A397" s="4" t="s">
        <v>17</v>
      </c>
      <c r="B397" s="49" t="s">
        <v>22</v>
      </c>
      <c r="C397" s="8"/>
      <c r="D397" s="8"/>
      <c r="E397" s="8"/>
    </row>
    <row r="398" spans="1:5" ht="15.75" thickBot="1" x14ac:dyDescent="0.3">
      <c r="A398" s="4" t="s">
        <v>18</v>
      </c>
      <c r="B398" s="49" t="s">
        <v>22</v>
      </c>
      <c r="C398" s="8"/>
      <c r="D398" s="8"/>
      <c r="E398" s="8"/>
    </row>
    <row r="399" spans="1:5" ht="15.75" thickBot="1" x14ac:dyDescent="0.3">
      <c r="A399" s="484" t="s">
        <v>358</v>
      </c>
      <c r="B399" s="485"/>
      <c r="C399" s="485"/>
      <c r="D399" s="485"/>
      <c r="E399" s="486"/>
    </row>
    <row r="400" spans="1:5" x14ac:dyDescent="0.25">
      <c r="A400" s="493"/>
      <c r="B400" s="20">
        <v>2019</v>
      </c>
      <c r="C400" s="20">
        <v>2020</v>
      </c>
      <c r="D400" s="20">
        <v>2021</v>
      </c>
      <c r="E400" s="20">
        <v>2022</v>
      </c>
    </row>
    <row r="401" spans="1:8" ht="15.75" thickBot="1" x14ac:dyDescent="0.3">
      <c r="A401" s="494"/>
      <c r="B401" s="21" t="s">
        <v>5</v>
      </c>
      <c r="C401" s="21" t="s">
        <v>6</v>
      </c>
      <c r="D401" s="21" t="s">
        <v>6</v>
      </c>
      <c r="E401" s="21" t="s">
        <v>6</v>
      </c>
    </row>
    <row r="402" spans="1:8" ht="15.75" thickBot="1" x14ac:dyDescent="0.3">
      <c r="A402" s="1" t="s">
        <v>41</v>
      </c>
      <c r="B402" s="203">
        <v>0</v>
      </c>
      <c r="C402" s="9">
        <v>0</v>
      </c>
      <c r="D402" s="9">
        <v>0</v>
      </c>
      <c r="E402" s="9">
        <v>0</v>
      </c>
    </row>
    <row r="403" spans="1:8" ht="15.75" thickBot="1" x14ac:dyDescent="0.3">
      <c r="A403" s="1" t="s">
        <v>42</v>
      </c>
      <c r="B403" s="12">
        <f>SUM(B404:B407)</f>
        <v>0</v>
      </c>
      <c r="C403" s="44">
        <f>SUM(C404:C407)</f>
        <v>900</v>
      </c>
      <c r="D403" s="9">
        <f>SUM(D404:D407)</f>
        <v>0</v>
      </c>
      <c r="E403" s="9">
        <f>SUM(E404:E407)</f>
        <v>0</v>
      </c>
    </row>
    <row r="404" spans="1:8" ht="15.75" thickBot="1" x14ac:dyDescent="0.3">
      <c r="A404" s="11" t="s">
        <v>52</v>
      </c>
      <c r="B404" s="12">
        <v>0</v>
      </c>
      <c r="C404" s="44">
        <v>900</v>
      </c>
      <c r="D404" s="9">
        <v>0</v>
      </c>
      <c r="E404" s="9">
        <v>0</v>
      </c>
    </row>
    <row r="405" spans="1:8" ht="15.75" thickBot="1" x14ac:dyDescent="0.3">
      <c r="A405" s="11" t="s">
        <v>56</v>
      </c>
      <c r="B405" s="204"/>
      <c r="C405" s="44">
        <v>0</v>
      </c>
      <c r="D405" s="9">
        <v>0</v>
      </c>
      <c r="E405" s="9">
        <v>0</v>
      </c>
    </row>
    <row r="406" spans="1:8" ht="15.75" thickBot="1" x14ac:dyDescent="0.3">
      <c r="A406" s="11" t="s">
        <v>57</v>
      </c>
      <c r="B406" s="204"/>
      <c r="C406" s="44">
        <v>0</v>
      </c>
      <c r="D406" s="9">
        <v>0</v>
      </c>
      <c r="E406" s="9">
        <v>0</v>
      </c>
    </row>
    <row r="407" spans="1:8" ht="15.75" thickBot="1" x14ac:dyDescent="0.3">
      <c r="A407" s="11" t="s">
        <v>58</v>
      </c>
      <c r="B407" s="204"/>
      <c r="C407" s="44">
        <v>0</v>
      </c>
      <c r="D407" s="9">
        <v>0</v>
      </c>
      <c r="E407" s="9">
        <v>0</v>
      </c>
    </row>
    <row r="408" spans="1:8" ht="15.75" thickBot="1" x14ac:dyDescent="0.3">
      <c r="A408" s="183" t="s">
        <v>123</v>
      </c>
      <c r="B408" s="24">
        <f>B403+B402</f>
        <v>0</v>
      </c>
      <c r="C408" s="24">
        <f>C403+C402</f>
        <v>900</v>
      </c>
      <c r="D408" s="24">
        <f>D403+D402</f>
        <v>0</v>
      </c>
      <c r="E408" s="24">
        <f>E403+E402</f>
        <v>0</v>
      </c>
    </row>
    <row r="409" spans="1:8" ht="15.75" thickBot="1" x14ac:dyDescent="0.3">
      <c r="A409" s="206" t="s">
        <v>359</v>
      </c>
      <c r="B409" s="197"/>
      <c r="C409" s="198"/>
      <c r="D409" s="198"/>
      <c r="E409" s="199"/>
    </row>
    <row r="410" spans="1:8" ht="15.75" thickBot="1" x14ac:dyDescent="0.3">
      <c r="A410" s="17" t="s">
        <v>46</v>
      </c>
      <c r="B410" s="739" t="s">
        <v>346</v>
      </c>
      <c r="C410" s="740"/>
      <c r="D410" s="740"/>
      <c r="E410" s="741"/>
    </row>
    <row r="411" spans="1:8" ht="34.5" thickBot="1" x14ac:dyDescent="0.3">
      <c r="A411" s="22" t="s">
        <v>124</v>
      </c>
      <c r="B411" s="700" t="s">
        <v>360</v>
      </c>
      <c r="C411" s="701"/>
      <c r="D411" s="45" t="s">
        <v>55</v>
      </c>
      <c r="E411" s="202"/>
    </row>
    <row r="412" spans="1:8" ht="28.5" customHeight="1" thickBot="1" x14ac:dyDescent="0.3">
      <c r="A412" s="4" t="s">
        <v>9</v>
      </c>
      <c r="B412" s="695" t="s">
        <v>361</v>
      </c>
      <c r="C412" s="696"/>
      <c r="D412" s="696"/>
      <c r="E412" s="697"/>
    </row>
    <row r="413" spans="1:8" ht="15.75" thickBot="1" x14ac:dyDescent="0.3">
      <c r="A413" s="4" t="s">
        <v>14</v>
      </c>
      <c r="B413" s="511" t="s">
        <v>337</v>
      </c>
      <c r="C413" s="512"/>
      <c r="D413" s="512"/>
      <c r="E413" s="513"/>
    </row>
    <row r="414" spans="1:8" x14ac:dyDescent="0.25">
      <c r="A414" s="493"/>
      <c r="B414" s="20">
        <v>2019</v>
      </c>
      <c r="C414" s="20">
        <v>2020</v>
      </c>
      <c r="D414" s="20">
        <v>2021</v>
      </c>
      <c r="E414" s="20">
        <v>2022</v>
      </c>
      <c r="G414" s="207"/>
      <c r="H414" s="159"/>
    </row>
    <row r="415" spans="1:8" ht="15.75" thickBot="1" x14ac:dyDescent="0.3">
      <c r="A415" s="494"/>
      <c r="B415" s="21" t="s">
        <v>5</v>
      </c>
      <c r="C415" s="21" t="s">
        <v>6</v>
      </c>
      <c r="D415" s="21" t="s">
        <v>6</v>
      </c>
      <c r="E415" s="21" t="s">
        <v>6</v>
      </c>
    </row>
    <row r="416" spans="1:8" ht="15.75" thickBot="1" x14ac:dyDescent="0.3">
      <c r="A416" s="4" t="s">
        <v>8</v>
      </c>
      <c r="B416" s="6"/>
      <c r="C416" s="6">
        <v>1</v>
      </c>
      <c r="D416" s="6"/>
      <c r="E416" s="6"/>
      <c r="H416" s="208"/>
    </row>
    <row r="417" spans="1:5" ht="15.75" thickBot="1" x14ac:dyDescent="0.3">
      <c r="A417" s="4" t="s">
        <v>15</v>
      </c>
      <c r="B417" s="6">
        <f>B431</f>
        <v>0</v>
      </c>
      <c r="C417" s="6">
        <f>C431</f>
        <v>500</v>
      </c>
      <c r="D417" s="6">
        <f>D431</f>
        <v>0</v>
      </c>
      <c r="E417" s="6">
        <f>E431</f>
        <v>0</v>
      </c>
    </row>
    <row r="418" spans="1:5" ht="15.75" thickBot="1" x14ac:dyDescent="0.3">
      <c r="A418" s="4" t="s">
        <v>23</v>
      </c>
      <c r="B418" s="6"/>
      <c r="C418" s="6">
        <f>C417/C416</f>
        <v>500</v>
      </c>
      <c r="D418" s="6"/>
      <c r="E418" s="6"/>
    </row>
    <row r="419" spans="1:5" ht="15.75" thickBot="1" x14ac:dyDescent="0.3">
      <c r="A419" s="4" t="s">
        <v>16</v>
      </c>
      <c r="B419" s="49" t="s">
        <v>22</v>
      </c>
      <c r="C419" s="8"/>
      <c r="D419" s="8"/>
      <c r="E419" s="8"/>
    </row>
    <row r="420" spans="1:5" ht="15.75" thickBot="1" x14ac:dyDescent="0.3">
      <c r="A420" s="4" t="s">
        <v>17</v>
      </c>
      <c r="B420" s="49" t="s">
        <v>22</v>
      </c>
      <c r="C420" s="8"/>
      <c r="D420" s="8"/>
      <c r="E420" s="8"/>
    </row>
    <row r="421" spans="1:5" ht="15.75" thickBot="1" x14ac:dyDescent="0.3">
      <c r="A421" s="4" t="s">
        <v>18</v>
      </c>
      <c r="B421" s="49" t="s">
        <v>22</v>
      </c>
      <c r="C421" s="8"/>
      <c r="D421" s="8"/>
      <c r="E421" s="8"/>
    </row>
    <row r="422" spans="1:5" ht="15.75" thickBot="1" x14ac:dyDescent="0.3">
      <c r="A422" s="484" t="s">
        <v>362</v>
      </c>
      <c r="B422" s="485"/>
      <c r="C422" s="485"/>
      <c r="D422" s="485"/>
      <c r="E422" s="486"/>
    </row>
    <row r="423" spans="1:5" x14ac:dyDescent="0.25">
      <c r="A423" s="493"/>
      <c r="B423" s="20">
        <v>2019</v>
      </c>
      <c r="C423" s="20">
        <v>2020</v>
      </c>
      <c r="D423" s="20">
        <v>2021</v>
      </c>
      <c r="E423" s="20">
        <v>2022</v>
      </c>
    </row>
    <row r="424" spans="1:5" ht="15.75" thickBot="1" x14ac:dyDescent="0.3">
      <c r="A424" s="494"/>
      <c r="B424" s="21" t="s">
        <v>5</v>
      </c>
      <c r="C424" s="21" t="s">
        <v>6</v>
      </c>
      <c r="D424" s="21" t="s">
        <v>6</v>
      </c>
      <c r="E424" s="21" t="s">
        <v>6</v>
      </c>
    </row>
    <row r="425" spans="1:5" ht="15.75" thickBot="1" x14ac:dyDescent="0.3">
      <c r="A425" s="1" t="s">
        <v>41</v>
      </c>
      <c r="B425" s="203">
        <v>0</v>
      </c>
      <c r="C425" s="9">
        <v>0</v>
      </c>
      <c r="D425" s="9">
        <v>0</v>
      </c>
      <c r="E425" s="9">
        <v>0</v>
      </c>
    </row>
    <row r="426" spans="1:5" ht="15.75" thickBot="1" x14ac:dyDescent="0.3">
      <c r="A426" s="1" t="s">
        <v>42</v>
      </c>
      <c r="B426" s="12">
        <f>SUM(B427:B430)</f>
        <v>0</v>
      </c>
      <c r="C426" s="44">
        <f>SUM(C427:C430)</f>
        <v>500</v>
      </c>
      <c r="D426" s="9">
        <f>SUM(D427:D430)</f>
        <v>0</v>
      </c>
      <c r="E426" s="9">
        <f>SUM(E427:E430)</f>
        <v>0</v>
      </c>
    </row>
    <row r="427" spans="1:5" ht="15.75" thickBot="1" x14ac:dyDescent="0.3">
      <c r="A427" s="11" t="s">
        <v>52</v>
      </c>
      <c r="B427" s="12"/>
      <c r="C427" s="44">
        <v>500</v>
      </c>
      <c r="D427" s="9"/>
      <c r="E427" s="9"/>
    </row>
    <row r="428" spans="1:5" ht="15.75" thickBot="1" x14ac:dyDescent="0.3">
      <c r="A428" s="11" t="s">
        <v>56</v>
      </c>
      <c r="B428" s="204"/>
      <c r="C428" s="44">
        <v>0</v>
      </c>
      <c r="D428" s="9">
        <v>0</v>
      </c>
      <c r="E428" s="9">
        <v>0</v>
      </c>
    </row>
    <row r="429" spans="1:5" ht="15.75" thickBot="1" x14ac:dyDescent="0.3">
      <c r="A429" s="11" t="s">
        <v>57</v>
      </c>
      <c r="B429" s="204"/>
      <c r="C429" s="44">
        <v>0</v>
      </c>
      <c r="D429" s="9">
        <v>0</v>
      </c>
      <c r="E429" s="9">
        <v>0</v>
      </c>
    </row>
    <row r="430" spans="1:5" ht="15.75" thickBot="1" x14ac:dyDescent="0.3">
      <c r="A430" s="11" t="s">
        <v>58</v>
      </c>
      <c r="B430" s="204"/>
      <c r="C430" s="44">
        <v>0</v>
      </c>
      <c r="D430" s="9">
        <v>0</v>
      </c>
      <c r="E430" s="9">
        <v>0</v>
      </c>
    </row>
    <row r="431" spans="1:5" ht="15.75" thickBot="1" x14ac:dyDescent="0.3">
      <c r="A431" s="183" t="s">
        <v>125</v>
      </c>
      <c r="B431" s="24">
        <f>B426+B425</f>
        <v>0</v>
      </c>
      <c r="C431" s="24">
        <f>C426+C425</f>
        <v>500</v>
      </c>
      <c r="D431" s="24">
        <f>D426+D425</f>
        <v>0</v>
      </c>
      <c r="E431" s="24">
        <f>E426+E425</f>
        <v>0</v>
      </c>
    </row>
    <row r="432" spans="1:5" ht="15.75" thickBot="1" x14ac:dyDescent="0.3">
      <c r="A432" s="205" t="s">
        <v>363</v>
      </c>
      <c r="B432" s="197"/>
      <c r="C432" s="198"/>
      <c r="D432" s="198"/>
      <c r="E432" s="199"/>
    </row>
    <row r="433" spans="1:5" ht="34.5" thickBot="1" x14ac:dyDescent="0.3">
      <c r="A433" s="209" t="s">
        <v>364</v>
      </c>
      <c r="B433" s="700" t="s">
        <v>365</v>
      </c>
      <c r="C433" s="701"/>
      <c r="D433" s="210" t="s">
        <v>55</v>
      </c>
      <c r="E433" s="210"/>
    </row>
    <row r="434" spans="1:5" ht="45.75" customHeight="1" thickBot="1" x14ac:dyDescent="0.3">
      <c r="A434" s="4" t="s">
        <v>9</v>
      </c>
      <c r="B434" s="695" t="s">
        <v>366</v>
      </c>
      <c r="C434" s="696"/>
      <c r="D434" s="696"/>
      <c r="E434" s="697"/>
    </row>
    <row r="435" spans="1:5" ht="15.75" thickBot="1" x14ac:dyDescent="0.3">
      <c r="A435" s="4" t="s">
        <v>14</v>
      </c>
      <c r="B435" s="511" t="s">
        <v>337</v>
      </c>
      <c r="C435" s="512"/>
      <c r="D435" s="512"/>
      <c r="E435" s="513"/>
    </row>
    <row r="436" spans="1:5" x14ac:dyDescent="0.25">
      <c r="A436" s="493"/>
      <c r="B436" s="20">
        <v>2019</v>
      </c>
      <c r="C436" s="20">
        <v>2020</v>
      </c>
      <c r="D436" s="20">
        <v>2021</v>
      </c>
      <c r="E436" s="20">
        <v>2022</v>
      </c>
    </row>
    <row r="437" spans="1:5" ht="15.75" thickBot="1" x14ac:dyDescent="0.3">
      <c r="A437" s="494"/>
      <c r="B437" s="21" t="s">
        <v>5</v>
      </c>
      <c r="C437" s="21" t="s">
        <v>6</v>
      </c>
      <c r="D437" s="21" t="s">
        <v>6</v>
      </c>
      <c r="E437" s="21" t="s">
        <v>6</v>
      </c>
    </row>
    <row r="438" spans="1:5" ht="15.75" thickBot="1" x14ac:dyDescent="0.3">
      <c r="A438" s="4" t="s">
        <v>8</v>
      </c>
      <c r="B438" s="6">
        <v>2</v>
      </c>
      <c r="C438" s="42">
        <v>6</v>
      </c>
      <c r="D438" s="6"/>
      <c r="E438" s="6"/>
    </row>
    <row r="439" spans="1:5" ht="15.75" thickBot="1" x14ac:dyDescent="0.3">
      <c r="A439" s="4" t="s">
        <v>15</v>
      </c>
      <c r="B439" s="6">
        <f>B453</f>
        <v>3200</v>
      </c>
      <c r="C439" s="6">
        <f>C453</f>
        <v>27500</v>
      </c>
      <c r="D439" s="6">
        <f>D453</f>
        <v>0</v>
      </c>
      <c r="E439" s="6">
        <f>E453</f>
        <v>0</v>
      </c>
    </row>
    <row r="440" spans="1:5" ht="15.75" thickBot="1" x14ac:dyDescent="0.3">
      <c r="A440" s="4" t="s">
        <v>23</v>
      </c>
      <c r="B440" s="6">
        <f>B439/B438</f>
        <v>1600</v>
      </c>
      <c r="C440" s="6">
        <f>C439/C438</f>
        <v>4583.333333333333</v>
      </c>
      <c r="D440" s="6"/>
      <c r="E440" s="6"/>
    </row>
    <row r="441" spans="1:5" ht="15.75" thickBot="1" x14ac:dyDescent="0.3">
      <c r="A441" s="4" t="s">
        <v>16</v>
      </c>
      <c r="B441" s="49" t="s">
        <v>22</v>
      </c>
      <c r="C441" s="8">
        <f>C438/B438-1</f>
        <v>2</v>
      </c>
      <c r="D441" s="8"/>
      <c r="E441" s="8"/>
    </row>
    <row r="442" spans="1:5" ht="15.75" thickBot="1" x14ac:dyDescent="0.3">
      <c r="A442" s="4" t="s">
        <v>17</v>
      </c>
      <c r="B442" s="49" t="s">
        <v>22</v>
      </c>
      <c r="C442" s="8">
        <f>C439/B439-1</f>
        <v>7.59375</v>
      </c>
      <c r="D442" s="8"/>
      <c r="E442" s="8"/>
    </row>
    <row r="443" spans="1:5" ht="15.75" thickBot="1" x14ac:dyDescent="0.3">
      <c r="A443" s="4" t="s">
        <v>18</v>
      </c>
      <c r="B443" s="49" t="s">
        <v>22</v>
      </c>
      <c r="C443" s="8">
        <f>C440/B440-1</f>
        <v>1.864583333333333</v>
      </c>
      <c r="D443" s="8"/>
      <c r="E443" s="8"/>
    </row>
    <row r="444" spans="1:5" ht="15.75" thickBot="1" x14ac:dyDescent="0.3">
      <c r="A444" s="484" t="s">
        <v>367</v>
      </c>
      <c r="B444" s="485"/>
      <c r="C444" s="485"/>
      <c r="D444" s="485"/>
      <c r="E444" s="486"/>
    </row>
    <row r="445" spans="1:5" x14ac:dyDescent="0.25">
      <c r="A445" s="493"/>
      <c r="B445" s="20">
        <v>2019</v>
      </c>
      <c r="C445" s="20">
        <v>2020</v>
      </c>
      <c r="D445" s="20">
        <v>2021</v>
      </c>
      <c r="E445" s="20">
        <v>2022</v>
      </c>
    </row>
    <row r="446" spans="1:5" ht="15.75" thickBot="1" x14ac:dyDescent="0.3">
      <c r="A446" s="494"/>
      <c r="B446" s="21" t="s">
        <v>5</v>
      </c>
      <c r="C446" s="21" t="s">
        <v>6</v>
      </c>
      <c r="D446" s="21" t="s">
        <v>6</v>
      </c>
      <c r="E446" s="21" t="s">
        <v>6</v>
      </c>
    </row>
    <row r="447" spans="1:5" ht="15.75" thickBot="1" x14ac:dyDescent="0.3">
      <c r="A447" s="1" t="s">
        <v>41</v>
      </c>
      <c r="B447" s="9">
        <v>0</v>
      </c>
      <c r="C447" s="9">
        <v>0</v>
      </c>
      <c r="D447" s="9">
        <v>0</v>
      </c>
      <c r="E447" s="9">
        <v>0</v>
      </c>
    </row>
    <row r="448" spans="1:5" ht="15.75" thickBot="1" x14ac:dyDescent="0.3">
      <c r="A448" s="1" t="s">
        <v>42</v>
      </c>
      <c r="B448" s="44">
        <f>B449+B450+B451+B452</f>
        <v>3200</v>
      </c>
      <c r="C448" s="44">
        <f>C449+C450+C451+C452</f>
        <v>27500</v>
      </c>
      <c r="D448" s="44">
        <f>D449+D450+D451+D452</f>
        <v>0</v>
      </c>
      <c r="E448" s="44">
        <f>E449+E450+E451+E452</f>
        <v>0</v>
      </c>
    </row>
    <row r="449" spans="1:5" ht="15.75" thickBot="1" x14ac:dyDescent="0.3">
      <c r="A449" s="11" t="s">
        <v>52</v>
      </c>
      <c r="B449" s="12">
        <v>3200</v>
      </c>
      <c r="C449" s="44">
        <v>27500</v>
      </c>
      <c r="D449" s="9">
        <v>0</v>
      </c>
      <c r="E449" s="9">
        <v>0</v>
      </c>
    </row>
    <row r="450" spans="1:5" ht="15.75" thickBot="1" x14ac:dyDescent="0.3">
      <c r="A450" s="11" t="s">
        <v>56</v>
      </c>
      <c r="B450" s="12">
        <v>0</v>
      </c>
      <c r="C450" s="44">
        <v>0</v>
      </c>
      <c r="D450" s="9">
        <v>0</v>
      </c>
      <c r="E450" s="9">
        <v>0</v>
      </c>
    </row>
    <row r="451" spans="1:5" ht="15.75" thickBot="1" x14ac:dyDescent="0.3">
      <c r="A451" s="11" t="s">
        <v>57</v>
      </c>
      <c r="B451" s="12">
        <v>0</v>
      </c>
      <c r="C451" s="44">
        <v>0</v>
      </c>
      <c r="D451" s="9">
        <v>0</v>
      </c>
      <c r="E451" s="9">
        <v>0</v>
      </c>
    </row>
    <row r="452" spans="1:5" ht="15.75" thickBot="1" x14ac:dyDescent="0.3">
      <c r="A452" s="11" t="s">
        <v>58</v>
      </c>
      <c r="B452" s="12">
        <v>0</v>
      </c>
      <c r="C452" s="44">
        <v>0</v>
      </c>
      <c r="D452" s="9">
        <v>0</v>
      </c>
      <c r="E452" s="9">
        <v>0</v>
      </c>
    </row>
    <row r="453" spans="1:5" ht="15.75" thickBot="1" x14ac:dyDescent="0.3">
      <c r="A453" s="23" t="s">
        <v>333</v>
      </c>
      <c r="B453" s="24">
        <f>B448+B447</f>
        <v>3200</v>
      </c>
      <c r="C453" s="24">
        <f>C448+C447</f>
        <v>27500</v>
      </c>
      <c r="D453" s="24">
        <f>D448+D447</f>
        <v>0</v>
      </c>
      <c r="E453" s="24">
        <f>E448+E447</f>
        <v>0</v>
      </c>
    </row>
    <row r="454" spans="1:5" ht="23.25" thickBot="1" x14ac:dyDescent="0.3">
      <c r="A454" s="196" t="s">
        <v>368</v>
      </c>
      <c r="B454" s="197"/>
      <c r="C454" s="198"/>
      <c r="D454" s="198"/>
      <c r="E454" s="199"/>
    </row>
    <row r="455" spans="1:5" ht="15.75" thickBot="1" x14ac:dyDescent="0.3">
      <c r="A455" s="504" t="s">
        <v>40</v>
      </c>
      <c r="B455" s="521"/>
      <c r="C455" s="521"/>
      <c r="D455" s="521"/>
      <c r="E455" s="506"/>
    </row>
    <row r="456" spans="1:5" ht="15.75" thickBot="1" x14ac:dyDescent="0.3">
      <c r="A456" s="17" t="s">
        <v>46</v>
      </c>
      <c r="B456" s="522" t="s">
        <v>369</v>
      </c>
      <c r="C456" s="524"/>
      <c r="D456" s="524"/>
      <c r="E456" s="525"/>
    </row>
    <row r="457" spans="1:5" ht="34.5" thickBot="1" x14ac:dyDescent="0.3">
      <c r="A457" s="22" t="s">
        <v>260</v>
      </c>
      <c r="B457" s="700" t="s">
        <v>370</v>
      </c>
      <c r="C457" s="701"/>
      <c r="D457" s="210" t="s">
        <v>55</v>
      </c>
      <c r="E457" s="202"/>
    </row>
    <row r="458" spans="1:5" ht="39" customHeight="1" thickBot="1" x14ac:dyDescent="0.3">
      <c r="A458" s="4" t="s">
        <v>9</v>
      </c>
      <c r="B458" s="695" t="s">
        <v>371</v>
      </c>
      <c r="C458" s="696"/>
      <c r="D458" s="696"/>
      <c r="E458" s="697"/>
    </row>
    <row r="459" spans="1:5" ht="15.75" thickBot="1" x14ac:dyDescent="0.3">
      <c r="A459" s="4" t="s">
        <v>14</v>
      </c>
      <c r="B459" s="702" t="s">
        <v>372</v>
      </c>
      <c r="C459" s="703"/>
      <c r="D459" s="703"/>
      <c r="E459" s="704"/>
    </row>
    <row r="460" spans="1:5" x14ac:dyDescent="0.25">
      <c r="A460" s="493"/>
      <c r="B460" s="20">
        <v>2019</v>
      </c>
      <c r="C460" s="20">
        <v>2020</v>
      </c>
      <c r="D460" s="20">
        <v>2021</v>
      </c>
      <c r="E460" s="20">
        <v>2022</v>
      </c>
    </row>
    <row r="461" spans="1:5" ht="15.75" thickBot="1" x14ac:dyDescent="0.3">
      <c r="A461" s="494"/>
      <c r="B461" s="21" t="s">
        <v>5</v>
      </c>
      <c r="C461" s="21" t="s">
        <v>6</v>
      </c>
      <c r="D461" s="21" t="s">
        <v>6</v>
      </c>
      <c r="E461" s="21" t="s">
        <v>6</v>
      </c>
    </row>
    <row r="462" spans="1:5" ht="15.75" thickBot="1" x14ac:dyDescent="0.3">
      <c r="A462" s="4" t="s">
        <v>8</v>
      </c>
      <c r="B462" s="6">
        <v>1</v>
      </c>
      <c r="C462" s="42">
        <v>3</v>
      </c>
      <c r="D462" s="6"/>
      <c r="E462" s="6"/>
    </row>
    <row r="463" spans="1:5" ht="15.75" thickBot="1" x14ac:dyDescent="0.3">
      <c r="A463" s="4" t="s">
        <v>15</v>
      </c>
      <c r="B463" s="6">
        <f>B477</f>
        <v>1500</v>
      </c>
      <c r="C463" s="6">
        <f>C477</f>
        <v>17808</v>
      </c>
      <c r="D463" s="6">
        <f>D477</f>
        <v>0</v>
      </c>
      <c r="E463" s="6">
        <f>E477</f>
        <v>0</v>
      </c>
    </row>
    <row r="464" spans="1:5" ht="15.75" thickBot="1" x14ac:dyDescent="0.3">
      <c r="A464" s="4" t="s">
        <v>23</v>
      </c>
      <c r="B464" s="6">
        <f>B463/B462</f>
        <v>1500</v>
      </c>
      <c r="C464" s="6">
        <f>C463/C462</f>
        <v>5936</v>
      </c>
      <c r="D464" s="6"/>
      <c r="E464" s="6"/>
    </row>
    <row r="465" spans="1:5" ht="15.75" thickBot="1" x14ac:dyDescent="0.3">
      <c r="A465" s="4" t="s">
        <v>16</v>
      </c>
      <c r="B465" s="49" t="s">
        <v>22</v>
      </c>
      <c r="C465" s="8">
        <f>C462/B462-1</f>
        <v>2</v>
      </c>
      <c r="D465" s="8"/>
      <c r="E465" s="8"/>
    </row>
    <row r="466" spans="1:5" ht="15.75" thickBot="1" x14ac:dyDescent="0.3">
      <c r="A466" s="4" t="s">
        <v>17</v>
      </c>
      <c r="B466" s="49" t="s">
        <v>22</v>
      </c>
      <c r="C466" s="8">
        <f>C463/B463-1</f>
        <v>10.872</v>
      </c>
      <c r="D466" s="8"/>
      <c r="E466" s="8"/>
    </row>
    <row r="467" spans="1:5" ht="15.75" thickBot="1" x14ac:dyDescent="0.3">
      <c r="A467" s="4" t="s">
        <v>18</v>
      </c>
      <c r="B467" s="49" t="s">
        <v>22</v>
      </c>
      <c r="C467" s="8">
        <f>C464/B464-1</f>
        <v>2.9573333333333331</v>
      </c>
      <c r="D467" s="8"/>
      <c r="E467" s="8"/>
    </row>
    <row r="468" spans="1:5" ht="15.75" thickBot="1" x14ac:dyDescent="0.3">
      <c r="A468" s="484" t="s">
        <v>373</v>
      </c>
      <c r="B468" s="485"/>
      <c r="C468" s="485"/>
      <c r="D468" s="485"/>
      <c r="E468" s="486"/>
    </row>
    <row r="469" spans="1:5" x14ac:dyDescent="0.25">
      <c r="A469" s="493"/>
      <c r="B469" s="20">
        <v>2019</v>
      </c>
      <c r="C469" s="20">
        <v>2020</v>
      </c>
      <c r="D469" s="20">
        <v>2021</v>
      </c>
      <c r="E469" s="20">
        <v>2022</v>
      </c>
    </row>
    <row r="470" spans="1:5" ht="15.75" thickBot="1" x14ac:dyDescent="0.3">
      <c r="A470" s="494"/>
      <c r="B470" s="21" t="s">
        <v>5</v>
      </c>
      <c r="C470" s="21" t="s">
        <v>6</v>
      </c>
      <c r="D470" s="21" t="s">
        <v>6</v>
      </c>
      <c r="E470" s="21" t="s">
        <v>6</v>
      </c>
    </row>
    <row r="471" spans="1:5" ht="15.75" thickBot="1" x14ac:dyDescent="0.3">
      <c r="A471" s="1" t="s">
        <v>41</v>
      </c>
      <c r="B471" s="9">
        <v>0</v>
      </c>
      <c r="C471" s="9">
        <v>0</v>
      </c>
      <c r="D471" s="9">
        <v>0</v>
      </c>
      <c r="E471" s="9">
        <v>0</v>
      </c>
    </row>
    <row r="472" spans="1:5" ht="15.75" thickBot="1" x14ac:dyDescent="0.3">
      <c r="A472" s="1" t="s">
        <v>42</v>
      </c>
      <c r="B472" s="44">
        <f>SUM(B473:B476)</f>
        <v>1500</v>
      </c>
      <c r="C472" s="44">
        <f>C473+C474+C475+C476</f>
        <v>17808</v>
      </c>
      <c r="D472" s="44">
        <f>D473+D474+D475+D476</f>
        <v>0</v>
      </c>
      <c r="E472" s="44">
        <f>E473+E474+E475+E476</f>
        <v>0</v>
      </c>
    </row>
    <row r="473" spans="1:5" ht="15.75" thickBot="1" x14ac:dyDescent="0.3">
      <c r="A473" s="11" t="s">
        <v>52</v>
      </c>
      <c r="B473" s="12">
        <v>1500</v>
      </c>
      <c r="C473" s="44">
        <v>17808</v>
      </c>
      <c r="D473" s="9">
        <v>0</v>
      </c>
      <c r="E473" s="44">
        <v>0</v>
      </c>
    </row>
    <row r="474" spans="1:5" ht="15.75" thickBot="1" x14ac:dyDescent="0.3">
      <c r="A474" s="11" t="s">
        <v>56</v>
      </c>
      <c r="B474" s="12">
        <v>0</v>
      </c>
      <c r="C474" s="44">
        <v>0</v>
      </c>
      <c r="D474" s="9">
        <v>0</v>
      </c>
      <c r="E474" s="44">
        <v>0</v>
      </c>
    </row>
    <row r="475" spans="1:5" ht="15.75" thickBot="1" x14ac:dyDescent="0.3">
      <c r="A475" s="11" t="s">
        <v>57</v>
      </c>
      <c r="B475" s="12">
        <v>0</v>
      </c>
      <c r="C475" s="44">
        <v>0</v>
      </c>
      <c r="D475" s="9">
        <v>0</v>
      </c>
      <c r="E475" s="44">
        <v>0</v>
      </c>
    </row>
    <row r="476" spans="1:5" ht="15.75" thickBot="1" x14ac:dyDescent="0.3">
      <c r="A476" s="11" t="s">
        <v>58</v>
      </c>
      <c r="B476" s="12">
        <v>0</v>
      </c>
      <c r="C476" s="44">
        <v>0</v>
      </c>
      <c r="D476" s="9">
        <v>0</v>
      </c>
      <c r="E476" s="44">
        <v>0</v>
      </c>
    </row>
    <row r="477" spans="1:5" ht="15.75" thickBot="1" x14ac:dyDescent="0.3">
      <c r="A477" s="23" t="s">
        <v>374</v>
      </c>
      <c r="B477" s="24">
        <f>B472+B471</f>
        <v>1500</v>
      </c>
      <c r="C477" s="24">
        <f>C472+C471</f>
        <v>17808</v>
      </c>
      <c r="D477" s="24">
        <f>D472+D471</f>
        <v>0</v>
      </c>
      <c r="E477" s="24">
        <f>E472+E471</f>
        <v>0</v>
      </c>
    </row>
    <row r="478" spans="1:5" ht="23.25" thickBot="1" x14ac:dyDescent="0.3">
      <c r="A478" s="196" t="s">
        <v>375</v>
      </c>
      <c r="B478" s="197"/>
      <c r="C478" s="198"/>
      <c r="D478" s="198"/>
      <c r="E478" s="199"/>
    </row>
    <row r="479" spans="1:5" ht="15.75" thickBot="1" x14ac:dyDescent="0.3">
      <c r="A479" s="504" t="s">
        <v>39</v>
      </c>
      <c r="B479" s="521"/>
      <c r="C479" s="521"/>
      <c r="D479" s="521"/>
      <c r="E479" s="506"/>
    </row>
    <row r="480" spans="1:5" ht="15.75" thickBot="1" x14ac:dyDescent="0.3">
      <c r="A480" s="504" t="s">
        <v>43</v>
      </c>
      <c r="B480" s="521"/>
      <c r="C480" s="521"/>
      <c r="D480" s="521"/>
      <c r="E480" s="506"/>
    </row>
    <row r="481" spans="1:9" ht="15.75" thickBot="1" x14ac:dyDescent="0.3">
      <c r="A481" s="17" t="s">
        <v>30</v>
      </c>
      <c r="B481" s="742" t="s">
        <v>376</v>
      </c>
      <c r="C481" s="740"/>
      <c r="D481" s="740"/>
      <c r="E481" s="741"/>
    </row>
    <row r="482" spans="1:9" ht="34.5" thickBot="1" x14ac:dyDescent="0.3">
      <c r="A482" s="22" t="s">
        <v>54</v>
      </c>
      <c r="B482" s="700" t="s">
        <v>377</v>
      </c>
      <c r="C482" s="701"/>
      <c r="D482" s="45" t="s">
        <v>55</v>
      </c>
      <c r="E482" s="211"/>
      <c r="G482" s="212"/>
      <c r="H482" s="212"/>
      <c r="I482" s="212"/>
    </row>
    <row r="483" spans="1:9" ht="49.5" customHeight="1" thickBot="1" x14ac:dyDescent="0.3">
      <c r="A483" s="4" t="s">
        <v>9</v>
      </c>
      <c r="B483" s="695" t="s">
        <v>378</v>
      </c>
      <c r="C483" s="696"/>
      <c r="D483" s="696"/>
      <c r="E483" s="697"/>
      <c r="G483" s="180"/>
      <c r="H483" s="180"/>
      <c r="I483" s="180"/>
    </row>
    <row r="484" spans="1:9" ht="15.75" thickBot="1" x14ac:dyDescent="0.3">
      <c r="A484" s="4" t="s">
        <v>14</v>
      </c>
      <c r="B484" s="511" t="s">
        <v>379</v>
      </c>
      <c r="C484" s="512"/>
      <c r="D484" s="512"/>
      <c r="E484" s="513"/>
      <c r="G484" s="213"/>
      <c r="H484" s="213"/>
      <c r="I484" s="214"/>
    </row>
    <row r="485" spans="1:9" x14ac:dyDescent="0.25">
      <c r="A485" s="493"/>
      <c r="B485" s="20">
        <v>2019</v>
      </c>
      <c r="C485" s="20">
        <v>2020</v>
      </c>
      <c r="D485" s="20">
        <v>2021</v>
      </c>
      <c r="E485" s="20">
        <v>2022</v>
      </c>
      <c r="G485" s="213"/>
      <c r="H485" s="213"/>
      <c r="I485" s="213"/>
    </row>
    <row r="486" spans="1:9" ht="15.75" thickBot="1" x14ac:dyDescent="0.3">
      <c r="A486" s="494"/>
      <c r="B486" s="21" t="s">
        <v>5</v>
      </c>
      <c r="C486" s="21" t="s">
        <v>6</v>
      </c>
      <c r="D486" s="21" t="s">
        <v>6</v>
      </c>
      <c r="E486" s="21" t="s">
        <v>6</v>
      </c>
      <c r="G486" s="213"/>
      <c r="H486" s="213"/>
      <c r="I486" s="215"/>
    </row>
    <row r="487" spans="1:9" ht="15.75" thickBot="1" x14ac:dyDescent="0.3">
      <c r="A487" s="4" t="s">
        <v>8</v>
      </c>
      <c r="B487" s="6">
        <v>1</v>
      </c>
      <c r="C487" s="42">
        <v>1</v>
      </c>
      <c r="D487" s="6"/>
      <c r="E487" s="6"/>
      <c r="G487" s="213"/>
      <c r="H487" s="213"/>
      <c r="I487" s="216"/>
    </row>
    <row r="488" spans="1:9" ht="15.75" thickBot="1" x14ac:dyDescent="0.3">
      <c r="A488" s="4" t="s">
        <v>15</v>
      </c>
      <c r="B488" s="6">
        <f>B502</f>
        <v>372607</v>
      </c>
      <c r="C488" s="6">
        <f>C502</f>
        <v>376702</v>
      </c>
      <c r="D488" s="6">
        <f>D502</f>
        <v>0</v>
      </c>
      <c r="E488" s="6">
        <f>E502</f>
        <v>0</v>
      </c>
      <c r="G488" s="213"/>
      <c r="H488" s="213"/>
    </row>
    <row r="489" spans="1:9" ht="15.75" thickBot="1" x14ac:dyDescent="0.3">
      <c r="A489" s="4" t="s">
        <v>23</v>
      </c>
      <c r="B489" s="6"/>
      <c r="C489" s="6">
        <f>C488/C487</f>
        <v>376702</v>
      </c>
      <c r="D489" s="6"/>
      <c r="E489" s="6"/>
      <c r="G489" s="217"/>
      <c r="H489" s="217"/>
    </row>
    <row r="490" spans="1:9" ht="15.75" thickBot="1" x14ac:dyDescent="0.3">
      <c r="A490" s="4" t="s">
        <v>16</v>
      </c>
      <c r="B490" s="49" t="s">
        <v>22</v>
      </c>
      <c r="C490" s="8">
        <f>C487/B487-1</f>
        <v>0</v>
      </c>
      <c r="D490" s="8"/>
      <c r="E490" s="8"/>
      <c r="G490" s="180"/>
      <c r="H490" s="218"/>
    </row>
    <row r="491" spans="1:9" ht="15.75" thickBot="1" x14ac:dyDescent="0.3">
      <c r="A491" s="4" t="s">
        <v>17</v>
      </c>
      <c r="B491" s="49" t="s">
        <v>22</v>
      </c>
      <c r="C491" s="8"/>
      <c r="D491" s="8"/>
      <c r="E491" s="8"/>
      <c r="G491" s="217"/>
      <c r="H491" s="217"/>
      <c r="I491" s="219"/>
    </row>
    <row r="492" spans="1:9" ht="15.75" thickBot="1" x14ac:dyDescent="0.3">
      <c r="A492" s="4" t="s">
        <v>18</v>
      </c>
      <c r="B492" s="49" t="s">
        <v>22</v>
      </c>
      <c r="C492" s="8"/>
      <c r="D492" s="8"/>
      <c r="E492" s="8"/>
    </row>
    <row r="493" spans="1:9" ht="15.75" thickBot="1" x14ac:dyDescent="0.3">
      <c r="A493" s="484" t="s">
        <v>308</v>
      </c>
      <c r="B493" s="485"/>
      <c r="C493" s="485"/>
      <c r="D493" s="485"/>
      <c r="E493" s="486"/>
    </row>
    <row r="494" spans="1:9" x14ac:dyDescent="0.25">
      <c r="A494" s="493"/>
      <c r="B494" s="20">
        <v>2019</v>
      </c>
      <c r="C494" s="20">
        <v>2020</v>
      </c>
      <c r="D494" s="20">
        <v>2021</v>
      </c>
      <c r="E494" s="20">
        <v>2022</v>
      </c>
    </row>
    <row r="495" spans="1:9" ht="15.75" thickBot="1" x14ac:dyDescent="0.3">
      <c r="A495" s="494"/>
      <c r="B495" s="21" t="s">
        <v>5</v>
      </c>
      <c r="C495" s="21" t="s">
        <v>6</v>
      </c>
      <c r="D495" s="21" t="s">
        <v>6</v>
      </c>
      <c r="E495" s="21" t="s">
        <v>6</v>
      </c>
    </row>
    <row r="496" spans="1:9" ht="15.75" thickBot="1" x14ac:dyDescent="0.3">
      <c r="A496" s="1" t="s">
        <v>41</v>
      </c>
      <c r="B496" s="9"/>
      <c r="C496" s="9">
        <v>0</v>
      </c>
      <c r="D496" s="9">
        <v>0</v>
      </c>
      <c r="E496" s="9">
        <v>0</v>
      </c>
    </row>
    <row r="497" spans="1:7" ht="15.75" thickBot="1" x14ac:dyDescent="0.3">
      <c r="A497" s="1" t="s">
        <v>42</v>
      </c>
      <c r="B497" s="12">
        <f>SUM(B498:B501)</f>
        <v>372607</v>
      </c>
      <c r="C497" s="44">
        <f>SUM(C498:C501)</f>
        <v>376702</v>
      </c>
      <c r="D497" s="44">
        <f>SUM(D498:D501)</f>
        <v>0</v>
      </c>
      <c r="E497" s="44">
        <f>SUM(E498:E501)</f>
        <v>0</v>
      </c>
    </row>
    <row r="498" spans="1:7" ht="15.75" thickBot="1" x14ac:dyDescent="0.3">
      <c r="A498" s="11" t="s">
        <v>52</v>
      </c>
      <c r="B498" s="12"/>
      <c r="C498" s="44">
        <v>0</v>
      </c>
      <c r="D498" s="9">
        <v>0</v>
      </c>
      <c r="E498" s="9">
        <v>0</v>
      </c>
    </row>
    <row r="499" spans="1:7" ht="15.75" thickBot="1" x14ac:dyDescent="0.3">
      <c r="A499" s="11" t="s">
        <v>56</v>
      </c>
      <c r="B499" s="12"/>
      <c r="C499" s="44">
        <v>0</v>
      </c>
      <c r="D499" s="9">
        <v>0</v>
      </c>
      <c r="E499" s="9">
        <v>0</v>
      </c>
    </row>
    <row r="500" spans="1:7" ht="15.75" thickBot="1" x14ac:dyDescent="0.3">
      <c r="A500" s="11" t="s">
        <v>57</v>
      </c>
      <c r="B500" s="12">
        <v>372607</v>
      </c>
      <c r="C500" s="44">
        <v>376702</v>
      </c>
      <c r="D500" s="9">
        <v>0</v>
      </c>
      <c r="E500" s="9">
        <v>0</v>
      </c>
    </row>
    <row r="501" spans="1:7" ht="15.75" thickBot="1" x14ac:dyDescent="0.3">
      <c r="A501" s="11" t="s">
        <v>58</v>
      </c>
      <c r="B501" s="12"/>
      <c r="C501" s="44">
        <v>0</v>
      </c>
      <c r="D501" s="9">
        <v>0</v>
      </c>
      <c r="E501" s="9">
        <v>0</v>
      </c>
    </row>
    <row r="502" spans="1:7" ht="15.75" thickBot="1" x14ac:dyDescent="0.3">
      <c r="A502" s="183" t="s">
        <v>35</v>
      </c>
      <c r="B502" s="24">
        <f>B497+B496</f>
        <v>372607</v>
      </c>
      <c r="C502" s="24">
        <f>C497+C496</f>
        <v>376702</v>
      </c>
      <c r="D502" s="24">
        <f>D497+D496</f>
        <v>0</v>
      </c>
      <c r="E502" s="24">
        <f>E497+E496</f>
        <v>0</v>
      </c>
    </row>
    <row r="503" spans="1:7" ht="15.75" thickBot="1" x14ac:dyDescent="0.3">
      <c r="A503" s="17" t="s">
        <v>30</v>
      </c>
      <c r="B503" s="742" t="s">
        <v>380</v>
      </c>
      <c r="C503" s="740"/>
      <c r="D503" s="740"/>
      <c r="E503" s="741"/>
    </row>
    <row r="504" spans="1:7" ht="34.5" thickBot="1" x14ac:dyDescent="0.3">
      <c r="A504" s="22" t="s">
        <v>381</v>
      </c>
      <c r="B504" s="700" t="s">
        <v>382</v>
      </c>
      <c r="C504" s="701"/>
      <c r="D504" s="45" t="s">
        <v>55</v>
      </c>
      <c r="E504" s="211"/>
      <c r="G504" s="188"/>
    </row>
    <row r="505" spans="1:7" ht="37.5" customHeight="1" thickBot="1" x14ac:dyDescent="0.3">
      <c r="A505" s="4" t="s">
        <v>9</v>
      </c>
      <c r="B505" s="695" t="s">
        <v>383</v>
      </c>
      <c r="C505" s="696"/>
      <c r="D505" s="696"/>
      <c r="E505" s="697"/>
      <c r="G505" s="188"/>
    </row>
    <row r="506" spans="1:7" ht="15.75" thickBot="1" x14ac:dyDescent="0.3">
      <c r="A506" s="4" t="s">
        <v>14</v>
      </c>
      <c r="B506" s="511" t="s">
        <v>379</v>
      </c>
      <c r="C506" s="512"/>
      <c r="D506" s="512"/>
      <c r="E506" s="513"/>
      <c r="G506" s="190"/>
    </row>
    <row r="507" spans="1:7" x14ac:dyDescent="0.25">
      <c r="A507" s="493"/>
      <c r="B507" s="20">
        <v>2019</v>
      </c>
      <c r="C507" s="20">
        <v>2020</v>
      </c>
      <c r="D507" s="20">
        <v>2021</v>
      </c>
      <c r="E507" s="20">
        <v>2022</v>
      </c>
      <c r="G507" s="190"/>
    </row>
    <row r="508" spans="1:7" ht="15.75" thickBot="1" x14ac:dyDescent="0.3">
      <c r="A508" s="494"/>
      <c r="B508" s="21" t="s">
        <v>5</v>
      </c>
      <c r="C508" s="21" t="s">
        <v>6</v>
      </c>
      <c r="D508" s="21" t="s">
        <v>6</v>
      </c>
      <c r="E508" s="21" t="s">
        <v>6</v>
      </c>
      <c r="G508" s="190"/>
    </row>
    <row r="509" spans="1:7" ht="15.75" thickBot="1" x14ac:dyDescent="0.3">
      <c r="A509" s="4" t="s">
        <v>8</v>
      </c>
      <c r="B509" s="6">
        <v>200</v>
      </c>
      <c r="C509" s="42"/>
      <c r="D509" s="6"/>
      <c r="E509" s="6"/>
      <c r="G509" s="190"/>
    </row>
    <row r="510" spans="1:7" ht="15.75" thickBot="1" x14ac:dyDescent="0.3">
      <c r="A510" s="4" t="s">
        <v>15</v>
      </c>
      <c r="B510" s="6">
        <f>B524</f>
        <v>125000</v>
      </c>
      <c r="C510" s="6">
        <f>C524</f>
        <v>0</v>
      </c>
      <c r="D510" s="6">
        <f>D524</f>
        <v>0</v>
      </c>
      <c r="E510" s="6">
        <f>E524</f>
        <v>0</v>
      </c>
      <c r="G510" s="190"/>
    </row>
    <row r="511" spans="1:7" ht="15.75" thickBot="1" x14ac:dyDescent="0.3">
      <c r="A511" s="4" t="s">
        <v>23</v>
      </c>
      <c r="B511" s="6"/>
      <c r="C511" s="6"/>
      <c r="D511" s="6"/>
      <c r="E511" s="6"/>
      <c r="G511" s="192"/>
    </row>
    <row r="512" spans="1:7" ht="15.75" thickBot="1" x14ac:dyDescent="0.3">
      <c r="A512" s="4" t="s">
        <v>16</v>
      </c>
      <c r="B512" s="49" t="s">
        <v>22</v>
      </c>
      <c r="C512" s="8"/>
      <c r="D512" s="8"/>
      <c r="E512" s="8"/>
      <c r="G512" s="190"/>
    </row>
    <row r="513" spans="1:7" ht="15.75" thickBot="1" x14ac:dyDescent="0.3">
      <c r="A513" s="4" t="s">
        <v>17</v>
      </c>
      <c r="B513" s="49" t="s">
        <v>22</v>
      </c>
      <c r="C513" s="8"/>
      <c r="D513" s="8"/>
      <c r="E513" s="8"/>
      <c r="G513" s="190"/>
    </row>
    <row r="514" spans="1:7" ht="15.75" thickBot="1" x14ac:dyDescent="0.3">
      <c r="A514" s="4" t="s">
        <v>18</v>
      </c>
      <c r="B514" s="49" t="s">
        <v>22</v>
      </c>
      <c r="C514" s="8"/>
      <c r="D514" s="8"/>
      <c r="E514" s="8"/>
      <c r="G514" s="190"/>
    </row>
    <row r="515" spans="1:7" ht="15.75" thickBot="1" x14ac:dyDescent="0.3">
      <c r="A515" s="484" t="s">
        <v>384</v>
      </c>
      <c r="B515" s="485"/>
      <c r="C515" s="485"/>
      <c r="D515" s="485"/>
      <c r="E515" s="486"/>
      <c r="G515" s="192"/>
    </row>
    <row r="516" spans="1:7" x14ac:dyDescent="0.25">
      <c r="A516" s="493"/>
      <c r="B516" s="20">
        <v>2019</v>
      </c>
      <c r="C516" s="20">
        <v>2020</v>
      </c>
      <c r="D516" s="20">
        <v>2021</v>
      </c>
      <c r="E516" s="20">
        <v>2022</v>
      </c>
      <c r="G516" s="190"/>
    </row>
    <row r="517" spans="1:7" ht="15.75" thickBot="1" x14ac:dyDescent="0.3">
      <c r="A517" s="494"/>
      <c r="B517" s="21" t="s">
        <v>5</v>
      </c>
      <c r="C517" s="21" t="s">
        <v>6</v>
      </c>
      <c r="D517" s="21" t="s">
        <v>6</v>
      </c>
      <c r="E517" s="21" t="s">
        <v>6</v>
      </c>
      <c r="G517" s="190"/>
    </row>
    <row r="518" spans="1:7" ht="15.75" thickBot="1" x14ac:dyDescent="0.3">
      <c r="A518" s="1" t="s">
        <v>41</v>
      </c>
      <c r="B518" s="9"/>
      <c r="C518" s="9">
        <v>0</v>
      </c>
      <c r="D518" s="9">
        <v>0</v>
      </c>
      <c r="E518" s="9">
        <v>0</v>
      </c>
    </row>
    <row r="519" spans="1:7" ht="15.75" thickBot="1" x14ac:dyDescent="0.3">
      <c r="A519" s="1" t="s">
        <v>42</v>
      </c>
      <c r="B519" s="12">
        <f>SUM(B520:B523)</f>
        <v>125000</v>
      </c>
      <c r="C519" s="12">
        <f>SUM(C520:C523)</f>
        <v>0</v>
      </c>
      <c r="D519" s="44">
        <f>D520+D521+D522+D523</f>
        <v>0</v>
      </c>
      <c r="E519" s="44">
        <f>E520+E521+E522+E523</f>
        <v>0</v>
      </c>
      <c r="G519" s="190"/>
    </row>
    <row r="520" spans="1:7" ht="15.75" thickBot="1" x14ac:dyDescent="0.3">
      <c r="A520" s="11" t="s">
        <v>52</v>
      </c>
      <c r="B520" s="12"/>
      <c r="C520" s="44">
        <v>0</v>
      </c>
      <c r="D520" s="9">
        <v>0</v>
      </c>
      <c r="E520" s="9">
        <v>0</v>
      </c>
      <c r="G520" s="190"/>
    </row>
    <row r="521" spans="1:7" ht="15.75" thickBot="1" x14ac:dyDescent="0.3">
      <c r="A521" s="11" t="s">
        <v>56</v>
      </c>
      <c r="B521" s="12">
        <v>125000</v>
      </c>
      <c r="C521" s="44">
        <v>0</v>
      </c>
      <c r="D521" s="9">
        <v>0</v>
      </c>
      <c r="E521" s="9">
        <v>0</v>
      </c>
      <c r="G521" s="190"/>
    </row>
    <row r="522" spans="1:7" ht="15.75" thickBot="1" x14ac:dyDescent="0.3">
      <c r="A522" s="11" t="s">
        <v>57</v>
      </c>
      <c r="B522" s="12"/>
      <c r="C522" s="44">
        <v>0</v>
      </c>
      <c r="D522" s="9">
        <v>0</v>
      </c>
      <c r="E522" s="9">
        <v>0</v>
      </c>
      <c r="G522" s="190"/>
    </row>
    <row r="523" spans="1:7" ht="15.75" thickBot="1" x14ac:dyDescent="0.3">
      <c r="A523" s="220" t="s">
        <v>58</v>
      </c>
      <c r="B523" s="12"/>
      <c r="C523" s="44">
        <v>0</v>
      </c>
      <c r="D523" s="9">
        <v>0</v>
      </c>
      <c r="E523" s="9">
        <v>0</v>
      </c>
      <c r="G523" s="190"/>
    </row>
    <row r="524" spans="1:7" ht="15.75" thickBot="1" x14ac:dyDescent="0.3">
      <c r="A524" s="221" t="s">
        <v>102</v>
      </c>
      <c r="B524" s="12">
        <f>B519+B518</f>
        <v>125000</v>
      </c>
      <c r="C524" s="12">
        <f>C519+C518</f>
        <v>0</v>
      </c>
      <c r="D524" s="12">
        <f>D519+D518</f>
        <v>0</v>
      </c>
      <c r="E524" s="12">
        <f>E519+E518</f>
        <v>0</v>
      </c>
    </row>
    <row r="525" spans="1:7" ht="15.75" thickBot="1" x14ac:dyDescent="0.3">
      <c r="A525" s="222" t="s">
        <v>30</v>
      </c>
      <c r="B525" s="524" t="s">
        <v>385</v>
      </c>
      <c r="C525" s="524"/>
      <c r="D525" s="524"/>
      <c r="E525" s="525"/>
    </row>
    <row r="526" spans="1:7" ht="34.5" thickBot="1" x14ac:dyDescent="0.3">
      <c r="A526" s="22" t="s">
        <v>103</v>
      </c>
      <c r="B526" s="700" t="s">
        <v>386</v>
      </c>
      <c r="C526" s="701"/>
      <c r="D526" s="45" t="s">
        <v>55</v>
      </c>
      <c r="E526" s="211"/>
    </row>
    <row r="527" spans="1:7" ht="47.25" customHeight="1" thickBot="1" x14ac:dyDescent="0.3">
      <c r="A527" s="4" t="s">
        <v>9</v>
      </c>
      <c r="B527" s="695" t="s">
        <v>387</v>
      </c>
      <c r="C527" s="696"/>
      <c r="D527" s="696"/>
      <c r="E527" s="697"/>
    </row>
    <row r="528" spans="1:7" ht="15.75" thickBot="1" x14ac:dyDescent="0.3">
      <c r="A528" s="4" t="s">
        <v>14</v>
      </c>
      <c r="B528" s="511" t="s">
        <v>388</v>
      </c>
      <c r="C528" s="512"/>
      <c r="D528" s="512"/>
      <c r="E528" s="513"/>
    </row>
    <row r="529" spans="1:8" x14ac:dyDescent="0.25">
      <c r="A529" s="493"/>
      <c r="B529" s="20">
        <v>2019</v>
      </c>
      <c r="C529" s="20">
        <v>2020</v>
      </c>
      <c r="D529" s="20">
        <v>2021</v>
      </c>
      <c r="E529" s="20">
        <v>2022</v>
      </c>
      <c r="G529" s="213"/>
      <c r="H529" s="213"/>
    </row>
    <row r="530" spans="1:8" ht="15.75" thickBot="1" x14ac:dyDescent="0.3">
      <c r="A530" s="494"/>
      <c r="B530" s="21" t="s">
        <v>5</v>
      </c>
      <c r="C530" s="21" t="s">
        <v>6</v>
      </c>
      <c r="D530" s="21" t="s">
        <v>6</v>
      </c>
      <c r="E530" s="21" t="s">
        <v>6</v>
      </c>
      <c r="G530" s="180"/>
      <c r="H530" s="180"/>
    </row>
    <row r="531" spans="1:8" ht="15.75" thickBot="1" x14ac:dyDescent="0.3">
      <c r="A531" s="4" t="s">
        <v>8</v>
      </c>
      <c r="B531" s="6">
        <v>3</v>
      </c>
      <c r="C531" s="6">
        <v>3</v>
      </c>
      <c r="D531" s="6"/>
      <c r="E531" s="6"/>
      <c r="G531" s="180"/>
      <c r="H531" s="180"/>
    </row>
    <row r="532" spans="1:8" ht="15.75" thickBot="1" x14ac:dyDescent="0.3">
      <c r="A532" s="4" t="s">
        <v>15</v>
      </c>
      <c r="B532" s="6">
        <f>B546</f>
        <v>21654</v>
      </c>
      <c r="C532" s="6">
        <f>C546</f>
        <v>44035</v>
      </c>
      <c r="D532" s="6">
        <f>D546</f>
        <v>0</v>
      </c>
      <c r="E532" s="6">
        <f>E546</f>
        <v>0</v>
      </c>
      <c r="G532" s="180"/>
      <c r="H532" s="180"/>
    </row>
    <row r="533" spans="1:8" ht="15.75" thickBot="1" x14ac:dyDescent="0.3">
      <c r="A533" s="4" t="s">
        <v>23</v>
      </c>
      <c r="B533" s="6">
        <f>B532/B531</f>
        <v>7218</v>
      </c>
      <c r="C533" s="6">
        <f>C532/C531</f>
        <v>14678.333333333334</v>
      </c>
      <c r="D533" s="6"/>
      <c r="E533" s="6"/>
      <c r="G533" s="180"/>
      <c r="H533" s="180"/>
    </row>
    <row r="534" spans="1:8" ht="15.75" thickBot="1" x14ac:dyDescent="0.3">
      <c r="A534" s="4" t="s">
        <v>16</v>
      </c>
      <c r="B534" s="49" t="s">
        <v>22</v>
      </c>
      <c r="C534" s="8">
        <f>C531/B531-1</f>
        <v>0</v>
      </c>
      <c r="D534" s="8"/>
      <c r="E534" s="8"/>
      <c r="G534" s="180"/>
      <c r="H534" s="180"/>
    </row>
    <row r="535" spans="1:8" ht="15.75" thickBot="1" x14ac:dyDescent="0.3">
      <c r="A535" s="4" t="s">
        <v>17</v>
      </c>
      <c r="B535" s="49" t="s">
        <v>22</v>
      </c>
      <c r="C535" s="8">
        <f>C532/B532-1</f>
        <v>1.0335734737230995</v>
      </c>
      <c r="D535" s="8"/>
      <c r="E535" s="8"/>
    </row>
    <row r="536" spans="1:8" ht="15.75" thickBot="1" x14ac:dyDescent="0.3">
      <c r="A536" s="4" t="s">
        <v>18</v>
      </c>
      <c r="B536" s="49" t="s">
        <v>22</v>
      </c>
      <c r="C536" s="8">
        <f>C533/B533-1</f>
        <v>1.0335734737230999</v>
      </c>
      <c r="D536" s="8"/>
      <c r="E536" s="8"/>
    </row>
    <row r="537" spans="1:8" ht="15.75" thickBot="1" x14ac:dyDescent="0.3">
      <c r="A537" s="484" t="s">
        <v>349</v>
      </c>
      <c r="B537" s="485"/>
      <c r="C537" s="485"/>
      <c r="D537" s="485"/>
      <c r="E537" s="486"/>
    </row>
    <row r="538" spans="1:8" x14ac:dyDescent="0.25">
      <c r="A538" s="493"/>
      <c r="B538" s="20">
        <v>2019</v>
      </c>
      <c r="C538" s="20">
        <v>2020</v>
      </c>
      <c r="D538" s="20">
        <v>2021</v>
      </c>
      <c r="E538" s="20">
        <v>2022</v>
      </c>
    </row>
    <row r="539" spans="1:8" ht="15.75" thickBot="1" x14ac:dyDescent="0.3">
      <c r="A539" s="494"/>
      <c r="B539" s="21" t="s">
        <v>5</v>
      </c>
      <c r="C539" s="21" t="s">
        <v>6</v>
      </c>
      <c r="D539" s="21" t="s">
        <v>6</v>
      </c>
      <c r="E539" s="21" t="s">
        <v>6</v>
      </c>
    </row>
    <row r="540" spans="1:8" ht="15.75" thickBot="1" x14ac:dyDescent="0.3">
      <c r="A540" s="1" t="s">
        <v>41</v>
      </c>
      <c r="B540" s="9">
        <v>0</v>
      </c>
      <c r="C540" s="9">
        <v>0</v>
      </c>
      <c r="D540" s="9">
        <v>0</v>
      </c>
      <c r="E540" s="9">
        <v>0</v>
      </c>
    </row>
    <row r="541" spans="1:8" ht="15.75" thickBot="1" x14ac:dyDescent="0.3">
      <c r="A541" s="1" t="s">
        <v>42</v>
      </c>
      <c r="B541" s="12">
        <f>SUM(B542:B545)</f>
        <v>21654</v>
      </c>
      <c r="C541" s="44">
        <f>C542+C543+C544+C545</f>
        <v>44035</v>
      </c>
      <c r="D541" s="44">
        <f>D542+D543+D544+D545</f>
        <v>0</v>
      </c>
      <c r="E541" s="44">
        <f>E542+E543+E544+E545</f>
        <v>0</v>
      </c>
    </row>
    <row r="542" spans="1:8" ht="15.75" thickBot="1" x14ac:dyDescent="0.3">
      <c r="A542" s="11" t="s">
        <v>52</v>
      </c>
      <c r="B542" s="12"/>
      <c r="C542" s="44">
        <v>0</v>
      </c>
      <c r="D542" s="9">
        <v>0</v>
      </c>
      <c r="E542" s="9">
        <v>0</v>
      </c>
    </row>
    <row r="543" spans="1:8" ht="15.75" thickBot="1" x14ac:dyDescent="0.3">
      <c r="A543" s="11" t="s">
        <v>56</v>
      </c>
      <c r="B543" s="12">
        <v>18084</v>
      </c>
      <c r="C543" s="44">
        <v>36685</v>
      </c>
      <c r="D543" s="9"/>
      <c r="E543" s="9">
        <v>0</v>
      </c>
    </row>
    <row r="544" spans="1:8" ht="15.75" thickBot="1" x14ac:dyDescent="0.3">
      <c r="A544" s="11" t="s">
        <v>57</v>
      </c>
      <c r="B544" s="12">
        <v>3570</v>
      </c>
      <c r="C544" s="44">
        <v>4212</v>
      </c>
      <c r="D544" s="9"/>
      <c r="E544" s="9">
        <v>0</v>
      </c>
    </row>
    <row r="545" spans="1:8" ht="15.75" thickBot="1" x14ac:dyDescent="0.3">
      <c r="A545" s="11" t="s">
        <v>58</v>
      </c>
      <c r="B545" s="12">
        <v>0</v>
      </c>
      <c r="C545" s="44">
        <v>3138</v>
      </c>
      <c r="D545" s="9"/>
      <c r="E545" s="9">
        <v>0</v>
      </c>
    </row>
    <row r="546" spans="1:8" ht="15.75" thickBot="1" x14ac:dyDescent="0.3">
      <c r="A546" s="223" t="s">
        <v>109</v>
      </c>
      <c r="B546" s="224">
        <f>B541+B540</f>
        <v>21654</v>
      </c>
      <c r="C546" s="224">
        <f>C541+C540</f>
        <v>44035</v>
      </c>
      <c r="D546" s="224">
        <f>D541+D540</f>
        <v>0</v>
      </c>
      <c r="E546" s="224">
        <f>E541+E540</f>
        <v>0</v>
      </c>
    </row>
    <row r="547" spans="1:8" s="101" customFormat="1" ht="15.75" thickBot="1" x14ac:dyDescent="0.3">
      <c r="A547" s="225" t="s">
        <v>30</v>
      </c>
      <c r="B547" s="755" t="s">
        <v>389</v>
      </c>
      <c r="C547" s="756"/>
      <c r="D547" s="756"/>
      <c r="E547" s="757"/>
    </row>
    <row r="548" spans="1:8" s="101" customFormat="1" ht="26.25" customHeight="1" thickBot="1" x14ac:dyDescent="0.3">
      <c r="A548" s="45" t="s">
        <v>110</v>
      </c>
      <c r="B548" s="758" t="s">
        <v>390</v>
      </c>
      <c r="C548" s="759"/>
      <c r="D548" s="745" t="s">
        <v>55</v>
      </c>
      <c r="E548" s="746"/>
    </row>
    <row r="549" spans="1:8" s="101" customFormat="1" ht="37.5" customHeight="1" thickBot="1" x14ac:dyDescent="0.3">
      <c r="A549" s="225" t="s">
        <v>9</v>
      </c>
      <c r="B549" s="709" t="s">
        <v>391</v>
      </c>
      <c r="C549" s="710"/>
      <c r="D549" s="710"/>
      <c r="E549" s="711"/>
    </row>
    <row r="550" spans="1:8" s="101" customFormat="1" ht="15.75" thickBot="1" x14ac:dyDescent="0.3">
      <c r="A550" s="225" t="s">
        <v>14</v>
      </c>
      <c r="B550" s="702" t="s">
        <v>307</v>
      </c>
      <c r="C550" s="703"/>
      <c r="D550" s="703"/>
      <c r="E550" s="704"/>
    </row>
    <row r="551" spans="1:8" s="101" customFormat="1" x14ac:dyDescent="0.25">
      <c r="A551" s="747"/>
      <c r="B551" s="226">
        <v>2019</v>
      </c>
      <c r="C551" s="226">
        <v>2020</v>
      </c>
      <c r="D551" s="226">
        <v>2021</v>
      </c>
      <c r="E551" s="226">
        <v>2022</v>
      </c>
      <c r="G551" s="213"/>
      <c r="H551" s="213"/>
    </row>
    <row r="552" spans="1:8" s="101" customFormat="1" ht="15.75" thickBot="1" x14ac:dyDescent="0.3">
      <c r="A552" s="748"/>
      <c r="B552" s="227" t="s">
        <v>5</v>
      </c>
      <c r="C552" s="227" t="s">
        <v>6</v>
      </c>
      <c r="D552" s="227" t="s">
        <v>6</v>
      </c>
      <c r="E552" s="227" t="s">
        <v>6</v>
      </c>
      <c r="G552" s="180"/>
      <c r="H552" s="180"/>
    </row>
    <row r="553" spans="1:8" s="101" customFormat="1" ht="15.75" thickBot="1" x14ac:dyDescent="0.3">
      <c r="A553" s="225" t="s">
        <v>8</v>
      </c>
      <c r="B553" s="42">
        <v>20</v>
      </c>
      <c r="C553" s="42">
        <v>15</v>
      </c>
      <c r="D553" s="42"/>
      <c r="E553" s="42"/>
      <c r="G553" s="180"/>
      <c r="H553" s="180"/>
    </row>
    <row r="554" spans="1:8" s="101" customFormat="1" ht="15.75" thickBot="1" x14ac:dyDescent="0.3">
      <c r="A554" s="225" t="s">
        <v>15</v>
      </c>
      <c r="B554" s="42">
        <f>B568</f>
        <v>221000</v>
      </c>
      <c r="C554" s="42">
        <f>C568</f>
        <v>89967</v>
      </c>
      <c r="D554" s="42">
        <f>D568</f>
        <v>0</v>
      </c>
      <c r="E554" s="42">
        <f>E568</f>
        <v>0</v>
      </c>
      <c r="G554" s="180"/>
      <c r="H554" s="180"/>
    </row>
    <row r="555" spans="1:8" s="101" customFormat="1" ht="15.75" thickBot="1" x14ac:dyDescent="0.3">
      <c r="A555" s="225" t="s">
        <v>23</v>
      </c>
      <c r="B555" s="42"/>
      <c r="C555" s="42">
        <f>C554/C553</f>
        <v>5997.8</v>
      </c>
      <c r="D555" s="42"/>
      <c r="E555" s="42"/>
      <c r="G555" s="180"/>
      <c r="H555" s="180"/>
    </row>
    <row r="556" spans="1:8" s="101" customFormat="1" ht="15.75" thickBot="1" x14ac:dyDescent="0.3">
      <c r="A556" s="225" t="s">
        <v>16</v>
      </c>
      <c r="B556" s="228" t="s">
        <v>22</v>
      </c>
      <c r="C556" s="229">
        <f>C553/B553-1</f>
        <v>-0.25</v>
      </c>
      <c r="D556" s="229"/>
      <c r="E556" s="229"/>
      <c r="G556" s="180"/>
      <c r="H556" s="180"/>
    </row>
    <row r="557" spans="1:8" s="101" customFormat="1" ht="15.75" thickBot="1" x14ac:dyDescent="0.3">
      <c r="A557" s="225" t="s">
        <v>17</v>
      </c>
      <c r="B557" s="228" t="s">
        <v>22</v>
      </c>
      <c r="C557" s="229">
        <f>C554/B554-1</f>
        <v>-0.59290950226244343</v>
      </c>
      <c r="D557" s="229"/>
      <c r="E557" s="229"/>
    </row>
    <row r="558" spans="1:8" s="101" customFormat="1" ht="15.75" thickBot="1" x14ac:dyDescent="0.3">
      <c r="A558" s="225" t="s">
        <v>18</v>
      </c>
      <c r="B558" s="228" t="s">
        <v>22</v>
      </c>
      <c r="C558" s="229"/>
      <c r="D558" s="229"/>
      <c r="E558" s="229"/>
    </row>
    <row r="559" spans="1:8" s="101" customFormat="1" ht="15.75" thickBot="1" x14ac:dyDescent="0.3">
      <c r="A559" s="749" t="s">
        <v>354</v>
      </c>
      <c r="B559" s="750"/>
      <c r="C559" s="750"/>
      <c r="D559" s="750"/>
      <c r="E559" s="751"/>
    </row>
    <row r="560" spans="1:8" s="101" customFormat="1" x14ac:dyDescent="0.25">
      <c r="A560" s="747"/>
      <c r="B560" s="226">
        <v>2019</v>
      </c>
      <c r="C560" s="226">
        <v>2020</v>
      </c>
      <c r="D560" s="226">
        <v>2021</v>
      </c>
      <c r="E560" s="226">
        <v>2022</v>
      </c>
    </row>
    <row r="561" spans="1:8" s="101" customFormat="1" ht="15.75" thickBot="1" x14ac:dyDescent="0.3">
      <c r="A561" s="748"/>
      <c r="B561" s="227" t="s">
        <v>5</v>
      </c>
      <c r="C561" s="227" t="s">
        <v>6</v>
      </c>
      <c r="D561" s="227" t="s">
        <v>6</v>
      </c>
      <c r="E561" s="227" t="s">
        <v>6</v>
      </c>
    </row>
    <row r="562" spans="1:8" s="101" customFormat="1" ht="15.75" thickBot="1" x14ac:dyDescent="0.3">
      <c r="A562" s="194" t="s">
        <v>41</v>
      </c>
      <c r="B562" s="44">
        <v>0</v>
      </c>
      <c r="C562" s="44">
        <v>0</v>
      </c>
      <c r="D562" s="44">
        <v>0</v>
      </c>
      <c r="E562" s="44">
        <v>0</v>
      </c>
    </row>
    <row r="563" spans="1:8" s="101" customFormat="1" ht="15.75" thickBot="1" x14ac:dyDescent="0.3">
      <c r="A563" s="194" t="s">
        <v>42</v>
      </c>
      <c r="B563" s="43">
        <f>SUM(B564:B567)</f>
        <v>221000</v>
      </c>
      <c r="C563" s="44">
        <f>C564+C565+C566+C567</f>
        <v>89967</v>
      </c>
      <c r="D563" s="44">
        <f>D564+D565+D566+D567</f>
        <v>0</v>
      </c>
      <c r="E563" s="44">
        <f>E564+E565+E566+E567</f>
        <v>0</v>
      </c>
    </row>
    <row r="564" spans="1:8" s="101" customFormat="1" ht="15.75" thickBot="1" x14ac:dyDescent="0.3">
      <c r="A564" s="11" t="s">
        <v>52</v>
      </c>
      <c r="B564" s="43"/>
      <c r="C564" s="44">
        <v>0</v>
      </c>
      <c r="D564" s="44">
        <v>0</v>
      </c>
      <c r="E564" s="44">
        <v>0</v>
      </c>
      <c r="G564" s="230"/>
    </row>
    <row r="565" spans="1:8" s="101" customFormat="1" ht="15.75" thickBot="1" x14ac:dyDescent="0.3">
      <c r="A565" s="11" t="s">
        <v>56</v>
      </c>
      <c r="B565" s="43">
        <v>221000</v>
      </c>
      <c r="C565" s="44">
        <v>89967</v>
      </c>
      <c r="D565" s="44">
        <v>0</v>
      </c>
      <c r="E565" s="44">
        <v>0</v>
      </c>
      <c r="G565" s="230"/>
      <c r="H565" s="230"/>
    </row>
    <row r="566" spans="1:8" s="101" customFormat="1" ht="15.75" thickBot="1" x14ac:dyDescent="0.3">
      <c r="A566" s="11" t="s">
        <v>57</v>
      </c>
      <c r="B566" s="43"/>
      <c r="C566" s="44">
        <v>0</v>
      </c>
      <c r="D566" s="44">
        <v>0</v>
      </c>
      <c r="E566" s="44">
        <v>0</v>
      </c>
    </row>
    <row r="567" spans="1:8" s="101" customFormat="1" ht="15.75" thickBot="1" x14ac:dyDescent="0.3">
      <c r="A567" s="11" t="s">
        <v>58</v>
      </c>
      <c r="B567" s="43"/>
      <c r="C567" s="44">
        <v>0</v>
      </c>
      <c r="D567" s="44">
        <v>0</v>
      </c>
      <c r="E567" s="44">
        <v>0</v>
      </c>
    </row>
    <row r="568" spans="1:8" s="101" customFormat="1" ht="15.75" thickBot="1" x14ac:dyDescent="0.3">
      <c r="A568" s="231" t="s">
        <v>116</v>
      </c>
      <c r="B568" s="232">
        <f>B563+B562</f>
        <v>221000</v>
      </c>
      <c r="C568" s="232">
        <f>C563+C562</f>
        <v>89967</v>
      </c>
      <c r="D568" s="232">
        <f>D563+D562</f>
        <v>0</v>
      </c>
      <c r="E568" s="232">
        <f>E563+E562</f>
        <v>0</v>
      </c>
    </row>
    <row r="569" spans="1:8" ht="15.75" thickBot="1" x14ac:dyDescent="0.3">
      <c r="A569" s="504" t="s">
        <v>39</v>
      </c>
      <c r="B569" s="521"/>
      <c r="C569" s="521"/>
      <c r="D569" s="521"/>
      <c r="E569" s="506"/>
      <c r="G569" s="193"/>
    </row>
    <row r="570" spans="1:8" ht="15.75" thickBot="1" x14ac:dyDescent="0.3">
      <c r="A570" s="504" t="s">
        <v>43</v>
      </c>
      <c r="B570" s="521"/>
      <c r="C570" s="521"/>
      <c r="D570" s="521"/>
      <c r="E570" s="506"/>
    </row>
    <row r="571" spans="1:8" s="34" customFormat="1" ht="15.75" thickBot="1" x14ac:dyDescent="0.3">
      <c r="A571" s="233" t="s">
        <v>30</v>
      </c>
      <c r="B571" s="752" t="s">
        <v>392</v>
      </c>
      <c r="C571" s="753"/>
      <c r="D571" s="753"/>
      <c r="E571" s="754"/>
    </row>
    <row r="572" spans="1:8" ht="34.5" thickBot="1" x14ac:dyDescent="0.3">
      <c r="A572" s="234" t="s">
        <v>28</v>
      </c>
      <c r="B572" s="743" t="s">
        <v>393</v>
      </c>
      <c r="C572" s="744"/>
      <c r="D572" s="235" t="s">
        <v>55</v>
      </c>
      <c r="E572" s="236"/>
      <c r="G572" s="237"/>
      <c r="H572" s="172"/>
    </row>
    <row r="573" spans="1:8" ht="50.25" customHeight="1" thickBot="1" x14ac:dyDescent="0.3">
      <c r="A573" s="4" t="s">
        <v>9</v>
      </c>
      <c r="B573" s="695" t="s">
        <v>394</v>
      </c>
      <c r="C573" s="696"/>
      <c r="D573" s="696"/>
      <c r="E573" s="697"/>
      <c r="G573" s="172"/>
      <c r="H573" s="172"/>
    </row>
    <row r="574" spans="1:8" ht="15.75" thickBot="1" x14ac:dyDescent="0.3">
      <c r="A574" s="4" t="s">
        <v>14</v>
      </c>
      <c r="B574" s="511" t="s">
        <v>307</v>
      </c>
      <c r="C574" s="512"/>
      <c r="D574" s="512"/>
      <c r="E574" s="513"/>
      <c r="G574" s="238"/>
      <c r="H574" s="171"/>
    </row>
    <row r="575" spans="1:8" ht="15.75" thickBot="1" x14ac:dyDescent="0.3">
      <c r="A575" s="49"/>
      <c r="B575" s="21" t="s">
        <v>5</v>
      </c>
      <c r="C575" s="21" t="s">
        <v>6</v>
      </c>
      <c r="D575" s="21" t="s">
        <v>6</v>
      </c>
      <c r="E575" s="21" t="s">
        <v>6</v>
      </c>
      <c r="G575" s="238"/>
      <c r="H575" s="171"/>
    </row>
    <row r="576" spans="1:8" ht="15.75" thickBot="1" x14ac:dyDescent="0.3">
      <c r="A576" s="4" t="s">
        <v>8</v>
      </c>
      <c r="B576" s="6">
        <v>317</v>
      </c>
      <c r="C576" s="6">
        <v>320</v>
      </c>
      <c r="D576" s="6">
        <v>320</v>
      </c>
      <c r="E576" s="6">
        <v>320</v>
      </c>
      <c r="G576" s="238"/>
      <c r="H576" s="171"/>
    </row>
    <row r="577" spans="1:8" ht="15.75" thickBot="1" x14ac:dyDescent="0.3">
      <c r="A577" s="4" t="s">
        <v>15</v>
      </c>
      <c r="B577" s="6">
        <f>B591</f>
        <v>2002131</v>
      </c>
      <c r="C577" s="6">
        <f>C591</f>
        <v>2370001</v>
      </c>
      <c r="D577" s="6">
        <f>D591</f>
        <v>3075628</v>
      </c>
      <c r="E577" s="6">
        <f>E591</f>
        <v>3075628</v>
      </c>
      <c r="G577" s="239"/>
      <c r="H577" s="171"/>
    </row>
    <row r="578" spans="1:8" ht="15.75" thickBot="1" x14ac:dyDescent="0.3">
      <c r="A578" s="4" t="s">
        <v>23</v>
      </c>
      <c r="B578" s="6">
        <f>B577/B576</f>
        <v>6315.8706624605675</v>
      </c>
      <c r="C578" s="6">
        <f>C577/C576</f>
        <v>7406.2531250000002</v>
      </c>
      <c r="D578" s="6">
        <f>D577/D576</f>
        <v>9611.3374999999996</v>
      </c>
      <c r="E578" s="6">
        <f>E577/E576</f>
        <v>9611.3374999999996</v>
      </c>
    </row>
    <row r="579" spans="1:8" ht="15.75" thickBot="1" x14ac:dyDescent="0.3">
      <c r="A579" s="4" t="s">
        <v>16</v>
      </c>
      <c r="B579" s="49" t="s">
        <v>22</v>
      </c>
      <c r="C579" s="8">
        <f>C576/B576-1</f>
        <v>9.4637223974762819E-3</v>
      </c>
      <c r="D579" s="8">
        <f t="shared" ref="D579:E581" si="5">D576/C576-1</f>
        <v>0</v>
      </c>
      <c r="E579" s="8">
        <f t="shared" si="5"/>
        <v>0</v>
      </c>
    </row>
    <row r="580" spans="1:8" ht="15.75" thickBot="1" x14ac:dyDescent="0.3">
      <c r="A580" s="4" t="s">
        <v>17</v>
      </c>
      <c r="B580" s="49" t="s">
        <v>22</v>
      </c>
      <c r="C580" s="8">
        <f>C577/B577-1</f>
        <v>0.18373922585485158</v>
      </c>
      <c r="D580" s="8">
        <f t="shared" si="5"/>
        <v>0.2977327857667571</v>
      </c>
      <c r="E580" s="8">
        <f t="shared" si="5"/>
        <v>0</v>
      </c>
    </row>
    <row r="581" spans="1:8" ht="15.75" thickBot="1" x14ac:dyDescent="0.3">
      <c r="A581" s="4" t="s">
        <v>18</v>
      </c>
      <c r="B581" s="49" t="s">
        <v>22</v>
      </c>
      <c r="C581" s="8">
        <f>C578/B578-1</f>
        <v>0.17264167061246249</v>
      </c>
      <c r="D581" s="8">
        <f t="shared" si="5"/>
        <v>0.29773278576675688</v>
      </c>
      <c r="E581" s="8">
        <f t="shared" si="5"/>
        <v>0</v>
      </c>
    </row>
    <row r="582" spans="1:8" ht="15.75" thickBot="1" x14ac:dyDescent="0.3">
      <c r="A582" s="484" t="s">
        <v>395</v>
      </c>
      <c r="B582" s="485"/>
      <c r="C582" s="485"/>
      <c r="D582" s="485"/>
      <c r="E582" s="486"/>
    </row>
    <row r="583" spans="1:8" x14ac:dyDescent="0.25">
      <c r="A583" s="493"/>
      <c r="B583" s="20">
        <v>2019</v>
      </c>
      <c r="C583" s="20">
        <v>2020</v>
      </c>
      <c r="D583" s="20">
        <v>2021</v>
      </c>
      <c r="E583" s="20">
        <v>2022</v>
      </c>
    </row>
    <row r="584" spans="1:8" ht="15.75" thickBot="1" x14ac:dyDescent="0.3">
      <c r="A584" s="494"/>
      <c r="B584" s="21" t="s">
        <v>5</v>
      </c>
      <c r="C584" s="21" t="s">
        <v>6</v>
      </c>
      <c r="D584" s="21" t="s">
        <v>6</v>
      </c>
      <c r="E584" s="21" t="s">
        <v>6</v>
      </c>
    </row>
    <row r="585" spans="1:8" ht="15.75" thickBot="1" x14ac:dyDescent="0.3">
      <c r="A585" s="1" t="s">
        <v>41</v>
      </c>
      <c r="B585" s="1">
        <v>0</v>
      </c>
      <c r="C585" s="9">
        <v>0</v>
      </c>
      <c r="D585" s="9">
        <v>0</v>
      </c>
      <c r="E585" s="9">
        <v>0</v>
      </c>
      <c r="G585" s="180"/>
      <c r="H585" s="180"/>
    </row>
    <row r="586" spans="1:8" ht="15.75" thickBot="1" x14ac:dyDescent="0.3">
      <c r="A586" s="1" t="s">
        <v>42</v>
      </c>
      <c r="B586" s="12">
        <f>SUM(B587:B590)</f>
        <v>2002131</v>
      </c>
      <c r="C586" s="44">
        <f>C587+C588+C589+C590</f>
        <v>2370001</v>
      </c>
      <c r="D586" s="44">
        <f>D587+D588+D589+D590</f>
        <v>3075628</v>
      </c>
      <c r="E586" s="44">
        <f>E587+E588+E589+E590</f>
        <v>3075628</v>
      </c>
      <c r="G586" s="218"/>
      <c r="H586" s="180"/>
    </row>
    <row r="587" spans="1:8" ht="15.75" thickBot="1" x14ac:dyDescent="0.3">
      <c r="A587" s="11" t="s">
        <v>52</v>
      </c>
      <c r="B587" s="12"/>
      <c r="C587" s="44">
        <v>0</v>
      </c>
      <c r="D587" s="44">
        <v>0</v>
      </c>
      <c r="E587" s="44">
        <v>0</v>
      </c>
      <c r="G587" s="218"/>
      <c r="H587" s="180"/>
    </row>
    <row r="588" spans="1:8" ht="15.75" thickBot="1" x14ac:dyDescent="0.3">
      <c r="A588" s="11" t="s">
        <v>56</v>
      </c>
      <c r="B588" s="38">
        <v>1501598</v>
      </c>
      <c r="C588" s="7">
        <v>1769030</v>
      </c>
      <c r="D588" s="7">
        <v>1898628</v>
      </c>
      <c r="E588" s="7">
        <v>1898628</v>
      </c>
      <c r="G588" s="240"/>
      <c r="H588" s="180"/>
    </row>
    <row r="589" spans="1:8" ht="15.75" thickBot="1" x14ac:dyDescent="0.3">
      <c r="A589" s="11" t="s">
        <v>57</v>
      </c>
      <c r="B589" s="38">
        <v>500533</v>
      </c>
      <c r="C589" s="7">
        <v>600971</v>
      </c>
      <c r="D589" s="7">
        <v>1177000</v>
      </c>
      <c r="E589" s="7">
        <v>1177000</v>
      </c>
      <c r="G589" s="240"/>
      <c r="H589" s="180"/>
    </row>
    <row r="590" spans="1:8" ht="15.75" thickBot="1" x14ac:dyDescent="0.3">
      <c r="A590" s="11" t="s">
        <v>58</v>
      </c>
      <c r="B590" s="38"/>
      <c r="C590" s="7">
        <v>0</v>
      </c>
      <c r="D590" s="7">
        <v>0</v>
      </c>
      <c r="E590" s="7">
        <v>0</v>
      </c>
      <c r="G590" s="240"/>
      <c r="H590" s="180"/>
    </row>
    <row r="591" spans="1:8" ht="15.75" thickBot="1" x14ac:dyDescent="0.3">
      <c r="A591" s="221" t="s">
        <v>35</v>
      </c>
      <c r="B591" s="241">
        <f>B586+B585</f>
        <v>2002131</v>
      </c>
      <c r="C591" s="241">
        <f>C586+C585</f>
        <v>2370001</v>
      </c>
      <c r="D591" s="241">
        <f>D586+D585</f>
        <v>3075628</v>
      </c>
      <c r="E591" s="241">
        <f>E586+E585</f>
        <v>3075628</v>
      </c>
    </row>
    <row r="592" spans="1:8" ht="15.75" thickBot="1" x14ac:dyDescent="0.3">
      <c r="A592" s="28"/>
      <c r="B592" s="29"/>
      <c r="C592" s="29"/>
      <c r="D592" s="29"/>
      <c r="E592" s="29"/>
      <c r="G592" s="10"/>
    </row>
    <row r="593" spans="1:6" ht="24.75" thickBot="1" x14ac:dyDescent="0.3">
      <c r="A593" s="15" t="s">
        <v>47</v>
      </c>
      <c r="B593" s="16">
        <f>B596+B599+B602+B614+B617+B622</f>
        <v>3640882</v>
      </c>
      <c r="C593" s="16">
        <f>C596+C599+C602+C614+C617+C622</f>
        <v>3874173</v>
      </c>
      <c r="D593" s="16">
        <f>D596+D599+D602+D614+D617+D622</f>
        <v>4027628</v>
      </c>
      <c r="E593" s="16">
        <f>E596+E599+E602+E614+E617+E622</f>
        <v>4077628</v>
      </c>
    </row>
    <row r="594" spans="1:6" ht="24.75" thickBot="1" x14ac:dyDescent="0.3">
      <c r="A594" s="15" t="s">
        <v>48</v>
      </c>
      <c r="B594" s="16">
        <f>B596+B599+B602+B614+B617+B622</f>
        <v>3640882</v>
      </c>
      <c r="C594" s="16">
        <f>C596+C599+C602+C614+C617+C622</f>
        <v>3874173</v>
      </c>
      <c r="D594" s="16">
        <f>D596+D599+D602+D614+D617+D622</f>
        <v>4027628</v>
      </c>
      <c r="E594" s="16">
        <f>E596+E599+E602+E614+E617+E622</f>
        <v>4077628</v>
      </c>
    </row>
    <row r="595" spans="1:6" ht="24.75" thickBot="1" x14ac:dyDescent="0.3">
      <c r="A595" s="242" t="s">
        <v>396</v>
      </c>
      <c r="B595" s="243"/>
      <c r="C595" s="244">
        <f>C594/B594-1</f>
        <v>6.4075408101663234E-2</v>
      </c>
      <c r="D595" s="244">
        <f>D594/C594-1</f>
        <v>3.9609743808549647E-2</v>
      </c>
      <c r="E595" s="244">
        <f>E594/D594-1</f>
        <v>1.2414254742493691E-2</v>
      </c>
    </row>
    <row r="596" spans="1:6" ht="15.75" thickBot="1" x14ac:dyDescent="0.3">
      <c r="A596" s="1" t="s">
        <v>0</v>
      </c>
      <c r="B596" s="9">
        <f>SUM(B597:B598)</f>
        <v>144100</v>
      </c>
      <c r="C596" s="9">
        <f>SUM(C597:C598)</f>
        <v>157000</v>
      </c>
      <c r="D596" s="9">
        <f>SUM(D597:D598)</f>
        <v>157000</v>
      </c>
      <c r="E596" s="9">
        <f>SUM(E597:E598)</f>
        <v>157000</v>
      </c>
      <c r="F596" s="245"/>
    </row>
    <row r="597" spans="1:6" ht="15.75" thickBot="1" x14ac:dyDescent="0.3">
      <c r="A597" s="11" t="s">
        <v>52</v>
      </c>
      <c r="B597" s="9">
        <f t="shared" ref="B597:E598" si="6">B41+B78+B115+B152+B189+B226+B263</f>
        <v>144100</v>
      </c>
      <c r="C597" s="9">
        <f t="shared" si="6"/>
        <v>157000</v>
      </c>
      <c r="D597" s="9">
        <f t="shared" si="6"/>
        <v>157000</v>
      </c>
      <c r="E597" s="9">
        <f t="shared" si="6"/>
        <v>157000</v>
      </c>
      <c r="F597" s="245"/>
    </row>
    <row r="598" spans="1:6" ht="15.75" thickBot="1" x14ac:dyDescent="0.3">
      <c r="A598" s="11" t="s">
        <v>64</v>
      </c>
      <c r="B598" s="9">
        <f t="shared" si="6"/>
        <v>0</v>
      </c>
      <c r="C598" s="9">
        <f t="shared" si="6"/>
        <v>0</v>
      </c>
      <c r="D598" s="9">
        <f t="shared" si="6"/>
        <v>0</v>
      </c>
      <c r="E598" s="9">
        <f t="shared" si="6"/>
        <v>0</v>
      </c>
      <c r="F598" s="245"/>
    </row>
    <row r="599" spans="1:6" ht="15.75" thickBot="1" x14ac:dyDescent="0.3">
      <c r="A599" s="1" t="s">
        <v>33</v>
      </c>
      <c r="B599" s="9">
        <f>SUM(B600:B601)</f>
        <v>26500</v>
      </c>
      <c r="C599" s="9">
        <f>SUM(C600:C601)</f>
        <v>27100</v>
      </c>
      <c r="D599" s="9">
        <f>SUM(D600:D601)</f>
        <v>27100</v>
      </c>
      <c r="E599" s="9">
        <f>SUM(E600:E601)</f>
        <v>27100</v>
      </c>
      <c r="F599" s="246"/>
    </row>
    <row r="600" spans="1:6" ht="15.75" thickBot="1" x14ac:dyDescent="0.3">
      <c r="A600" s="11" t="s">
        <v>52</v>
      </c>
      <c r="B600" s="9">
        <f>B44+B81+B118+B155+B192+B229+B266</f>
        <v>26500</v>
      </c>
      <c r="C600" s="9">
        <f>C44+C81+C118+C155+C192+C229+C266</f>
        <v>27100</v>
      </c>
      <c r="D600" s="9">
        <f>D44+D81+D118+D155+D192+D229+D266</f>
        <v>27100</v>
      </c>
      <c r="E600" s="9">
        <f>E44+E81+E118+E155+E192+E229+E266</f>
        <v>27100</v>
      </c>
      <c r="F600" s="246"/>
    </row>
    <row r="601" spans="1:6" ht="15.75" thickBot="1" x14ac:dyDescent="0.3">
      <c r="A601" s="11" t="s">
        <v>64</v>
      </c>
      <c r="B601" s="12">
        <f>B45+B82+B119+B156+B193+B230+B270</f>
        <v>0</v>
      </c>
      <c r="C601" s="12">
        <f>C45+C82+C119+C156+C193+C230+C270</f>
        <v>0</v>
      </c>
      <c r="D601" s="12">
        <f>D45+D82+D119+D156+D193+D230+D270</f>
        <v>0</v>
      </c>
      <c r="E601" s="12">
        <f>E45+E82+E119+E156+E193+E230+E270</f>
        <v>0</v>
      </c>
    </row>
    <row r="602" spans="1:6" ht="15.75" thickBot="1" x14ac:dyDescent="0.3">
      <c r="A602" s="1" t="s">
        <v>1</v>
      </c>
      <c r="B602" s="9">
        <f>SUM(B603:B604)</f>
        <v>85650</v>
      </c>
      <c r="C602" s="9">
        <f>SUM(C603:C604)</f>
        <v>130000</v>
      </c>
      <c r="D602" s="9">
        <f>SUM(D603:D604)</f>
        <v>130000</v>
      </c>
      <c r="E602" s="9">
        <f>SUM(E603:E604)</f>
        <v>130000</v>
      </c>
    </row>
    <row r="603" spans="1:6" ht="15.75" thickBot="1" x14ac:dyDescent="0.3">
      <c r="A603" s="11" t="s">
        <v>52</v>
      </c>
      <c r="B603" s="44">
        <f t="shared" ref="B603:E604" si="7">B47+B84+B121+B158+B195+B232+B269</f>
        <v>85650</v>
      </c>
      <c r="C603" s="44">
        <f t="shared" si="7"/>
        <v>130000</v>
      </c>
      <c r="D603" s="44">
        <f t="shared" si="7"/>
        <v>130000</v>
      </c>
      <c r="E603" s="44">
        <f t="shared" si="7"/>
        <v>130000</v>
      </c>
    </row>
    <row r="604" spans="1:6" ht="15.75" thickBot="1" x14ac:dyDescent="0.3">
      <c r="A604" s="11" t="s">
        <v>64</v>
      </c>
      <c r="B604" s="44">
        <f t="shared" si="7"/>
        <v>0</v>
      </c>
      <c r="C604" s="44">
        <f t="shared" si="7"/>
        <v>0</v>
      </c>
      <c r="D604" s="44">
        <f t="shared" si="7"/>
        <v>0</v>
      </c>
      <c r="E604" s="44">
        <f t="shared" si="7"/>
        <v>0</v>
      </c>
    </row>
    <row r="605" spans="1:6" ht="15.75" thickBot="1" x14ac:dyDescent="0.3">
      <c r="A605" s="1" t="s">
        <v>2</v>
      </c>
      <c r="B605" s="9">
        <v>0</v>
      </c>
      <c r="C605" s="9">
        <v>0</v>
      </c>
      <c r="D605" s="9">
        <v>0</v>
      </c>
      <c r="E605" s="9">
        <v>0</v>
      </c>
    </row>
    <row r="606" spans="1:6" ht="15.75" thickBot="1" x14ac:dyDescent="0.3">
      <c r="A606" s="11" t="s">
        <v>52</v>
      </c>
      <c r="B606" s="9">
        <v>0</v>
      </c>
      <c r="C606" s="9">
        <v>0</v>
      </c>
      <c r="D606" s="9">
        <v>0</v>
      </c>
      <c r="E606" s="9">
        <v>0</v>
      </c>
    </row>
    <row r="607" spans="1:6" ht="15.75" thickBot="1" x14ac:dyDescent="0.3">
      <c r="A607" s="11" t="s">
        <v>64</v>
      </c>
      <c r="B607" s="12">
        <v>0</v>
      </c>
      <c r="C607" s="12">
        <v>0</v>
      </c>
      <c r="D607" s="12">
        <v>0</v>
      </c>
      <c r="E607" s="12">
        <v>0</v>
      </c>
    </row>
    <row r="608" spans="1:6" ht="15.75" thickBot="1" x14ac:dyDescent="0.3">
      <c r="A608" s="1" t="s">
        <v>24</v>
      </c>
      <c r="B608" s="9">
        <v>0</v>
      </c>
      <c r="C608" s="9">
        <v>0</v>
      </c>
      <c r="D608" s="9">
        <v>0</v>
      </c>
      <c r="E608" s="9">
        <v>0</v>
      </c>
    </row>
    <row r="609" spans="1:7" ht="15.75" thickBot="1" x14ac:dyDescent="0.3">
      <c r="A609" s="11" t="s">
        <v>52</v>
      </c>
      <c r="B609" s="9">
        <v>0</v>
      </c>
      <c r="C609" s="9">
        <v>0</v>
      </c>
      <c r="D609" s="9">
        <v>0</v>
      </c>
      <c r="E609" s="9">
        <v>0</v>
      </c>
    </row>
    <row r="610" spans="1:7" ht="15.75" thickBot="1" x14ac:dyDescent="0.3">
      <c r="A610" s="11" t="s">
        <v>64</v>
      </c>
      <c r="B610" s="12">
        <v>0</v>
      </c>
      <c r="C610" s="12">
        <v>0</v>
      </c>
      <c r="D610" s="12">
        <v>0</v>
      </c>
      <c r="E610" s="12">
        <v>0</v>
      </c>
    </row>
    <row r="611" spans="1:7" ht="15.75" thickBot="1" x14ac:dyDescent="0.3">
      <c r="A611" s="1" t="s">
        <v>25</v>
      </c>
      <c r="B611" s="9">
        <v>0</v>
      </c>
      <c r="C611" s="9">
        <v>0</v>
      </c>
      <c r="D611" s="9">
        <v>0</v>
      </c>
      <c r="E611" s="9">
        <v>0</v>
      </c>
    </row>
    <row r="612" spans="1:7" ht="15.75" thickBot="1" x14ac:dyDescent="0.3">
      <c r="A612" s="11" t="s">
        <v>52</v>
      </c>
      <c r="B612" s="9">
        <v>0</v>
      </c>
      <c r="C612" s="9">
        <v>0</v>
      </c>
      <c r="D612" s="9">
        <v>0</v>
      </c>
      <c r="E612" s="9">
        <v>0</v>
      </c>
    </row>
    <row r="613" spans="1:7" ht="15.75" thickBot="1" x14ac:dyDescent="0.3">
      <c r="A613" s="11" t="s">
        <v>64</v>
      </c>
      <c r="B613" s="12">
        <v>0</v>
      </c>
      <c r="C613" s="12">
        <v>0</v>
      </c>
      <c r="D613" s="12">
        <v>0</v>
      </c>
      <c r="E613" s="12">
        <v>0</v>
      </c>
    </row>
    <row r="614" spans="1:7" ht="15.75" thickBot="1" x14ac:dyDescent="0.3">
      <c r="A614" s="1" t="s">
        <v>3</v>
      </c>
      <c r="B614" s="9">
        <f>SUM(B615:B616)</f>
        <v>600000</v>
      </c>
      <c r="C614" s="9">
        <f>SUM(C615:C616)</f>
        <v>615900</v>
      </c>
      <c r="D614" s="9">
        <f>SUM(D615:D616)</f>
        <v>635900</v>
      </c>
      <c r="E614" s="9">
        <f>SUM(E615:E616)</f>
        <v>685900</v>
      </c>
    </row>
    <row r="615" spans="1:7" ht="15.75" thickBot="1" x14ac:dyDescent="0.3">
      <c r="A615" s="11" t="s">
        <v>52</v>
      </c>
      <c r="B615" s="9">
        <f>B59+B96+B133+B170+B207+B244+B281</f>
        <v>600000</v>
      </c>
      <c r="C615" s="9">
        <f>C59+C96+C133+C170+C207+C244+C281</f>
        <v>615900</v>
      </c>
      <c r="D615" s="9">
        <f>D59+D96+D133+D170+D207+D244+D281</f>
        <v>635900</v>
      </c>
      <c r="E615" s="9">
        <f>E59+E96+E133+E170+E207+E244+E281</f>
        <v>685900</v>
      </c>
    </row>
    <row r="616" spans="1:7" ht="15.75" thickBot="1" x14ac:dyDescent="0.3">
      <c r="A616" s="11" t="s">
        <v>64</v>
      </c>
      <c r="B616" s="12">
        <v>0</v>
      </c>
      <c r="C616" s="12">
        <v>0</v>
      </c>
      <c r="D616" s="12">
        <v>0</v>
      </c>
      <c r="E616" s="12">
        <v>0</v>
      </c>
    </row>
    <row r="617" spans="1:7" ht="15.75" thickBot="1" x14ac:dyDescent="0.3">
      <c r="A617" s="1" t="s">
        <v>19</v>
      </c>
      <c r="B617" s="9">
        <f>B302</f>
        <v>1500</v>
      </c>
      <c r="C617" s="9">
        <v>0</v>
      </c>
      <c r="D617" s="9">
        <v>0</v>
      </c>
      <c r="E617" s="9">
        <v>0</v>
      </c>
    </row>
    <row r="618" spans="1:7" ht="15.75" thickBot="1" x14ac:dyDescent="0.3">
      <c r="A618" s="11" t="s">
        <v>52</v>
      </c>
      <c r="B618" s="9"/>
      <c r="C618" s="9">
        <v>0</v>
      </c>
      <c r="D618" s="9">
        <v>0</v>
      </c>
      <c r="E618" s="9">
        <v>0</v>
      </c>
    </row>
    <row r="619" spans="1:7" ht="15.75" thickBot="1" x14ac:dyDescent="0.3">
      <c r="A619" s="11" t="s">
        <v>56</v>
      </c>
      <c r="B619" s="9"/>
      <c r="C619" s="9">
        <v>0</v>
      </c>
      <c r="D619" s="9">
        <v>0</v>
      </c>
      <c r="E619" s="9">
        <v>0</v>
      </c>
    </row>
    <row r="620" spans="1:7" ht="15.75" thickBot="1" x14ac:dyDescent="0.3">
      <c r="A620" s="11" t="s">
        <v>57</v>
      </c>
      <c r="B620" s="9"/>
      <c r="C620" s="9">
        <v>0</v>
      </c>
      <c r="D620" s="9">
        <v>0</v>
      </c>
      <c r="E620" s="9">
        <v>0</v>
      </c>
    </row>
    <row r="621" spans="1:7" ht="15.75" thickBot="1" x14ac:dyDescent="0.3">
      <c r="A621" s="11" t="s">
        <v>58</v>
      </c>
      <c r="B621" s="12"/>
      <c r="C621" s="9">
        <v>0</v>
      </c>
      <c r="D621" s="9">
        <v>0</v>
      </c>
      <c r="E621" s="9">
        <v>0</v>
      </c>
    </row>
    <row r="622" spans="1:7" ht="15.75" thickBot="1" x14ac:dyDescent="0.3">
      <c r="A622" s="1" t="s">
        <v>20</v>
      </c>
      <c r="B622" s="9">
        <f>SUM(B623:B626)</f>
        <v>2783132</v>
      </c>
      <c r="C622" s="9">
        <f>SUM(C623:C626)</f>
        <v>2944173</v>
      </c>
      <c r="D622" s="9">
        <f>SUM(D623:D626)</f>
        <v>3077628</v>
      </c>
      <c r="E622" s="9">
        <f>SUM(E623:E626)</f>
        <v>3077628</v>
      </c>
    </row>
    <row r="623" spans="1:7" ht="15.75" thickBot="1" x14ac:dyDescent="0.3">
      <c r="A623" s="11" t="s">
        <v>52</v>
      </c>
      <c r="B623" s="9">
        <f>B308+B335+B358+B381+B404+B427+B449+B473+B498+B520+B542+B564+B587</f>
        <v>40740</v>
      </c>
      <c r="C623" s="9">
        <f>C308+C335+C358+C381+C404+C427+C449+C473+C498+C520+C542+C564+C587</f>
        <v>63468</v>
      </c>
      <c r="D623" s="9">
        <f>D308+D335+D358+D381+D404+D427+D449+D473+D498+D520+D542+D564+D587</f>
        <v>2000</v>
      </c>
      <c r="E623" s="9">
        <f>E308+E335+E358+E381+E404+E427+E449+E473+E498+E520+E542+E564+E587</f>
        <v>2000</v>
      </c>
      <c r="G623" s="10"/>
    </row>
    <row r="624" spans="1:7" ht="15.75" thickBot="1" x14ac:dyDescent="0.3">
      <c r="A624" s="11" t="s">
        <v>56</v>
      </c>
      <c r="B624" s="9">
        <f>B304+B331+B359+B382+B405+B428+B450+B474+B499+B521+B543+B565+B588</f>
        <v>1865682</v>
      </c>
      <c r="C624" s="9">
        <f>C304+C331+C359+C382+C405+C428+C450+C474+C499+C521+C543+C565+C588</f>
        <v>1895682</v>
      </c>
      <c r="D624" s="9">
        <f>D304+D331+D359+D382+D405+D428+D450+D474+D499+D521+D543+D565+D588</f>
        <v>1898628</v>
      </c>
      <c r="E624" s="9">
        <f>E304+E331+E359+E382+E405+E428+E450+E474+E499+E521+E543+E565+E588</f>
        <v>1898628</v>
      </c>
    </row>
    <row r="625" spans="1:5" ht="15.75" thickBot="1" x14ac:dyDescent="0.3">
      <c r="A625" s="11" t="s">
        <v>57</v>
      </c>
      <c r="B625" s="9">
        <f>B310+B332+B360+B383+B406+B429+B451+B475+B500+B522+B544+B566+B589</f>
        <v>876710</v>
      </c>
      <c r="C625" s="9">
        <f>C310+C332+C360+C383+C406+C429+C451+C475+C500+C522+C544+C566+C589</f>
        <v>981885</v>
      </c>
      <c r="D625" s="9">
        <f>D310+D332+D360+D383+D406+D429+D451+D475+D500+D522+D544+D566+D589</f>
        <v>1177000</v>
      </c>
      <c r="E625" s="9">
        <f>E310+E332+E360+E383+E406+E429+E451+E475+E500+E522+E544+E566+E589</f>
        <v>1177000</v>
      </c>
    </row>
    <row r="626" spans="1:5" ht="15.75" thickBot="1" x14ac:dyDescent="0.3">
      <c r="A626" s="11" t="s">
        <v>58</v>
      </c>
      <c r="B626" s="12">
        <f>B311+B338+B384+B407+B430+B452+B476+B501+B523+B545+B567+B590</f>
        <v>0</v>
      </c>
      <c r="C626" s="12">
        <f>C311+C338+C384+C407+C430+C452+C476+C501+C523+C545+C567+C590</f>
        <v>3138</v>
      </c>
      <c r="D626" s="12">
        <f>D311+D338+D384+D407+D430+D452+D476+D501+D523+D545+D567+D590</f>
        <v>0</v>
      </c>
      <c r="E626" s="12">
        <f>E311+E338+E384+E407+E430+E452+E476+E501+E523+E545+E567+E590</f>
        <v>0</v>
      </c>
    </row>
    <row r="627" spans="1:5" ht="15.75" thickBot="1" x14ac:dyDescent="0.3">
      <c r="A627" s="26" t="s">
        <v>37</v>
      </c>
      <c r="B627" s="27">
        <f>IF(B594-B593=0,0,"Error")</f>
        <v>0</v>
      </c>
      <c r="C627" s="27">
        <f>IF(C594-C593=0,0,"Error")</f>
        <v>0</v>
      </c>
      <c r="D627" s="27">
        <f>D593-D594</f>
        <v>0</v>
      </c>
      <c r="E627" s="27">
        <f>E593-E594</f>
        <v>0</v>
      </c>
    </row>
    <row r="628" spans="1:5" x14ac:dyDescent="0.25">
      <c r="A628" s="33"/>
      <c r="B628" s="31"/>
      <c r="C628" s="32"/>
      <c r="D628" s="33"/>
      <c r="E628" s="33"/>
    </row>
    <row r="629" spans="1:5" x14ac:dyDescent="0.25">
      <c r="A629" s="33"/>
      <c r="B629" s="31"/>
      <c r="C629" s="32"/>
      <c r="D629" s="33"/>
      <c r="E629" s="33"/>
    </row>
    <row r="630" spans="1:5" x14ac:dyDescent="0.25">
      <c r="A630" s="33"/>
      <c r="B630" s="31"/>
      <c r="C630" s="32"/>
      <c r="D630" s="33"/>
      <c r="E630" s="33"/>
    </row>
    <row r="631" spans="1:5" x14ac:dyDescent="0.25">
      <c r="A631" s="33"/>
      <c r="B631" s="31"/>
      <c r="C631" s="32"/>
      <c r="D631" s="33"/>
      <c r="E631" s="33"/>
    </row>
    <row r="632" spans="1:5" x14ac:dyDescent="0.25">
      <c r="A632" s="33"/>
      <c r="B632" s="31"/>
      <c r="C632" s="32"/>
      <c r="D632" s="33"/>
      <c r="E632" s="33"/>
    </row>
    <row r="633" spans="1:5" x14ac:dyDescent="0.25">
      <c r="A633" s="33"/>
      <c r="B633" s="31"/>
      <c r="C633" s="32"/>
      <c r="D633" s="33"/>
      <c r="E633" s="33"/>
    </row>
  </sheetData>
  <mergeCells count="156">
    <mergeCell ref="B548:C548"/>
    <mergeCell ref="B549:E549"/>
    <mergeCell ref="A1:E1"/>
    <mergeCell ref="B573:E573"/>
    <mergeCell ref="B574:E574"/>
    <mergeCell ref="A582:E582"/>
    <mergeCell ref="A583:A584"/>
    <mergeCell ref="B572:C572"/>
    <mergeCell ref="D548:E548"/>
    <mergeCell ref="B550:E550"/>
    <mergeCell ref="A507:A508"/>
    <mergeCell ref="A515:E515"/>
    <mergeCell ref="A516:A517"/>
    <mergeCell ref="B525:E525"/>
    <mergeCell ref="B526:C526"/>
    <mergeCell ref="B527:E527"/>
    <mergeCell ref="B528:E528"/>
    <mergeCell ref="A551:A552"/>
    <mergeCell ref="A559:E559"/>
    <mergeCell ref="A560:A561"/>
    <mergeCell ref="A569:E569"/>
    <mergeCell ref="A570:E570"/>
    <mergeCell ref="B571:E571"/>
    <mergeCell ref="A529:A530"/>
    <mergeCell ref="A537:E537"/>
    <mergeCell ref="A538:A539"/>
    <mergeCell ref="B547:E547"/>
    <mergeCell ref="A485:A486"/>
    <mergeCell ref="A493:E493"/>
    <mergeCell ref="A494:A495"/>
    <mergeCell ref="B503:E503"/>
    <mergeCell ref="B504:C504"/>
    <mergeCell ref="B505:E505"/>
    <mergeCell ref="A460:A461"/>
    <mergeCell ref="A468:E468"/>
    <mergeCell ref="A469:A470"/>
    <mergeCell ref="A479:E479"/>
    <mergeCell ref="A480:E480"/>
    <mergeCell ref="B481:E481"/>
    <mergeCell ref="A436:A437"/>
    <mergeCell ref="A444:E444"/>
    <mergeCell ref="A445:A446"/>
    <mergeCell ref="A455:E455"/>
    <mergeCell ref="B456:E456"/>
    <mergeCell ref="B457:C457"/>
    <mergeCell ref="A414:A415"/>
    <mergeCell ref="A422:E422"/>
    <mergeCell ref="A423:A424"/>
    <mergeCell ref="B433:C433"/>
    <mergeCell ref="B434:E434"/>
    <mergeCell ref="B435:E435"/>
    <mergeCell ref="A391:A392"/>
    <mergeCell ref="A399:E399"/>
    <mergeCell ref="A400:A401"/>
    <mergeCell ref="B410:E410"/>
    <mergeCell ref="B411:C411"/>
    <mergeCell ref="B412:E412"/>
    <mergeCell ref="A368:A369"/>
    <mergeCell ref="A376:E376"/>
    <mergeCell ref="A377:A378"/>
    <mergeCell ref="B387:E387"/>
    <mergeCell ref="B388:C388"/>
    <mergeCell ref="B389:E389"/>
    <mergeCell ref="A345:A346"/>
    <mergeCell ref="A353:E353"/>
    <mergeCell ref="A354:A355"/>
    <mergeCell ref="B364:E364"/>
    <mergeCell ref="B365:C365"/>
    <mergeCell ref="B366:E366"/>
    <mergeCell ref="B367:E367"/>
    <mergeCell ref="A318:A319"/>
    <mergeCell ref="A326:E326"/>
    <mergeCell ref="A327:A328"/>
    <mergeCell ref="B341:E341"/>
    <mergeCell ref="B342:C342"/>
    <mergeCell ref="B343:E343"/>
    <mergeCell ref="A291:A292"/>
    <mergeCell ref="A299:E299"/>
    <mergeCell ref="A300:A301"/>
    <mergeCell ref="B314:E314"/>
    <mergeCell ref="B315:C315"/>
    <mergeCell ref="B316:E316"/>
    <mergeCell ref="A251:A252"/>
    <mergeCell ref="A259:E259"/>
    <mergeCell ref="A260:A261"/>
    <mergeCell ref="A285:E285"/>
    <mergeCell ref="A286:E286"/>
    <mergeCell ref="B287:E287"/>
    <mergeCell ref="D315:E315"/>
    <mergeCell ref="A223:A224"/>
    <mergeCell ref="B248:E248"/>
    <mergeCell ref="B249:E249"/>
    <mergeCell ref="B250:E250"/>
    <mergeCell ref="B100:E100"/>
    <mergeCell ref="B101:E101"/>
    <mergeCell ref="B102:E102"/>
    <mergeCell ref="A177:A178"/>
    <mergeCell ref="A185:E185"/>
    <mergeCell ref="A186:A187"/>
    <mergeCell ref="B211:E211"/>
    <mergeCell ref="B212:E212"/>
    <mergeCell ref="B213:E213"/>
    <mergeCell ref="A140:A141"/>
    <mergeCell ref="A148:E148"/>
    <mergeCell ref="A149:A150"/>
    <mergeCell ref="B174:E174"/>
    <mergeCell ref="B175:E175"/>
    <mergeCell ref="B176:E176"/>
    <mergeCell ref="H39:J39"/>
    <mergeCell ref="B63:E63"/>
    <mergeCell ref="B64:E64"/>
    <mergeCell ref="A2:E2"/>
    <mergeCell ref="A3:E3"/>
    <mergeCell ref="B5:E5"/>
    <mergeCell ref="B6:E6"/>
    <mergeCell ref="B7:E7"/>
    <mergeCell ref="A8:E8"/>
    <mergeCell ref="A9:E11"/>
    <mergeCell ref="B12:E12"/>
    <mergeCell ref="A13:A14"/>
    <mergeCell ref="B20:E20"/>
    <mergeCell ref="A21:E21"/>
    <mergeCell ref="A24:E24"/>
    <mergeCell ref="B506:E506"/>
    <mergeCell ref="B484:E484"/>
    <mergeCell ref="B482:C482"/>
    <mergeCell ref="B483:E483"/>
    <mergeCell ref="B458:E458"/>
    <mergeCell ref="B459:E459"/>
    <mergeCell ref="B413:E413"/>
    <mergeCell ref="B390:E390"/>
    <mergeCell ref="B344:E344"/>
    <mergeCell ref="B317:E317"/>
    <mergeCell ref="B289:E289"/>
    <mergeCell ref="B290:E290"/>
    <mergeCell ref="D288:E288"/>
    <mergeCell ref="B288:C288"/>
    <mergeCell ref="B65:E65"/>
    <mergeCell ref="A25:E25"/>
    <mergeCell ref="B26:E26"/>
    <mergeCell ref="B27:E27"/>
    <mergeCell ref="B28:E28"/>
    <mergeCell ref="A29:A30"/>
    <mergeCell ref="A37:E37"/>
    <mergeCell ref="A38:A39"/>
    <mergeCell ref="A103:A104"/>
    <mergeCell ref="A111:E111"/>
    <mergeCell ref="A112:A113"/>
    <mergeCell ref="B137:E137"/>
    <mergeCell ref="B138:E138"/>
    <mergeCell ref="B139:E139"/>
    <mergeCell ref="A67:A68"/>
    <mergeCell ref="A74:E74"/>
    <mergeCell ref="A75:A76"/>
    <mergeCell ref="A214:A215"/>
    <mergeCell ref="A222:E222"/>
  </mergeCells>
  <pageMargins left="0.7" right="0.7" top="0.75" bottom="0.75" header="0.3" footer="0.3"/>
  <pageSetup paperSize="9" scale="97"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582"/>
  <sheetViews>
    <sheetView view="pageBreakPreview" zoomScale="60" zoomScaleNormal="100" workbookViewId="0">
      <selection sqref="A1:E1"/>
    </sheetView>
  </sheetViews>
  <sheetFormatPr defaultRowHeight="15" x14ac:dyDescent="0.25"/>
  <cols>
    <col min="1" max="1" width="15.7109375" customWidth="1"/>
    <col min="2" max="2" width="12.85546875" customWidth="1"/>
    <col min="3" max="3" width="13.42578125" customWidth="1"/>
    <col min="4" max="4" width="17.140625" style="172" customWidth="1"/>
    <col min="5" max="5" width="26.85546875" customWidth="1"/>
    <col min="6" max="6" width="11.42578125" customWidth="1"/>
    <col min="7" max="7" width="11.5703125" customWidth="1"/>
  </cols>
  <sheetData>
    <row r="1" spans="1:6" ht="17.25" customHeight="1" x14ac:dyDescent="0.25">
      <c r="A1" s="838" t="s">
        <v>594</v>
      </c>
      <c r="B1" s="838"/>
      <c r="C1" s="838"/>
      <c r="D1" s="838"/>
      <c r="E1" s="838"/>
    </row>
    <row r="2" spans="1:6" ht="12.75" customHeight="1" x14ac:dyDescent="0.25">
      <c r="A2" s="472" t="s">
        <v>49</v>
      </c>
      <c r="B2" s="472"/>
      <c r="C2" s="472"/>
      <c r="D2" s="472"/>
      <c r="E2" s="472"/>
      <c r="F2" s="14"/>
    </row>
    <row r="3" spans="1:6" ht="13.5" customHeight="1" x14ac:dyDescent="0.25">
      <c r="A3" s="476" t="s">
        <v>50</v>
      </c>
      <c r="B3" s="476"/>
      <c r="C3" s="476"/>
      <c r="D3" s="476"/>
      <c r="E3" s="476"/>
      <c r="F3" s="48"/>
    </row>
    <row r="4" spans="1:6" ht="12.75" customHeight="1" thickBot="1" x14ac:dyDescent="0.3">
      <c r="A4" s="247"/>
      <c r="B4" s="247"/>
      <c r="C4" s="247"/>
      <c r="D4" s="247"/>
      <c r="E4" s="247"/>
      <c r="F4" s="247"/>
    </row>
    <row r="5" spans="1:6" ht="54.75" customHeight="1" thickBot="1" x14ac:dyDescent="0.3">
      <c r="A5" s="248" t="s">
        <v>21</v>
      </c>
      <c r="B5" s="786" t="s">
        <v>397</v>
      </c>
      <c r="C5" s="786"/>
      <c r="D5" s="786"/>
      <c r="E5" s="786"/>
      <c r="F5" s="247"/>
    </row>
    <row r="6" spans="1:6" ht="13.5" customHeight="1" thickBot="1" x14ac:dyDescent="0.3">
      <c r="A6" s="248" t="s">
        <v>4</v>
      </c>
      <c r="B6" s="787" t="s">
        <v>73</v>
      </c>
      <c r="C6" s="788"/>
      <c r="D6" s="788"/>
      <c r="E6" s="789"/>
      <c r="F6" s="247"/>
    </row>
    <row r="7" spans="1:6" ht="15.75" customHeight="1" thickBot="1" x14ac:dyDescent="0.3">
      <c r="A7" s="248" t="s">
        <v>26</v>
      </c>
      <c r="B7" s="783" t="s">
        <v>51</v>
      </c>
      <c r="C7" s="784"/>
      <c r="D7" s="784"/>
      <c r="E7" s="785"/>
      <c r="F7" s="247"/>
    </row>
    <row r="8" spans="1:6" ht="21.75" customHeight="1" thickBot="1" x14ac:dyDescent="0.3">
      <c r="A8" s="766" t="s">
        <v>7</v>
      </c>
      <c r="B8" s="767"/>
      <c r="C8" s="767"/>
      <c r="D8" s="767"/>
      <c r="E8" s="768"/>
      <c r="F8" s="247"/>
    </row>
    <row r="9" spans="1:6" ht="33" customHeight="1" x14ac:dyDescent="0.25">
      <c r="A9" s="769" t="s">
        <v>74</v>
      </c>
      <c r="B9" s="770"/>
      <c r="C9" s="770"/>
      <c r="D9" s="770"/>
      <c r="E9" s="771"/>
      <c r="F9" s="247"/>
    </row>
    <row r="10" spans="1:6" ht="35.25" customHeight="1" x14ac:dyDescent="0.25">
      <c r="A10" s="772"/>
      <c r="B10" s="773"/>
      <c r="C10" s="773"/>
      <c r="D10" s="773"/>
      <c r="E10" s="774"/>
      <c r="F10" s="247"/>
    </row>
    <row r="11" spans="1:6" ht="29.25" customHeight="1" thickBot="1" x14ac:dyDescent="0.3">
      <c r="A11" s="775"/>
      <c r="B11" s="776"/>
      <c r="C11" s="776"/>
      <c r="D11" s="776"/>
      <c r="E11" s="777"/>
      <c r="F11" s="247"/>
    </row>
    <row r="12" spans="1:6" ht="48.75" customHeight="1" thickBot="1" x14ac:dyDescent="0.3">
      <c r="A12" s="249" t="s">
        <v>10</v>
      </c>
      <c r="B12" s="765" t="s">
        <v>398</v>
      </c>
      <c r="C12" s="778"/>
      <c r="D12" s="778"/>
      <c r="E12" s="779"/>
      <c r="F12" s="247"/>
    </row>
    <row r="13" spans="1:6" ht="33" customHeight="1" x14ac:dyDescent="0.25">
      <c r="A13" s="780" t="s">
        <v>11</v>
      </c>
      <c r="B13" s="250">
        <v>2019</v>
      </c>
      <c r="C13" s="250">
        <v>2020</v>
      </c>
      <c r="D13" s="250">
        <v>2021</v>
      </c>
      <c r="E13" s="250">
        <v>2022</v>
      </c>
      <c r="F13" s="247"/>
    </row>
    <row r="14" spans="1:6" ht="48" customHeight="1" thickBot="1" x14ac:dyDescent="0.3">
      <c r="A14" s="781"/>
      <c r="B14" s="251" t="s">
        <v>5</v>
      </c>
      <c r="C14" s="251" t="s">
        <v>6</v>
      </c>
      <c r="D14" s="251" t="s">
        <v>6</v>
      </c>
      <c r="E14" s="251" t="s">
        <v>6</v>
      </c>
      <c r="F14" s="247"/>
    </row>
    <row r="15" spans="1:6" ht="50.25" customHeight="1" thickBot="1" x14ac:dyDescent="0.3">
      <c r="A15" s="252" t="s">
        <v>399</v>
      </c>
      <c r="B15" s="253">
        <v>0.22</v>
      </c>
      <c r="C15" s="254" t="s">
        <v>84</v>
      </c>
      <c r="D15" s="254" t="s">
        <v>84</v>
      </c>
      <c r="E15" s="255" t="s">
        <v>84</v>
      </c>
      <c r="F15" s="247"/>
    </row>
    <row r="16" spans="1:6" ht="136.5" customHeight="1" thickBot="1" x14ac:dyDescent="0.3">
      <c r="A16" s="256" t="s">
        <v>400</v>
      </c>
      <c r="B16" s="257">
        <v>19000</v>
      </c>
      <c r="C16" s="254" t="s">
        <v>84</v>
      </c>
      <c r="D16" s="254" t="s">
        <v>84</v>
      </c>
      <c r="E16" s="255" t="s">
        <v>84</v>
      </c>
      <c r="F16" s="247"/>
    </row>
    <row r="17" spans="1:6" ht="110.25" customHeight="1" thickBot="1" x14ac:dyDescent="0.3">
      <c r="A17" s="258" t="s">
        <v>401</v>
      </c>
      <c r="B17" s="259">
        <v>71000</v>
      </c>
      <c r="C17" s="254" t="s">
        <v>84</v>
      </c>
      <c r="D17" s="254" t="s">
        <v>84</v>
      </c>
      <c r="E17" s="255" t="s">
        <v>84</v>
      </c>
      <c r="F17" s="247"/>
    </row>
    <row r="18" spans="1:6" ht="120.75" customHeight="1" thickBot="1" x14ac:dyDescent="0.3">
      <c r="A18" s="260" t="s">
        <v>402</v>
      </c>
      <c r="B18" s="261">
        <v>4210</v>
      </c>
      <c r="C18" s="254" t="s">
        <v>84</v>
      </c>
      <c r="D18" s="254" t="s">
        <v>84</v>
      </c>
      <c r="E18" s="255" t="s">
        <v>84</v>
      </c>
      <c r="F18" s="247"/>
    </row>
    <row r="19" spans="1:6" ht="47.25" customHeight="1" thickBot="1" x14ac:dyDescent="0.3">
      <c r="A19" s="260" t="s">
        <v>403</v>
      </c>
      <c r="B19" s="262">
        <v>0.11</v>
      </c>
      <c r="C19" s="254" t="s">
        <v>84</v>
      </c>
      <c r="D19" s="254" t="s">
        <v>84</v>
      </c>
      <c r="E19" s="255" t="s">
        <v>84</v>
      </c>
      <c r="F19" s="247"/>
    </row>
    <row r="20" spans="1:6" ht="94.5" customHeight="1" thickBot="1" x14ac:dyDescent="0.3">
      <c r="A20" s="260" t="s">
        <v>404</v>
      </c>
      <c r="B20" s="254">
        <v>0.9</v>
      </c>
      <c r="C20" s="254" t="s">
        <v>84</v>
      </c>
      <c r="D20" s="254" t="s">
        <v>84</v>
      </c>
      <c r="E20" s="255" t="s">
        <v>84</v>
      </c>
      <c r="F20" s="247"/>
    </row>
    <row r="21" spans="1:6" ht="53.25" customHeight="1" thickBot="1" x14ac:dyDescent="0.3">
      <c r="A21" s="263" t="s">
        <v>12</v>
      </c>
      <c r="B21" s="764" t="s">
        <v>405</v>
      </c>
      <c r="C21" s="765"/>
      <c r="D21" s="765"/>
      <c r="E21" s="782"/>
      <c r="F21" s="247"/>
    </row>
    <row r="22" spans="1:6" ht="35.25" customHeight="1" thickBot="1" x14ac:dyDescent="0.3">
      <c r="A22" s="783" t="s">
        <v>13</v>
      </c>
      <c r="B22" s="784"/>
      <c r="C22" s="784"/>
      <c r="D22" s="784"/>
      <c r="E22" s="785"/>
      <c r="F22" s="247"/>
    </row>
    <row r="23" spans="1:6" ht="80.25" customHeight="1" thickBot="1" x14ac:dyDescent="0.3">
      <c r="A23" s="264" t="s">
        <v>406</v>
      </c>
      <c r="B23" s="251">
        <v>15</v>
      </c>
      <c r="C23" s="251" t="s">
        <v>84</v>
      </c>
      <c r="D23" s="251" t="s">
        <v>84</v>
      </c>
      <c r="E23" s="251" t="s">
        <v>84</v>
      </c>
      <c r="F23" s="247"/>
    </row>
    <row r="24" spans="1:6" ht="139.5" customHeight="1" thickBot="1" x14ac:dyDescent="0.3">
      <c r="A24" s="265" t="s">
        <v>400</v>
      </c>
      <c r="B24" s="266">
        <v>19000</v>
      </c>
      <c r="C24" s="254" t="s">
        <v>84</v>
      </c>
      <c r="D24" s="254" t="s">
        <v>84</v>
      </c>
      <c r="E24" s="255" t="s">
        <v>84</v>
      </c>
      <c r="F24" s="247"/>
    </row>
    <row r="25" spans="1:6" ht="96.75" customHeight="1" thickBot="1" x14ac:dyDescent="0.3">
      <c r="A25" s="267" t="s">
        <v>401</v>
      </c>
      <c r="B25" s="268">
        <v>71000</v>
      </c>
      <c r="C25" s="269" t="s">
        <v>84</v>
      </c>
      <c r="D25" s="269" t="s">
        <v>84</v>
      </c>
      <c r="E25" s="270" t="s">
        <v>84</v>
      </c>
      <c r="F25" s="247"/>
    </row>
    <row r="26" spans="1:6" ht="35.25" customHeight="1" thickBot="1" x14ac:dyDescent="0.3">
      <c r="A26" s="271"/>
      <c r="B26" s="272"/>
      <c r="C26" s="273"/>
      <c r="D26" s="273"/>
      <c r="E26" s="274"/>
      <c r="F26" s="247"/>
    </row>
    <row r="27" spans="1:6" ht="15.75" thickBot="1" x14ac:dyDescent="0.3">
      <c r="A27" s="760" t="s">
        <v>34</v>
      </c>
      <c r="B27" s="761"/>
      <c r="C27" s="761"/>
      <c r="D27" s="761"/>
      <c r="E27" s="762"/>
      <c r="F27" s="247"/>
    </row>
    <row r="28" spans="1:6" ht="15.75" thickBot="1" x14ac:dyDescent="0.3">
      <c r="A28" s="760" t="s">
        <v>44</v>
      </c>
      <c r="B28" s="761"/>
      <c r="C28" s="761"/>
      <c r="D28" s="761"/>
      <c r="E28" s="763"/>
      <c r="F28" s="247"/>
    </row>
    <row r="29" spans="1:6" ht="51.75" customHeight="1" thickBot="1" x14ac:dyDescent="0.3">
      <c r="A29" s="275" t="s">
        <v>28</v>
      </c>
      <c r="B29" s="764" t="s">
        <v>407</v>
      </c>
      <c r="C29" s="765"/>
      <c r="D29" s="765"/>
      <c r="E29" s="276" t="s">
        <v>408</v>
      </c>
      <c r="F29" s="247"/>
    </row>
    <row r="30" spans="1:6" ht="48" customHeight="1" thickBot="1" x14ac:dyDescent="0.3">
      <c r="A30" s="277" t="s">
        <v>9</v>
      </c>
      <c r="B30" s="798" t="s">
        <v>409</v>
      </c>
      <c r="C30" s="799"/>
      <c r="D30" s="799"/>
      <c r="E30" s="800"/>
      <c r="F30" s="247"/>
    </row>
    <row r="31" spans="1:6" ht="15.75" thickBot="1" x14ac:dyDescent="0.3">
      <c r="A31" s="277" t="s">
        <v>14</v>
      </c>
      <c r="B31" s="795" t="s">
        <v>410</v>
      </c>
      <c r="C31" s="796"/>
      <c r="D31" s="796"/>
      <c r="E31" s="797"/>
      <c r="F31" s="247"/>
    </row>
    <row r="32" spans="1:6" ht="12.75" customHeight="1" x14ac:dyDescent="0.25">
      <c r="A32" s="780"/>
      <c r="B32" s="278">
        <v>2019</v>
      </c>
      <c r="C32" s="278">
        <v>2020</v>
      </c>
      <c r="D32" s="278">
        <v>2021</v>
      </c>
      <c r="E32" s="278">
        <v>2022</v>
      </c>
      <c r="F32" s="247"/>
    </row>
    <row r="33" spans="1:7" ht="16.5" customHeight="1" thickBot="1" x14ac:dyDescent="0.3">
      <c r="A33" s="793"/>
      <c r="B33" s="279" t="s">
        <v>5</v>
      </c>
      <c r="C33" s="279" t="s">
        <v>6</v>
      </c>
      <c r="D33" s="279" t="s">
        <v>6</v>
      </c>
      <c r="E33" s="279" t="s">
        <v>6</v>
      </c>
      <c r="F33" s="247"/>
    </row>
    <row r="34" spans="1:7" ht="15.75" thickBot="1" x14ac:dyDescent="0.3">
      <c r="A34" s="277" t="s">
        <v>8</v>
      </c>
      <c r="B34" s="279">
        <v>19000</v>
      </c>
      <c r="C34" s="279">
        <v>20000</v>
      </c>
      <c r="D34" s="279">
        <v>21000</v>
      </c>
      <c r="E34" s="279">
        <v>22000</v>
      </c>
      <c r="F34" s="247"/>
    </row>
    <row r="35" spans="1:7" ht="30.75" thickBot="1" x14ac:dyDescent="0.3">
      <c r="A35" s="277" t="s">
        <v>15</v>
      </c>
      <c r="B35" s="280">
        <v>164488</v>
      </c>
      <c r="C35" s="280">
        <f>C64</f>
        <v>164488</v>
      </c>
      <c r="D35" s="280">
        <f>D64</f>
        <v>164488</v>
      </c>
      <c r="E35" s="280">
        <f>E64</f>
        <v>164488</v>
      </c>
      <c r="F35" s="247"/>
    </row>
    <row r="36" spans="1:7" ht="30.75" thickBot="1" x14ac:dyDescent="0.3">
      <c r="A36" s="277" t="s">
        <v>23</v>
      </c>
      <c r="B36" s="280">
        <f>B35/B34</f>
        <v>8.6572631578947377</v>
      </c>
      <c r="C36" s="280">
        <f>C35/C34</f>
        <v>8.2243999999999993</v>
      </c>
      <c r="D36" s="280">
        <f>D35/D34</f>
        <v>7.832761904761905</v>
      </c>
      <c r="E36" s="280">
        <f>E35/E34</f>
        <v>7.4767272727272731</v>
      </c>
      <c r="F36" s="247"/>
    </row>
    <row r="37" spans="1:7" ht="30.75" thickBot="1" x14ac:dyDescent="0.3">
      <c r="A37" s="277" t="s">
        <v>16</v>
      </c>
      <c r="B37" s="281" t="s">
        <v>22</v>
      </c>
      <c r="C37" s="282">
        <f>C34/B34-1</f>
        <v>5.2631578947368363E-2</v>
      </c>
      <c r="D37" s="282">
        <f t="shared" ref="D37:E39" si="0">D34/C34-1</f>
        <v>5.0000000000000044E-2</v>
      </c>
      <c r="E37" s="282">
        <f t="shared" si="0"/>
        <v>4.7619047619047672E-2</v>
      </c>
      <c r="F37" s="247"/>
      <c r="G37" s="10"/>
    </row>
    <row r="38" spans="1:7" ht="18" customHeight="1" thickBot="1" x14ac:dyDescent="0.3">
      <c r="A38" s="277" t="s">
        <v>17</v>
      </c>
      <c r="B38" s="281" t="s">
        <v>22</v>
      </c>
      <c r="C38" s="282">
        <f>C35/B35-1</f>
        <v>0</v>
      </c>
      <c r="D38" s="282">
        <f t="shared" si="0"/>
        <v>0</v>
      </c>
      <c r="E38" s="282">
        <f t="shared" si="0"/>
        <v>0</v>
      </c>
      <c r="F38" s="247"/>
    </row>
    <row r="39" spans="1:7" ht="18" customHeight="1" thickBot="1" x14ac:dyDescent="0.3">
      <c r="A39" s="277" t="s">
        <v>18</v>
      </c>
      <c r="B39" s="281" t="s">
        <v>22</v>
      </c>
      <c r="C39" s="282">
        <f>C36/B36-1</f>
        <v>-5.0000000000000155E-2</v>
      </c>
      <c r="D39" s="282">
        <f t="shared" si="0"/>
        <v>-4.761904761904745E-2</v>
      </c>
      <c r="E39" s="282">
        <f t="shared" si="0"/>
        <v>-4.5454545454545414E-2</v>
      </c>
      <c r="F39" s="247"/>
    </row>
    <row r="40" spans="1:7" ht="15.75" customHeight="1" thickBot="1" x14ac:dyDescent="0.3">
      <c r="A40" s="790" t="s">
        <v>411</v>
      </c>
      <c r="B40" s="791"/>
      <c r="C40" s="791"/>
      <c r="D40" s="791"/>
      <c r="E40" s="792"/>
      <c r="F40" s="247"/>
    </row>
    <row r="41" spans="1:7" ht="12.75" customHeight="1" x14ac:dyDescent="0.25">
      <c r="A41" s="780"/>
      <c r="B41" s="278">
        <v>2019</v>
      </c>
      <c r="C41" s="278">
        <v>2020</v>
      </c>
      <c r="D41" s="278">
        <v>2021</v>
      </c>
      <c r="E41" s="278">
        <v>2022</v>
      </c>
      <c r="F41" s="247"/>
    </row>
    <row r="42" spans="1:7" ht="18.75" customHeight="1" thickBot="1" x14ac:dyDescent="0.3">
      <c r="A42" s="793"/>
      <c r="B42" s="279" t="s">
        <v>5</v>
      </c>
      <c r="C42" s="279" t="s">
        <v>6</v>
      </c>
      <c r="D42" s="279" t="s">
        <v>6</v>
      </c>
      <c r="E42" s="279" t="s">
        <v>6</v>
      </c>
      <c r="F42" s="247"/>
    </row>
    <row r="43" spans="1:7" ht="21.75" customHeight="1" thickBot="1" x14ac:dyDescent="0.3">
      <c r="A43" s="283" t="s">
        <v>0</v>
      </c>
      <c r="B43" s="284">
        <f>SUM(B44:B45)</f>
        <v>138950</v>
      </c>
      <c r="C43" s="284">
        <f>SUM(C44:C45)</f>
        <v>138950</v>
      </c>
      <c r="D43" s="284">
        <f>SUM(D44:D45)</f>
        <v>138950</v>
      </c>
      <c r="E43" s="284">
        <f>SUM(E44:E45)</f>
        <v>138950</v>
      </c>
      <c r="F43" s="247"/>
    </row>
    <row r="44" spans="1:7" ht="32.25" customHeight="1" thickBot="1" x14ac:dyDescent="0.3">
      <c r="A44" s="285" t="s">
        <v>52</v>
      </c>
      <c r="B44" s="284">
        <v>118250</v>
      </c>
      <c r="C44" s="284">
        <v>118250</v>
      </c>
      <c r="D44" s="284">
        <v>118250</v>
      </c>
      <c r="E44" s="284">
        <v>118250</v>
      </c>
      <c r="F44" s="247"/>
    </row>
    <row r="45" spans="1:7" ht="31.5" customHeight="1" thickBot="1" x14ac:dyDescent="0.3">
      <c r="A45" s="285" t="s">
        <v>53</v>
      </c>
      <c r="B45" s="286">
        <v>20700</v>
      </c>
      <c r="C45" s="286">
        <v>20700</v>
      </c>
      <c r="D45" s="286">
        <v>20700</v>
      </c>
      <c r="E45" s="286">
        <v>20700</v>
      </c>
      <c r="F45" s="247"/>
    </row>
    <row r="46" spans="1:7" ht="29.25" customHeight="1" thickBot="1" x14ac:dyDescent="0.3">
      <c r="A46" s="283" t="s">
        <v>33</v>
      </c>
      <c r="B46" s="284">
        <f>SUM(B47:B48)</f>
        <v>25538</v>
      </c>
      <c r="C46" s="284">
        <f>SUM(C47:C48)</f>
        <v>25538</v>
      </c>
      <c r="D46" s="284">
        <f>SUM(D47:D48)</f>
        <v>25538</v>
      </c>
      <c r="E46" s="284">
        <f>SUM(E47:E48)</f>
        <v>25538</v>
      </c>
      <c r="F46" s="247"/>
    </row>
    <row r="47" spans="1:7" ht="45" customHeight="1" thickBot="1" x14ac:dyDescent="0.3">
      <c r="A47" s="285" t="s">
        <v>52</v>
      </c>
      <c r="B47" s="284">
        <v>22088</v>
      </c>
      <c r="C47" s="284">
        <v>22088</v>
      </c>
      <c r="D47" s="284">
        <v>22088</v>
      </c>
      <c r="E47" s="284">
        <v>22088</v>
      </c>
      <c r="F47" s="247"/>
    </row>
    <row r="48" spans="1:7" ht="15.75" thickBot="1" x14ac:dyDescent="0.3">
      <c r="A48" s="285" t="s">
        <v>53</v>
      </c>
      <c r="B48" s="284">
        <v>3450</v>
      </c>
      <c r="C48" s="284">
        <v>3450</v>
      </c>
      <c r="D48" s="284">
        <v>3450</v>
      </c>
      <c r="E48" s="284">
        <v>3450</v>
      </c>
      <c r="F48" s="247"/>
    </row>
    <row r="49" spans="1:6" ht="30" customHeight="1" thickBot="1" x14ac:dyDescent="0.3">
      <c r="A49" s="283" t="s">
        <v>1</v>
      </c>
      <c r="B49" s="286">
        <v>0</v>
      </c>
      <c r="C49" s="284">
        <v>0</v>
      </c>
      <c r="D49" s="284">
        <v>0</v>
      </c>
      <c r="E49" s="284">
        <v>0</v>
      </c>
      <c r="F49" s="247"/>
    </row>
    <row r="50" spans="1:6" ht="41.25" customHeight="1" thickBot="1" x14ac:dyDescent="0.3">
      <c r="A50" s="285" t="s">
        <v>52</v>
      </c>
      <c r="B50" s="286"/>
      <c r="C50" s="284"/>
      <c r="D50" s="284"/>
      <c r="E50" s="284"/>
      <c r="F50" s="247"/>
    </row>
    <row r="51" spans="1:6" ht="34.5" customHeight="1" thickBot="1" x14ac:dyDescent="0.3">
      <c r="A51" s="285" t="s">
        <v>53</v>
      </c>
      <c r="B51" s="286"/>
      <c r="C51" s="284"/>
      <c r="D51" s="284"/>
      <c r="E51" s="284"/>
      <c r="F51" s="247"/>
    </row>
    <row r="52" spans="1:6" ht="30.75" customHeight="1" thickBot="1" x14ac:dyDescent="0.3">
      <c r="A52" s="283" t="s">
        <v>2</v>
      </c>
      <c r="B52" s="286"/>
      <c r="C52" s="284"/>
      <c r="D52" s="284"/>
      <c r="E52" s="284"/>
      <c r="F52" s="247"/>
    </row>
    <row r="53" spans="1:6" ht="33" customHeight="1" thickBot="1" x14ac:dyDescent="0.3">
      <c r="A53" s="285" t="s">
        <v>52</v>
      </c>
      <c r="B53" s="286"/>
      <c r="C53" s="284"/>
      <c r="D53" s="284"/>
      <c r="E53" s="284"/>
      <c r="F53" s="247"/>
    </row>
    <row r="54" spans="1:6" ht="49.5" customHeight="1" thickBot="1" x14ac:dyDescent="0.3">
      <c r="A54" s="285" t="s">
        <v>53</v>
      </c>
      <c r="B54" s="286"/>
      <c r="C54" s="284"/>
      <c r="D54" s="284"/>
      <c r="E54" s="284"/>
      <c r="F54" s="247"/>
    </row>
    <row r="55" spans="1:6" ht="19.5" customHeight="1" thickBot="1" x14ac:dyDescent="0.3">
      <c r="A55" s="283" t="s">
        <v>24</v>
      </c>
      <c r="B55" s="286"/>
      <c r="C55" s="284"/>
      <c r="D55" s="284"/>
      <c r="E55" s="284"/>
      <c r="F55" s="247"/>
    </row>
    <row r="56" spans="1:6" ht="33" customHeight="1" thickBot="1" x14ac:dyDescent="0.3">
      <c r="A56" s="285" t="s">
        <v>52</v>
      </c>
      <c r="B56" s="286"/>
      <c r="C56" s="284"/>
      <c r="D56" s="284"/>
      <c r="E56" s="284"/>
      <c r="F56" s="247"/>
    </row>
    <row r="57" spans="1:6" ht="37.5" customHeight="1" thickBot="1" x14ac:dyDescent="0.3">
      <c r="A57" s="285" t="s">
        <v>53</v>
      </c>
      <c r="B57" s="286"/>
      <c r="C57" s="284"/>
      <c r="D57" s="284"/>
      <c r="E57" s="284"/>
      <c r="F57" s="247"/>
    </row>
    <row r="58" spans="1:6" ht="30.75" thickBot="1" x14ac:dyDescent="0.3">
      <c r="A58" s="283" t="s">
        <v>25</v>
      </c>
      <c r="B58" s="286"/>
      <c r="C58" s="284"/>
      <c r="D58" s="284"/>
      <c r="E58" s="284"/>
      <c r="F58" s="247"/>
    </row>
    <row r="59" spans="1:6" ht="31.5" customHeight="1" thickBot="1" x14ac:dyDescent="0.3">
      <c r="A59" s="285" t="s">
        <v>52</v>
      </c>
      <c r="B59" s="286"/>
      <c r="C59" s="284"/>
      <c r="D59" s="284"/>
      <c r="E59" s="284"/>
      <c r="F59" s="247"/>
    </row>
    <row r="60" spans="1:6" ht="34.5" customHeight="1" thickBot="1" x14ac:dyDescent="0.3">
      <c r="A60" s="285" t="s">
        <v>53</v>
      </c>
      <c r="B60" s="286"/>
      <c r="C60" s="284"/>
      <c r="D60" s="284"/>
      <c r="E60" s="284"/>
      <c r="F60" s="247"/>
    </row>
    <row r="61" spans="1:6" ht="45.75" thickBot="1" x14ac:dyDescent="0.3">
      <c r="A61" s="283" t="s">
        <v>3</v>
      </c>
      <c r="B61" s="286">
        <v>0</v>
      </c>
      <c r="C61" s="284">
        <v>0</v>
      </c>
      <c r="D61" s="284">
        <f>C61*1.03*0.99</f>
        <v>0</v>
      </c>
      <c r="E61" s="284">
        <f>D61*1.03*0.99</f>
        <v>0</v>
      </c>
      <c r="F61" s="247"/>
    </row>
    <row r="62" spans="1:6" ht="15.75" thickBot="1" x14ac:dyDescent="0.3">
      <c r="A62" s="285" t="s">
        <v>52</v>
      </c>
      <c r="B62" s="286"/>
      <c r="C62" s="287"/>
      <c r="D62" s="287"/>
      <c r="E62" s="287"/>
      <c r="F62" s="247"/>
    </row>
    <row r="63" spans="1:6" ht="15.75" thickBot="1" x14ac:dyDescent="0.3">
      <c r="A63" s="288" t="s">
        <v>53</v>
      </c>
      <c r="B63" s="286"/>
      <c r="C63" s="289"/>
      <c r="D63" s="287"/>
      <c r="E63" s="287"/>
      <c r="F63" s="247"/>
    </row>
    <row r="64" spans="1:6" ht="34.5" customHeight="1" thickBot="1" x14ac:dyDescent="0.3">
      <c r="A64" s="290" t="s">
        <v>35</v>
      </c>
      <c r="B64" s="286">
        <f>B61+B58+B55+B52+B49+B46+B43</f>
        <v>164488</v>
      </c>
      <c r="C64" s="286">
        <f>C61+C58+C55+C52+C49+C46+C43</f>
        <v>164488</v>
      </c>
      <c r="D64" s="286">
        <f>D61+D58+D55+D52+D49+D46+D43</f>
        <v>164488</v>
      </c>
      <c r="E64" s="286">
        <f>E61+E58+E55+E52+E49+E46+E43</f>
        <v>164488</v>
      </c>
      <c r="F64" s="247"/>
    </row>
    <row r="65" spans="1:6" ht="17.25" customHeight="1" thickBot="1" x14ac:dyDescent="0.3">
      <c r="A65" s="291" t="s">
        <v>37</v>
      </c>
      <c r="B65" s="292">
        <f>IF(B64-B35=0,0,"Error")</f>
        <v>0</v>
      </c>
      <c r="C65" s="292">
        <f>IF(C64-C35=0,0,"Error")</f>
        <v>0</v>
      </c>
      <c r="D65" s="292">
        <f>IF(D64-D35=0,0,"Error")</f>
        <v>0</v>
      </c>
      <c r="E65" s="293">
        <f>IF(E64-E35=0,0,"Error")</f>
        <v>0</v>
      </c>
      <c r="F65" s="247"/>
    </row>
    <row r="66" spans="1:6" ht="33" customHeight="1" thickBot="1" x14ac:dyDescent="0.3">
      <c r="A66" s="294" t="s">
        <v>59</v>
      </c>
      <c r="B66" s="783" t="s">
        <v>412</v>
      </c>
      <c r="C66" s="784"/>
      <c r="D66" s="784"/>
      <c r="E66" s="295" t="s">
        <v>413</v>
      </c>
      <c r="F66" s="247"/>
    </row>
    <row r="67" spans="1:6" ht="52.5" customHeight="1" thickBot="1" x14ac:dyDescent="0.3">
      <c r="A67" s="277" t="s">
        <v>9</v>
      </c>
      <c r="B67" s="783" t="s">
        <v>414</v>
      </c>
      <c r="C67" s="784"/>
      <c r="D67" s="784"/>
      <c r="E67" s="794"/>
      <c r="F67" s="247"/>
    </row>
    <row r="68" spans="1:6" ht="18" customHeight="1" thickBot="1" x14ac:dyDescent="0.3">
      <c r="A68" s="277" t="s">
        <v>14</v>
      </c>
      <c r="B68" s="795" t="s">
        <v>415</v>
      </c>
      <c r="C68" s="796"/>
      <c r="D68" s="796"/>
      <c r="E68" s="797"/>
      <c r="F68" s="247"/>
    </row>
    <row r="69" spans="1:6" ht="18.75" customHeight="1" x14ac:dyDescent="0.25">
      <c r="A69" s="780"/>
      <c r="B69" s="278">
        <v>2019</v>
      </c>
      <c r="C69" s="278">
        <v>2020</v>
      </c>
      <c r="D69" s="278">
        <v>2021</v>
      </c>
      <c r="E69" s="278">
        <v>2022</v>
      </c>
      <c r="F69" s="247"/>
    </row>
    <row r="70" spans="1:6" ht="36" customHeight="1" thickBot="1" x14ac:dyDescent="0.3">
      <c r="A70" s="793"/>
      <c r="B70" s="279" t="s">
        <v>5</v>
      </c>
      <c r="C70" s="279" t="s">
        <v>6</v>
      </c>
      <c r="D70" s="279" t="s">
        <v>6</v>
      </c>
      <c r="E70" s="279" t="s">
        <v>6</v>
      </c>
      <c r="F70" s="247"/>
    </row>
    <row r="71" spans="1:6" ht="15.75" thickBot="1" x14ac:dyDescent="0.3">
      <c r="A71" s="277" t="s">
        <v>8</v>
      </c>
      <c r="B71" s="280">
        <v>252</v>
      </c>
      <c r="C71" s="280">
        <v>252</v>
      </c>
      <c r="D71" s="280">
        <v>252</v>
      </c>
      <c r="E71" s="280">
        <v>252</v>
      </c>
      <c r="F71" s="247"/>
    </row>
    <row r="72" spans="1:6" ht="15.75" customHeight="1" thickBot="1" x14ac:dyDescent="0.3">
      <c r="A72" s="277" t="s">
        <v>15</v>
      </c>
      <c r="B72" s="280">
        <v>53150</v>
      </c>
      <c r="C72" s="280">
        <v>70300</v>
      </c>
      <c r="D72" s="280">
        <v>74000</v>
      </c>
      <c r="E72" s="280">
        <v>77800</v>
      </c>
      <c r="F72" s="247"/>
    </row>
    <row r="73" spans="1:6" ht="12.75" customHeight="1" thickBot="1" x14ac:dyDescent="0.3">
      <c r="A73" s="277" t="s">
        <v>23</v>
      </c>
      <c r="B73" s="280">
        <f>B72/B71</f>
        <v>210.9126984126984</v>
      </c>
      <c r="C73" s="280">
        <f>C72/C71</f>
        <v>278.96825396825398</v>
      </c>
      <c r="D73" s="280">
        <f>D72/D71</f>
        <v>293.65079365079367</v>
      </c>
      <c r="E73" s="280">
        <f>E72/E71</f>
        <v>308.73015873015873</v>
      </c>
      <c r="F73" s="247"/>
    </row>
    <row r="74" spans="1:6" ht="36" customHeight="1" thickBot="1" x14ac:dyDescent="0.3">
      <c r="A74" s="277" t="s">
        <v>16</v>
      </c>
      <c r="B74" s="281"/>
      <c r="C74" s="282">
        <f t="shared" ref="C74:E76" si="1">C71/B71-1</f>
        <v>0</v>
      </c>
      <c r="D74" s="282">
        <f t="shared" si="1"/>
        <v>0</v>
      </c>
      <c r="E74" s="282">
        <f t="shared" si="1"/>
        <v>0</v>
      </c>
      <c r="F74" s="247"/>
    </row>
    <row r="75" spans="1:6" ht="42.75" customHeight="1" thickBot="1" x14ac:dyDescent="0.3">
      <c r="A75" s="277" t="s">
        <v>17</v>
      </c>
      <c r="B75" s="281"/>
      <c r="C75" s="282">
        <f t="shared" si="1"/>
        <v>0.32267168391345247</v>
      </c>
      <c r="D75" s="282">
        <f t="shared" si="1"/>
        <v>5.2631578947368363E-2</v>
      </c>
      <c r="E75" s="282">
        <f t="shared" si="1"/>
        <v>5.1351351351351271E-2</v>
      </c>
      <c r="F75" s="247"/>
    </row>
    <row r="76" spans="1:6" ht="36.75" customHeight="1" thickBot="1" x14ac:dyDescent="0.3">
      <c r="A76" s="277" t="s">
        <v>18</v>
      </c>
      <c r="B76" s="281"/>
      <c r="C76" s="282">
        <f t="shared" si="1"/>
        <v>0.32267168391345269</v>
      </c>
      <c r="D76" s="282">
        <f t="shared" si="1"/>
        <v>5.2631578947368585E-2</v>
      </c>
      <c r="E76" s="282">
        <f t="shared" si="1"/>
        <v>5.1351351351351271E-2</v>
      </c>
      <c r="F76" s="247"/>
    </row>
    <row r="77" spans="1:6" ht="15.75" thickBot="1" x14ac:dyDescent="0.3">
      <c r="A77" s="790" t="s">
        <v>416</v>
      </c>
      <c r="B77" s="791"/>
      <c r="C77" s="791"/>
      <c r="D77" s="791"/>
      <c r="E77" s="792"/>
      <c r="F77" s="247"/>
    </row>
    <row r="78" spans="1:6" ht="21" customHeight="1" x14ac:dyDescent="0.25">
      <c r="A78" s="780"/>
      <c r="B78" s="278">
        <v>2019</v>
      </c>
      <c r="C78" s="278">
        <v>2020</v>
      </c>
      <c r="D78" s="278">
        <v>2021</v>
      </c>
      <c r="E78" s="278">
        <v>2022</v>
      </c>
      <c r="F78" s="247"/>
    </row>
    <row r="79" spans="1:6" ht="24.75" customHeight="1" thickBot="1" x14ac:dyDescent="0.3">
      <c r="A79" s="793"/>
      <c r="B79" s="279" t="s">
        <v>5</v>
      </c>
      <c r="C79" s="279" t="s">
        <v>6</v>
      </c>
      <c r="D79" s="279" t="s">
        <v>6</v>
      </c>
      <c r="E79" s="279" t="s">
        <v>6</v>
      </c>
      <c r="F79" s="247"/>
    </row>
    <row r="80" spans="1:6" ht="21.75" customHeight="1" thickBot="1" x14ac:dyDescent="0.3">
      <c r="A80" s="283" t="s">
        <v>0</v>
      </c>
      <c r="B80" s="284"/>
      <c r="C80" s="284"/>
      <c r="D80" s="284"/>
      <c r="E80" s="284"/>
      <c r="F80" s="247"/>
    </row>
    <row r="81" spans="1:6" ht="13.5" customHeight="1" thickBot="1" x14ac:dyDescent="0.3">
      <c r="A81" s="285" t="s">
        <v>52</v>
      </c>
      <c r="B81" s="286"/>
      <c r="C81" s="296"/>
      <c r="D81" s="296"/>
      <c r="E81" s="296"/>
      <c r="F81" s="247"/>
    </row>
    <row r="82" spans="1:6" ht="20.25" customHeight="1" thickBot="1" x14ac:dyDescent="0.3">
      <c r="A82" s="285" t="s">
        <v>53</v>
      </c>
      <c r="B82" s="286"/>
      <c r="C82" s="296"/>
      <c r="D82" s="296"/>
      <c r="E82" s="296"/>
      <c r="F82" s="247"/>
    </row>
    <row r="83" spans="1:6" ht="45.75" thickBot="1" x14ac:dyDescent="0.3">
      <c r="A83" s="283" t="s">
        <v>33</v>
      </c>
      <c r="B83" s="284"/>
      <c r="C83" s="284"/>
      <c r="D83" s="284"/>
      <c r="E83" s="284"/>
      <c r="F83" s="247"/>
    </row>
    <row r="84" spans="1:6" ht="34.5" customHeight="1" thickBot="1" x14ac:dyDescent="0.3">
      <c r="A84" s="285" t="s">
        <v>52</v>
      </c>
      <c r="B84" s="286"/>
      <c r="C84" s="284"/>
      <c r="D84" s="284"/>
      <c r="E84" s="284"/>
      <c r="F84" s="247"/>
    </row>
    <row r="85" spans="1:6" ht="35.25" customHeight="1" thickBot="1" x14ac:dyDescent="0.3">
      <c r="A85" s="285" t="s">
        <v>53</v>
      </c>
      <c r="B85" s="286"/>
      <c r="C85" s="284"/>
      <c r="D85" s="284"/>
      <c r="E85" s="284"/>
      <c r="F85" s="247"/>
    </row>
    <row r="86" spans="1:6" ht="30.75" customHeight="1" thickBot="1" x14ac:dyDescent="0.3">
      <c r="A86" s="283" t="s">
        <v>1</v>
      </c>
      <c r="B86" s="286">
        <v>53150</v>
      </c>
      <c r="C86" s="286">
        <f>C87+C88</f>
        <v>70300</v>
      </c>
      <c r="D86" s="286">
        <f>D87+D88</f>
        <v>74000</v>
      </c>
      <c r="E86" s="286">
        <f>E87+E88</f>
        <v>77800</v>
      </c>
      <c r="F86" s="247"/>
    </row>
    <row r="87" spans="1:6" ht="48" customHeight="1" thickBot="1" x14ac:dyDescent="0.3">
      <c r="A87" s="285" t="s">
        <v>52</v>
      </c>
      <c r="B87" s="286">
        <v>46150</v>
      </c>
      <c r="C87" s="284">
        <v>63300</v>
      </c>
      <c r="D87" s="297">
        <v>67000</v>
      </c>
      <c r="E87" s="297">
        <v>70800</v>
      </c>
      <c r="F87" s="247"/>
    </row>
    <row r="88" spans="1:6" ht="45.75" customHeight="1" thickBot="1" x14ac:dyDescent="0.3">
      <c r="A88" s="285" t="s">
        <v>53</v>
      </c>
      <c r="B88" s="286">
        <v>7000</v>
      </c>
      <c r="C88" s="284">
        <v>7000</v>
      </c>
      <c r="D88" s="297">
        <v>7000</v>
      </c>
      <c r="E88" s="297">
        <v>7000</v>
      </c>
      <c r="F88" s="247"/>
    </row>
    <row r="89" spans="1:6" ht="30.75" customHeight="1" thickBot="1" x14ac:dyDescent="0.3">
      <c r="A89" s="283" t="s">
        <v>2</v>
      </c>
      <c r="B89" s="286"/>
      <c r="C89" s="284"/>
      <c r="D89" s="297"/>
      <c r="E89" s="297"/>
      <c r="F89" s="247"/>
    </row>
    <row r="90" spans="1:6" ht="36.75" customHeight="1" thickBot="1" x14ac:dyDescent="0.3">
      <c r="A90" s="285" t="s">
        <v>52</v>
      </c>
      <c r="B90" s="286"/>
      <c r="C90" s="284"/>
      <c r="D90" s="297"/>
      <c r="E90" s="297"/>
      <c r="F90" s="247"/>
    </row>
    <row r="91" spans="1:6" ht="37.5" customHeight="1" thickBot="1" x14ac:dyDescent="0.3">
      <c r="A91" s="285" t="s">
        <v>53</v>
      </c>
      <c r="B91" s="286"/>
      <c r="C91" s="284"/>
      <c r="D91" s="297"/>
      <c r="E91" s="297"/>
      <c r="F91" s="247"/>
    </row>
    <row r="92" spans="1:6" ht="30.75" thickBot="1" x14ac:dyDescent="0.3">
      <c r="A92" s="283" t="s">
        <v>24</v>
      </c>
      <c r="B92" s="286"/>
      <c r="C92" s="284"/>
      <c r="D92" s="297"/>
      <c r="E92" s="297"/>
      <c r="F92" s="247"/>
    </row>
    <row r="93" spans="1:6" ht="15.75" thickBot="1" x14ac:dyDescent="0.3">
      <c r="A93" s="285" t="s">
        <v>52</v>
      </c>
      <c r="B93" s="286"/>
      <c r="C93" s="284"/>
      <c r="D93" s="297"/>
      <c r="E93" s="297"/>
      <c r="F93" s="247"/>
    </row>
    <row r="94" spans="1:6" ht="15.75" thickBot="1" x14ac:dyDescent="0.3">
      <c r="A94" s="285" t="s">
        <v>53</v>
      </c>
      <c r="B94" s="286"/>
      <c r="C94" s="284"/>
      <c r="D94" s="297"/>
      <c r="E94" s="297"/>
      <c r="F94" s="247"/>
    </row>
    <row r="95" spans="1:6" ht="37.5" customHeight="1" thickBot="1" x14ac:dyDescent="0.3">
      <c r="A95" s="283" t="s">
        <v>25</v>
      </c>
      <c r="B95" s="286"/>
      <c r="C95" s="284"/>
      <c r="D95" s="297"/>
      <c r="E95" s="297"/>
      <c r="F95" s="247"/>
    </row>
    <row r="96" spans="1:6" ht="39" customHeight="1" thickBot="1" x14ac:dyDescent="0.3">
      <c r="A96" s="285" t="s">
        <v>52</v>
      </c>
      <c r="B96" s="286"/>
      <c r="C96" s="284"/>
      <c r="D96" s="297"/>
      <c r="E96" s="297"/>
      <c r="F96" s="247"/>
    </row>
    <row r="97" spans="1:6" ht="30.75" customHeight="1" thickBot="1" x14ac:dyDescent="0.3">
      <c r="A97" s="285" t="s">
        <v>53</v>
      </c>
      <c r="B97" s="286"/>
      <c r="C97" s="284"/>
      <c r="D97" s="297"/>
      <c r="E97" s="297"/>
      <c r="F97" s="247"/>
    </row>
    <row r="98" spans="1:6" ht="45.75" thickBot="1" x14ac:dyDescent="0.3">
      <c r="A98" s="283" t="s">
        <v>3</v>
      </c>
      <c r="B98" s="286"/>
      <c r="C98" s="284"/>
      <c r="D98" s="297"/>
      <c r="E98" s="297"/>
      <c r="F98" s="247"/>
    </row>
    <row r="99" spans="1:6" ht="34.5" customHeight="1" thickBot="1" x14ac:dyDescent="0.3">
      <c r="A99" s="285" t="s">
        <v>52</v>
      </c>
      <c r="B99" s="286"/>
      <c r="C99" s="284"/>
      <c r="D99" s="297"/>
      <c r="E99" s="297"/>
      <c r="F99" s="247"/>
    </row>
    <row r="100" spans="1:6" ht="33" customHeight="1" thickBot="1" x14ac:dyDescent="0.3">
      <c r="A100" s="288" t="s">
        <v>53</v>
      </c>
      <c r="B100" s="286"/>
      <c r="C100" s="284"/>
      <c r="D100" s="297"/>
      <c r="E100" s="297"/>
      <c r="F100" s="247"/>
    </row>
    <row r="101" spans="1:6" ht="30.75" thickBot="1" x14ac:dyDescent="0.3">
      <c r="A101" s="298" t="s">
        <v>102</v>
      </c>
      <c r="B101" s="286">
        <f>B98+B95+B92+B89+B86+B83+B80</f>
        <v>53150</v>
      </c>
      <c r="C101" s="286">
        <f>C98+C95+C92+C89+C86+C83+C80</f>
        <v>70300</v>
      </c>
      <c r="D101" s="299">
        <f>D98+D95+D92+D89+D86+D83+D80</f>
        <v>74000</v>
      </c>
      <c r="E101" s="299">
        <f>E98+E95+E92+E89+E86+E83+E80</f>
        <v>77800</v>
      </c>
      <c r="F101" s="247"/>
    </row>
    <row r="102" spans="1:6" ht="34.5" customHeight="1" thickBot="1" x14ac:dyDescent="0.3">
      <c r="A102" s="291" t="s">
        <v>37</v>
      </c>
      <c r="B102" s="292">
        <f>IF(B101-B72=0,0,"Error")</f>
        <v>0</v>
      </c>
      <c r="C102" s="292">
        <f>IF(C101-C72=0,0,"Error")</f>
        <v>0</v>
      </c>
      <c r="D102" s="292">
        <f>IF(D101-D72=0,0,"Error")</f>
        <v>0</v>
      </c>
      <c r="E102" s="293">
        <f>IF(E101-E72=0,0,"Error")</f>
        <v>0</v>
      </c>
      <c r="F102" s="247"/>
    </row>
    <row r="103" spans="1:6" ht="45" customHeight="1" thickBot="1" x14ac:dyDescent="0.3">
      <c r="A103" s="294" t="s">
        <v>103</v>
      </c>
      <c r="B103" s="764" t="s">
        <v>417</v>
      </c>
      <c r="C103" s="765"/>
      <c r="D103" s="801"/>
      <c r="E103" s="300" t="s">
        <v>418</v>
      </c>
      <c r="F103" s="247"/>
    </row>
    <row r="104" spans="1:6" ht="32.25" customHeight="1" thickBot="1" x14ac:dyDescent="0.3">
      <c r="A104" s="277" t="s">
        <v>9</v>
      </c>
      <c r="B104" s="783" t="s">
        <v>419</v>
      </c>
      <c r="C104" s="784"/>
      <c r="D104" s="784"/>
      <c r="E104" s="794"/>
      <c r="F104" s="247"/>
    </row>
    <row r="105" spans="1:6" ht="21.75" customHeight="1" thickBot="1" x14ac:dyDescent="0.3">
      <c r="A105" s="277" t="s">
        <v>14</v>
      </c>
      <c r="B105" s="795" t="s">
        <v>410</v>
      </c>
      <c r="C105" s="796"/>
      <c r="D105" s="796"/>
      <c r="E105" s="797"/>
      <c r="F105" s="247"/>
    </row>
    <row r="106" spans="1:6" ht="12" customHeight="1" x14ac:dyDescent="0.25">
      <c r="A106" s="780"/>
      <c r="B106" s="278">
        <v>2019</v>
      </c>
      <c r="C106" s="278">
        <v>2020</v>
      </c>
      <c r="D106" s="278">
        <v>2021</v>
      </c>
      <c r="E106" s="278">
        <v>2022</v>
      </c>
      <c r="F106" s="247"/>
    </row>
    <row r="107" spans="1:6" ht="17.25" customHeight="1" thickBot="1" x14ac:dyDescent="0.3">
      <c r="A107" s="793"/>
      <c r="B107" s="279" t="s">
        <v>5</v>
      </c>
      <c r="C107" s="279" t="s">
        <v>6</v>
      </c>
      <c r="D107" s="279" t="s">
        <v>6</v>
      </c>
      <c r="E107" s="279" t="s">
        <v>6</v>
      </c>
      <c r="F107" s="247"/>
    </row>
    <row r="108" spans="1:6" ht="15.75" thickBot="1" x14ac:dyDescent="0.3">
      <c r="A108" s="277" t="s">
        <v>8</v>
      </c>
      <c r="B108" s="280">
        <v>270</v>
      </c>
      <c r="C108" s="280">
        <v>290</v>
      </c>
      <c r="D108" s="280">
        <v>320</v>
      </c>
      <c r="E108" s="301">
        <v>350</v>
      </c>
      <c r="F108" s="247"/>
    </row>
    <row r="109" spans="1:6" ht="29.25" customHeight="1" thickBot="1" x14ac:dyDescent="0.3">
      <c r="A109" s="277" t="s">
        <v>15</v>
      </c>
      <c r="B109" s="280">
        <v>1550</v>
      </c>
      <c r="C109" s="280">
        <v>1600</v>
      </c>
      <c r="D109" s="280">
        <v>1650</v>
      </c>
      <c r="E109" s="280">
        <v>1700</v>
      </c>
      <c r="F109" s="247"/>
    </row>
    <row r="110" spans="1:6" ht="34.5" customHeight="1" thickBot="1" x14ac:dyDescent="0.3">
      <c r="A110" s="277" t="s">
        <v>23</v>
      </c>
      <c r="B110" s="280">
        <f>B109/B108</f>
        <v>5.7407407407407405</v>
      </c>
      <c r="C110" s="280">
        <f>C109/C108</f>
        <v>5.5172413793103452</v>
      </c>
      <c r="D110" s="280">
        <f>D109/D108</f>
        <v>5.15625</v>
      </c>
      <c r="E110" s="280">
        <f>E109/E108</f>
        <v>4.8571428571428568</v>
      </c>
      <c r="F110" s="247"/>
    </row>
    <row r="111" spans="1:6" ht="30.75" thickBot="1" x14ac:dyDescent="0.3">
      <c r="A111" s="277" t="s">
        <v>16</v>
      </c>
      <c r="B111" s="281"/>
      <c r="C111" s="282">
        <f t="shared" ref="C111:E113" si="2">C108/B108-1</f>
        <v>7.4074074074074181E-2</v>
      </c>
      <c r="D111" s="282">
        <f t="shared" si="2"/>
        <v>0.10344827586206895</v>
      </c>
      <c r="E111" s="282">
        <f t="shared" si="2"/>
        <v>9.375E-2</v>
      </c>
      <c r="F111" s="247"/>
    </row>
    <row r="112" spans="1:6" ht="17.25" customHeight="1" thickBot="1" x14ac:dyDescent="0.3">
      <c r="A112" s="277" t="s">
        <v>17</v>
      </c>
      <c r="B112" s="281"/>
      <c r="C112" s="282">
        <f t="shared" si="2"/>
        <v>3.2258064516129004E-2</v>
      </c>
      <c r="D112" s="282">
        <f t="shared" si="2"/>
        <v>3.125E-2</v>
      </c>
      <c r="E112" s="282">
        <f t="shared" si="2"/>
        <v>3.0303030303030276E-2</v>
      </c>
      <c r="F112" s="247"/>
    </row>
    <row r="113" spans="1:7" ht="30.75" thickBot="1" x14ac:dyDescent="0.3">
      <c r="A113" s="277" t="s">
        <v>18</v>
      </c>
      <c r="B113" s="281"/>
      <c r="C113" s="282">
        <f t="shared" si="2"/>
        <v>-3.8932146829810832E-2</v>
      </c>
      <c r="D113" s="282">
        <f t="shared" si="2"/>
        <v>-6.5429687500000111E-2</v>
      </c>
      <c r="E113" s="282">
        <f t="shared" si="2"/>
        <v>-5.8008658008658065E-2</v>
      </c>
      <c r="F113" s="247"/>
    </row>
    <row r="114" spans="1:7" ht="16.5" customHeight="1" thickBot="1" x14ac:dyDescent="0.3">
      <c r="A114" s="790" t="s">
        <v>420</v>
      </c>
      <c r="B114" s="791"/>
      <c r="C114" s="791"/>
      <c r="D114" s="791"/>
      <c r="E114" s="792"/>
      <c r="F114" s="247"/>
    </row>
    <row r="115" spans="1:7" ht="16.5" customHeight="1" x14ac:dyDescent="0.25">
      <c r="A115" s="780"/>
      <c r="B115" s="278">
        <v>2019</v>
      </c>
      <c r="C115" s="278">
        <v>2020</v>
      </c>
      <c r="D115" s="278">
        <v>2021</v>
      </c>
      <c r="E115" s="278">
        <v>2022</v>
      </c>
      <c r="F115" s="247"/>
    </row>
    <row r="116" spans="1:7" ht="22.5" customHeight="1" thickBot="1" x14ac:dyDescent="0.3">
      <c r="A116" s="793"/>
      <c r="B116" s="279" t="s">
        <v>5</v>
      </c>
      <c r="C116" s="279" t="s">
        <v>6</v>
      </c>
      <c r="D116" s="279" t="s">
        <v>6</v>
      </c>
      <c r="E116" s="279" t="s">
        <v>6</v>
      </c>
      <c r="F116" s="247"/>
    </row>
    <row r="117" spans="1:7" ht="15.75" thickBot="1" x14ac:dyDescent="0.3">
      <c r="A117" s="283" t="s">
        <v>0</v>
      </c>
      <c r="B117" s="284"/>
      <c r="C117" s="284"/>
      <c r="D117" s="284"/>
      <c r="E117" s="284"/>
      <c r="F117" s="247"/>
    </row>
    <row r="118" spans="1:7" ht="20.25" customHeight="1" thickBot="1" x14ac:dyDescent="0.3">
      <c r="A118" s="285" t="s">
        <v>52</v>
      </c>
      <c r="B118" s="286"/>
      <c r="C118" s="296"/>
      <c r="D118" s="296"/>
      <c r="E118" s="296"/>
      <c r="F118" s="247"/>
    </row>
    <row r="119" spans="1:7" ht="15.75" customHeight="1" thickBot="1" x14ac:dyDescent="0.3">
      <c r="A119" s="285" t="s">
        <v>53</v>
      </c>
      <c r="B119" s="286"/>
      <c r="C119" s="296"/>
      <c r="D119" s="296"/>
      <c r="E119" s="296"/>
      <c r="F119" s="247"/>
      <c r="G119" s="10"/>
    </row>
    <row r="120" spans="1:7" ht="15.75" customHeight="1" thickBot="1" x14ac:dyDescent="0.3">
      <c r="A120" s="283" t="s">
        <v>33</v>
      </c>
      <c r="B120" s="284"/>
      <c r="C120" s="284"/>
      <c r="D120" s="284"/>
      <c r="E120" s="284"/>
      <c r="F120" s="247"/>
    </row>
    <row r="121" spans="1:7" ht="15.75" thickBot="1" x14ac:dyDescent="0.3">
      <c r="A121" s="285" t="s">
        <v>52</v>
      </c>
      <c r="B121" s="286"/>
      <c r="C121" s="284"/>
      <c r="D121" s="284"/>
      <c r="E121" s="284"/>
      <c r="F121" s="247"/>
    </row>
    <row r="122" spans="1:7" ht="15.75" customHeight="1" thickBot="1" x14ac:dyDescent="0.3">
      <c r="A122" s="285" t="s">
        <v>53</v>
      </c>
      <c r="B122" s="286"/>
      <c r="C122" s="284"/>
      <c r="D122" s="284"/>
      <c r="E122" s="284"/>
      <c r="F122" s="247"/>
    </row>
    <row r="123" spans="1:7" ht="17.25" customHeight="1" thickBot="1" x14ac:dyDescent="0.3">
      <c r="A123" s="283" t="s">
        <v>1</v>
      </c>
      <c r="B123" s="302">
        <f>B124+B125</f>
        <v>1550</v>
      </c>
      <c r="C123" s="302">
        <f>C124+C125</f>
        <v>1600</v>
      </c>
      <c r="D123" s="302">
        <f>D124+D125</f>
        <v>1650</v>
      </c>
      <c r="E123" s="302">
        <f>E124+E125</f>
        <v>1700</v>
      </c>
      <c r="F123" s="247"/>
    </row>
    <row r="124" spans="1:7" ht="32.25" customHeight="1" thickBot="1" x14ac:dyDescent="0.3">
      <c r="A124" s="285" t="s">
        <v>52</v>
      </c>
      <c r="B124" s="302">
        <v>1550</v>
      </c>
      <c r="C124" s="303">
        <v>1600</v>
      </c>
      <c r="D124" s="303">
        <v>1650</v>
      </c>
      <c r="E124" s="303">
        <v>1700</v>
      </c>
      <c r="F124" s="247"/>
    </row>
    <row r="125" spans="1:7" ht="15.75" thickBot="1" x14ac:dyDescent="0.3">
      <c r="A125" s="285" t="s">
        <v>53</v>
      </c>
      <c r="B125" s="286"/>
      <c r="C125" s="284"/>
      <c r="D125" s="284"/>
      <c r="E125" s="284"/>
      <c r="F125" s="247"/>
    </row>
    <row r="126" spans="1:7" ht="30.75" thickBot="1" x14ac:dyDescent="0.3">
      <c r="A126" s="283" t="s">
        <v>2</v>
      </c>
      <c r="B126" s="286"/>
      <c r="C126" s="284"/>
      <c r="D126" s="284"/>
      <c r="E126" s="284"/>
      <c r="F126" s="247"/>
    </row>
    <row r="127" spans="1:7" ht="15.75" thickBot="1" x14ac:dyDescent="0.3">
      <c r="A127" s="285" t="s">
        <v>52</v>
      </c>
      <c r="B127" s="286"/>
      <c r="C127" s="284"/>
      <c r="D127" s="284"/>
      <c r="E127" s="284"/>
      <c r="F127" s="247"/>
    </row>
    <row r="128" spans="1:7" ht="15.75" thickBot="1" x14ac:dyDescent="0.3">
      <c r="A128" s="285" t="s">
        <v>53</v>
      </c>
      <c r="B128" s="286"/>
      <c r="C128" s="284"/>
      <c r="D128" s="284"/>
      <c r="E128" s="284"/>
      <c r="F128" s="247"/>
    </row>
    <row r="129" spans="1:7" ht="30.75" thickBot="1" x14ac:dyDescent="0.3">
      <c r="A129" s="283" t="s">
        <v>24</v>
      </c>
      <c r="B129" s="286"/>
      <c r="C129" s="284"/>
      <c r="D129" s="284"/>
      <c r="E129" s="284"/>
      <c r="F129" s="247"/>
    </row>
    <row r="130" spans="1:7" ht="15.75" thickBot="1" x14ac:dyDescent="0.3">
      <c r="A130" s="285" t="s">
        <v>52</v>
      </c>
      <c r="B130" s="286"/>
      <c r="C130" s="284"/>
      <c r="D130" s="284"/>
      <c r="E130" s="284"/>
      <c r="F130" s="247"/>
    </row>
    <row r="131" spans="1:7" ht="15.75" thickBot="1" x14ac:dyDescent="0.3">
      <c r="A131" s="285" t="s">
        <v>53</v>
      </c>
      <c r="B131" s="286"/>
      <c r="C131" s="284"/>
      <c r="D131" s="284"/>
      <c r="E131" s="284"/>
      <c r="F131" s="247"/>
    </row>
    <row r="132" spans="1:7" ht="30.75" thickBot="1" x14ac:dyDescent="0.3">
      <c r="A132" s="283" t="s">
        <v>25</v>
      </c>
      <c r="B132" s="286">
        <v>0</v>
      </c>
      <c r="C132" s="284">
        <v>0</v>
      </c>
      <c r="D132" s="284">
        <v>0</v>
      </c>
      <c r="E132" s="284">
        <v>0</v>
      </c>
      <c r="F132" s="247"/>
    </row>
    <row r="133" spans="1:7" ht="31.5" customHeight="1" thickBot="1" x14ac:dyDescent="0.3">
      <c r="A133" s="285" t="s">
        <v>52</v>
      </c>
      <c r="B133" s="286"/>
      <c r="C133" s="284"/>
      <c r="D133" s="284"/>
      <c r="E133" s="284"/>
      <c r="F133" s="247"/>
    </row>
    <row r="134" spans="1:7" ht="15.75" thickBot="1" x14ac:dyDescent="0.3">
      <c r="A134" s="285" t="s">
        <v>53</v>
      </c>
      <c r="B134" s="286"/>
      <c r="C134" s="284"/>
      <c r="D134" s="284"/>
      <c r="E134" s="284"/>
      <c r="F134" s="247"/>
    </row>
    <row r="135" spans="1:7" ht="18" customHeight="1" thickBot="1" x14ac:dyDescent="0.3">
      <c r="A135" s="283" t="s">
        <v>3</v>
      </c>
      <c r="B135" s="286"/>
      <c r="C135" s="284"/>
      <c r="D135" s="284"/>
      <c r="E135" s="284"/>
      <c r="F135" s="247"/>
    </row>
    <row r="136" spans="1:7" ht="30.75" customHeight="1" thickBot="1" x14ac:dyDescent="0.3">
      <c r="A136" s="285" t="s">
        <v>52</v>
      </c>
      <c r="B136" s="286"/>
      <c r="C136" s="284"/>
      <c r="D136" s="284"/>
      <c r="E136" s="284"/>
      <c r="F136" s="247"/>
    </row>
    <row r="137" spans="1:7" ht="30" customHeight="1" thickBot="1" x14ac:dyDescent="0.3">
      <c r="A137" s="288" t="s">
        <v>53</v>
      </c>
      <c r="B137" s="286"/>
      <c r="C137" s="284"/>
      <c r="D137" s="284"/>
      <c r="E137" s="284"/>
      <c r="F137" s="247"/>
    </row>
    <row r="138" spans="1:7" ht="30.75" thickBot="1" x14ac:dyDescent="0.3">
      <c r="A138" s="298" t="s">
        <v>109</v>
      </c>
      <c r="B138" s="286">
        <f>B135+B132+B129+B126+B123+B120+B117</f>
        <v>1550</v>
      </c>
      <c r="C138" s="286">
        <f>C135+C132+C129+C126+C123+C120+C117</f>
        <v>1600</v>
      </c>
      <c r="D138" s="286">
        <f>D135+D132+D129+D126+D123+D120+D117</f>
        <v>1650</v>
      </c>
      <c r="E138" s="286">
        <f>E135+E132+E129+E126+E123+E120+E117</f>
        <v>1700</v>
      </c>
      <c r="F138" s="247"/>
    </row>
    <row r="139" spans="1:7" ht="15.75" thickBot="1" x14ac:dyDescent="0.3">
      <c r="A139" s="291" t="s">
        <v>37</v>
      </c>
      <c r="B139" s="292">
        <f>IF(B138-B109=0,0,"Error")</f>
        <v>0</v>
      </c>
      <c r="C139" s="292">
        <f>IF(C138-C109=0,0,"Error")</f>
        <v>0</v>
      </c>
      <c r="D139" s="292">
        <f>IF(D138-D109=0,0,"Error")</f>
        <v>0</v>
      </c>
      <c r="E139" s="293">
        <f>IF(E138-E109=0,0,"Error")</f>
        <v>0</v>
      </c>
      <c r="F139" s="247"/>
    </row>
    <row r="140" spans="1:7" ht="47.25" customHeight="1" thickBot="1" x14ac:dyDescent="0.3">
      <c r="A140" s="294" t="s">
        <v>110</v>
      </c>
      <c r="B140" s="764" t="s">
        <v>421</v>
      </c>
      <c r="C140" s="765"/>
      <c r="D140" s="801"/>
      <c r="E140" s="304" t="s">
        <v>422</v>
      </c>
      <c r="F140" s="247"/>
      <c r="G140" s="10"/>
    </row>
    <row r="141" spans="1:7" ht="46.5" customHeight="1" thickBot="1" x14ac:dyDescent="0.3">
      <c r="A141" s="277" t="s">
        <v>9</v>
      </c>
      <c r="B141" s="783" t="s">
        <v>423</v>
      </c>
      <c r="C141" s="784"/>
      <c r="D141" s="784"/>
      <c r="E141" s="794"/>
      <c r="F141" s="247"/>
    </row>
    <row r="142" spans="1:7" ht="15.75" thickBot="1" x14ac:dyDescent="0.3">
      <c r="A142" s="277" t="s">
        <v>14</v>
      </c>
      <c r="B142" s="795" t="s">
        <v>410</v>
      </c>
      <c r="C142" s="796"/>
      <c r="D142" s="796"/>
      <c r="E142" s="797"/>
      <c r="F142" s="247"/>
    </row>
    <row r="143" spans="1:7" ht="45.75" customHeight="1" x14ac:dyDescent="0.25">
      <c r="A143" s="780"/>
      <c r="B143" s="278">
        <v>2019</v>
      </c>
      <c r="C143" s="278">
        <v>2020</v>
      </c>
      <c r="D143" s="278">
        <v>2021</v>
      </c>
      <c r="E143" s="278">
        <v>2022</v>
      </c>
      <c r="F143" s="247"/>
    </row>
    <row r="144" spans="1:7" ht="20.25" customHeight="1" thickBot="1" x14ac:dyDescent="0.3">
      <c r="A144" s="793"/>
      <c r="B144" s="279" t="s">
        <v>5</v>
      </c>
      <c r="C144" s="279" t="s">
        <v>6</v>
      </c>
      <c r="D144" s="279" t="s">
        <v>6</v>
      </c>
      <c r="E144" s="279" t="s">
        <v>6</v>
      </c>
      <c r="F144" s="247"/>
    </row>
    <row r="145" spans="1:6" ht="18.75" customHeight="1" thickBot="1" x14ac:dyDescent="0.3">
      <c r="A145" s="277" t="s">
        <v>8</v>
      </c>
      <c r="B145" s="305">
        <v>4210</v>
      </c>
      <c r="C145" s="280">
        <v>4210</v>
      </c>
      <c r="D145" s="280">
        <v>4230</v>
      </c>
      <c r="E145" s="301">
        <v>4250</v>
      </c>
      <c r="F145" s="247"/>
    </row>
    <row r="146" spans="1:6" ht="17.25" customHeight="1" thickBot="1" x14ac:dyDescent="0.3">
      <c r="A146" s="277" t="s">
        <v>15</v>
      </c>
      <c r="B146" s="280">
        <v>218812</v>
      </c>
      <c r="C146" s="280">
        <f>C175</f>
        <v>218812</v>
      </c>
      <c r="D146" s="280">
        <f>D175</f>
        <v>218812</v>
      </c>
      <c r="E146" s="280">
        <f>E175</f>
        <v>218812</v>
      </c>
      <c r="F146" s="247"/>
    </row>
    <row r="147" spans="1:6" ht="18.75" customHeight="1" thickBot="1" x14ac:dyDescent="0.3">
      <c r="A147" s="277" t="s">
        <v>23</v>
      </c>
      <c r="B147" s="280">
        <f>B146/B145</f>
        <v>51.97434679334917</v>
      </c>
      <c r="C147" s="280">
        <f>C146/C145</f>
        <v>51.97434679334917</v>
      </c>
      <c r="D147" s="280">
        <f>D146/D145</f>
        <v>51.72860520094563</v>
      </c>
      <c r="E147" s="280">
        <f>E146/E145</f>
        <v>51.485176470588236</v>
      </c>
      <c r="F147" s="247"/>
    </row>
    <row r="148" spans="1:6" ht="32.25" customHeight="1" thickBot="1" x14ac:dyDescent="0.3">
      <c r="A148" s="277" t="s">
        <v>16</v>
      </c>
      <c r="B148" s="281"/>
      <c r="C148" s="282">
        <f t="shared" ref="C148:E150" si="3">C145/B145-1</f>
        <v>0</v>
      </c>
      <c r="D148" s="282">
        <f t="shared" si="3"/>
        <v>4.7505938242280443E-3</v>
      </c>
      <c r="E148" s="282">
        <f t="shared" si="3"/>
        <v>4.7281323877068626E-3</v>
      </c>
      <c r="F148" s="247"/>
    </row>
    <row r="149" spans="1:6" ht="28.5" customHeight="1" thickBot="1" x14ac:dyDescent="0.3">
      <c r="A149" s="277" t="s">
        <v>17</v>
      </c>
      <c r="B149" s="281"/>
      <c r="C149" s="282">
        <f t="shared" si="3"/>
        <v>0</v>
      </c>
      <c r="D149" s="282">
        <f t="shared" si="3"/>
        <v>0</v>
      </c>
      <c r="E149" s="282">
        <f t="shared" si="3"/>
        <v>0</v>
      </c>
      <c r="F149" s="247"/>
    </row>
    <row r="150" spans="1:6" ht="46.5" customHeight="1" thickBot="1" x14ac:dyDescent="0.3">
      <c r="A150" s="277" t="s">
        <v>18</v>
      </c>
      <c r="B150" s="281"/>
      <c r="C150" s="282">
        <f t="shared" si="3"/>
        <v>0</v>
      </c>
      <c r="D150" s="282">
        <f t="shared" si="3"/>
        <v>-4.7281323877068626E-3</v>
      </c>
      <c r="E150" s="282">
        <f t="shared" si="3"/>
        <v>-4.7058823529412264E-3</v>
      </c>
      <c r="F150" s="247"/>
    </row>
    <row r="151" spans="1:6" ht="15.75" thickBot="1" x14ac:dyDescent="0.3">
      <c r="A151" s="790" t="s">
        <v>424</v>
      </c>
      <c r="B151" s="791"/>
      <c r="C151" s="791"/>
      <c r="D151" s="791"/>
      <c r="E151" s="792"/>
      <c r="F151" s="247"/>
    </row>
    <row r="152" spans="1:6" x14ac:dyDescent="0.25">
      <c r="A152" s="780"/>
      <c r="B152" s="278">
        <v>2019</v>
      </c>
      <c r="C152" s="278">
        <v>2020</v>
      </c>
      <c r="D152" s="278">
        <v>2021</v>
      </c>
      <c r="E152" s="278">
        <v>2022</v>
      </c>
      <c r="F152" s="247"/>
    </row>
    <row r="153" spans="1:6" ht="15.75" thickBot="1" x14ac:dyDescent="0.3">
      <c r="A153" s="793"/>
      <c r="B153" s="279" t="s">
        <v>5</v>
      </c>
      <c r="C153" s="279" t="s">
        <v>6</v>
      </c>
      <c r="D153" s="279" t="s">
        <v>6</v>
      </c>
      <c r="E153" s="279" t="s">
        <v>6</v>
      </c>
      <c r="F153" s="247"/>
    </row>
    <row r="154" spans="1:6" ht="16.5" customHeight="1" thickBot="1" x14ac:dyDescent="0.3">
      <c r="A154" s="283" t="s">
        <v>0</v>
      </c>
      <c r="B154" s="284">
        <v>187500</v>
      </c>
      <c r="C154" s="284">
        <v>187500</v>
      </c>
      <c r="D154" s="284">
        <v>187500</v>
      </c>
      <c r="E154" s="284">
        <v>187500</v>
      </c>
      <c r="F154" s="247"/>
    </row>
    <row r="155" spans="1:6" ht="15.75" thickBot="1" x14ac:dyDescent="0.3">
      <c r="A155" s="285" t="s">
        <v>52</v>
      </c>
      <c r="B155" s="286">
        <v>187500</v>
      </c>
      <c r="C155" s="284">
        <v>187500</v>
      </c>
      <c r="D155" s="284">
        <v>187500</v>
      </c>
      <c r="E155" s="284">
        <v>187500</v>
      </c>
      <c r="F155" s="247"/>
    </row>
    <row r="156" spans="1:6" ht="17.25" customHeight="1" thickBot="1" x14ac:dyDescent="0.3">
      <c r="A156" s="285" t="s">
        <v>53</v>
      </c>
      <c r="B156" s="286"/>
      <c r="C156" s="296"/>
      <c r="D156" s="296"/>
      <c r="E156" s="296"/>
      <c r="F156" s="247"/>
    </row>
    <row r="157" spans="1:6" ht="45.75" thickBot="1" x14ac:dyDescent="0.3">
      <c r="A157" s="283" t="s">
        <v>33</v>
      </c>
      <c r="B157" s="284">
        <v>31312</v>
      </c>
      <c r="C157" s="284">
        <v>31312</v>
      </c>
      <c r="D157" s="284">
        <v>31312</v>
      </c>
      <c r="E157" s="284">
        <v>31312</v>
      </c>
      <c r="F157" s="247"/>
    </row>
    <row r="158" spans="1:6" ht="14.25" customHeight="1" thickBot="1" x14ac:dyDescent="0.3">
      <c r="A158" s="285" t="s">
        <v>52</v>
      </c>
      <c r="B158" s="286">
        <v>31312</v>
      </c>
      <c r="C158" s="284">
        <v>31312</v>
      </c>
      <c r="D158" s="284">
        <v>31312</v>
      </c>
      <c r="E158" s="284">
        <v>31312</v>
      </c>
      <c r="F158" s="247"/>
    </row>
    <row r="159" spans="1:6" ht="17.25" customHeight="1" thickBot="1" x14ac:dyDescent="0.3">
      <c r="A159" s="285" t="s">
        <v>53</v>
      </c>
      <c r="B159" s="286"/>
      <c r="C159" s="284"/>
      <c r="D159" s="284"/>
      <c r="E159" s="284"/>
      <c r="F159" s="247"/>
    </row>
    <row r="160" spans="1:6" ht="15.75" customHeight="1" thickBot="1" x14ac:dyDescent="0.3">
      <c r="A160" s="283" t="s">
        <v>1</v>
      </c>
      <c r="B160" s="302">
        <v>0</v>
      </c>
      <c r="C160" s="303">
        <v>0</v>
      </c>
      <c r="D160" s="303">
        <v>0</v>
      </c>
      <c r="E160" s="303">
        <v>0</v>
      </c>
      <c r="F160" s="247"/>
    </row>
    <row r="161" spans="1:7" ht="15.75" thickBot="1" x14ac:dyDescent="0.3">
      <c r="A161" s="285" t="s">
        <v>52</v>
      </c>
      <c r="B161" s="286"/>
      <c r="C161" s="284"/>
      <c r="D161" s="284"/>
      <c r="E161" s="284"/>
      <c r="F161" s="247"/>
    </row>
    <row r="162" spans="1:7" ht="15.75" customHeight="1" thickBot="1" x14ac:dyDescent="0.3">
      <c r="A162" s="285" t="s">
        <v>53</v>
      </c>
      <c r="B162" s="286"/>
      <c r="C162" s="284"/>
      <c r="D162" s="284"/>
      <c r="E162" s="284"/>
      <c r="F162" s="247"/>
    </row>
    <row r="163" spans="1:7" ht="30.75" thickBot="1" x14ac:dyDescent="0.3">
      <c r="A163" s="283" t="s">
        <v>2</v>
      </c>
      <c r="B163" s="286"/>
      <c r="C163" s="284"/>
      <c r="D163" s="284"/>
      <c r="E163" s="284"/>
      <c r="F163" s="247"/>
      <c r="G163" s="10"/>
    </row>
    <row r="164" spans="1:7" ht="15.75" thickBot="1" x14ac:dyDescent="0.3">
      <c r="A164" s="285" t="s">
        <v>52</v>
      </c>
      <c r="B164" s="286"/>
      <c r="C164" s="284"/>
      <c r="D164" s="284"/>
      <c r="E164" s="284"/>
      <c r="F164" s="247"/>
    </row>
    <row r="165" spans="1:7" ht="15.75" thickBot="1" x14ac:dyDescent="0.3">
      <c r="A165" s="285" t="s">
        <v>53</v>
      </c>
      <c r="B165" s="286"/>
      <c r="C165" s="284"/>
      <c r="D165" s="284"/>
      <c r="E165" s="284"/>
      <c r="F165" s="247"/>
    </row>
    <row r="166" spans="1:7" ht="32.25" customHeight="1" thickBot="1" x14ac:dyDescent="0.3">
      <c r="A166" s="283" t="s">
        <v>24</v>
      </c>
      <c r="B166" s="286"/>
      <c r="C166" s="284"/>
      <c r="D166" s="284"/>
      <c r="E166" s="284"/>
      <c r="F166" s="247"/>
    </row>
    <row r="167" spans="1:7" ht="46.5" customHeight="1" thickBot="1" x14ac:dyDescent="0.3">
      <c r="A167" s="285" t="s">
        <v>52</v>
      </c>
      <c r="B167" s="286"/>
      <c r="C167" s="284"/>
      <c r="D167" s="284"/>
      <c r="E167" s="284"/>
      <c r="F167" s="247"/>
    </row>
    <row r="168" spans="1:7" ht="43.5" customHeight="1" thickBot="1" x14ac:dyDescent="0.3">
      <c r="A168" s="285" t="s">
        <v>53</v>
      </c>
      <c r="B168" s="286"/>
      <c r="C168" s="284"/>
      <c r="D168" s="284"/>
      <c r="E168" s="284"/>
      <c r="F168" s="247"/>
    </row>
    <row r="169" spans="1:7" ht="30" customHeight="1" thickBot="1" x14ac:dyDescent="0.3">
      <c r="A169" s="283" t="s">
        <v>25</v>
      </c>
      <c r="B169" s="286">
        <v>0</v>
      </c>
      <c r="C169" s="284">
        <v>0</v>
      </c>
      <c r="D169" s="284">
        <v>0</v>
      </c>
      <c r="E169" s="284">
        <v>0</v>
      </c>
      <c r="F169" s="247"/>
    </row>
    <row r="170" spans="1:7" ht="31.5" customHeight="1" thickBot="1" x14ac:dyDescent="0.3">
      <c r="A170" s="285" t="s">
        <v>52</v>
      </c>
      <c r="B170" s="286"/>
      <c r="C170" s="284"/>
      <c r="D170" s="284"/>
      <c r="E170" s="284"/>
      <c r="F170" s="247"/>
    </row>
    <row r="171" spans="1:7" ht="15.75" thickBot="1" x14ac:dyDescent="0.3">
      <c r="A171" s="285" t="s">
        <v>53</v>
      </c>
      <c r="B171" s="286"/>
      <c r="C171" s="284"/>
      <c r="D171" s="284"/>
      <c r="E171" s="284"/>
      <c r="F171" s="247"/>
    </row>
    <row r="172" spans="1:7" ht="45.75" thickBot="1" x14ac:dyDescent="0.3">
      <c r="A172" s="283" t="s">
        <v>3</v>
      </c>
      <c r="B172" s="286"/>
      <c r="C172" s="284"/>
      <c r="D172" s="284"/>
      <c r="E172" s="284"/>
      <c r="F172" s="247"/>
    </row>
    <row r="173" spans="1:7" ht="15.75" thickBot="1" x14ac:dyDescent="0.3">
      <c r="A173" s="285" t="s">
        <v>52</v>
      </c>
      <c r="B173" s="286"/>
      <c r="C173" s="284"/>
      <c r="D173" s="284"/>
      <c r="E173" s="284"/>
      <c r="F173" s="247"/>
    </row>
    <row r="174" spans="1:7" ht="15.75" thickBot="1" x14ac:dyDescent="0.3">
      <c r="A174" s="288" t="s">
        <v>53</v>
      </c>
      <c r="B174" s="286"/>
      <c r="C174" s="284"/>
      <c r="D174" s="284"/>
      <c r="E174" s="284"/>
      <c r="F174" s="247"/>
    </row>
    <row r="175" spans="1:7" ht="30" customHeight="1" thickBot="1" x14ac:dyDescent="0.3">
      <c r="A175" s="298" t="s">
        <v>116</v>
      </c>
      <c r="B175" s="286">
        <f>B172+B169+B166+B163+B160+B157+B154</f>
        <v>218812</v>
      </c>
      <c r="C175" s="286">
        <f>C172+C169+C166+C163+C160+C157+C154</f>
        <v>218812</v>
      </c>
      <c r="D175" s="286">
        <f>D172+D169+D166+D163+D160+D157+D154</f>
        <v>218812</v>
      </c>
      <c r="E175" s="286">
        <f>E172+E169+E166+E163+E160+E157+E154</f>
        <v>218812</v>
      </c>
      <c r="F175" s="247"/>
    </row>
    <row r="176" spans="1:7" ht="39" customHeight="1" thickBot="1" x14ac:dyDescent="0.3">
      <c r="A176" s="291" t="s">
        <v>37</v>
      </c>
      <c r="B176" s="293">
        <f>IF(B175-B146=0,0,"Error")</f>
        <v>0</v>
      </c>
      <c r="C176" s="293">
        <f>IF(C175-C146=0,0,"Error")</f>
        <v>0</v>
      </c>
      <c r="D176" s="293">
        <f>IF(D175-D146=0,0,"Error")</f>
        <v>0</v>
      </c>
      <c r="E176" s="293">
        <f>IF(E175-E146=0,0,"Error")</f>
        <v>0</v>
      </c>
      <c r="F176" s="247"/>
    </row>
    <row r="177" spans="1:7" ht="36" customHeight="1" thickBot="1" x14ac:dyDescent="0.3">
      <c r="A177" s="306" t="s">
        <v>117</v>
      </c>
      <c r="B177" s="805" t="s">
        <v>425</v>
      </c>
      <c r="C177" s="806"/>
      <c r="D177" s="807"/>
      <c r="E177" s="276" t="s">
        <v>426</v>
      </c>
      <c r="F177" s="247"/>
    </row>
    <row r="178" spans="1:7" ht="30.75" thickBot="1" x14ac:dyDescent="0.3">
      <c r="A178" s="277" t="s">
        <v>9</v>
      </c>
      <c r="B178" s="781" t="s">
        <v>427</v>
      </c>
      <c r="C178" s="808"/>
      <c r="D178" s="808"/>
      <c r="E178" s="794"/>
      <c r="F178" s="247"/>
    </row>
    <row r="179" spans="1:7" ht="34.5" customHeight="1" thickBot="1" x14ac:dyDescent="0.3">
      <c r="A179" s="277" t="s">
        <v>14</v>
      </c>
      <c r="B179" s="795" t="s">
        <v>410</v>
      </c>
      <c r="C179" s="796"/>
      <c r="D179" s="796"/>
      <c r="E179" s="797"/>
      <c r="F179" s="247"/>
    </row>
    <row r="180" spans="1:7" ht="31.5" customHeight="1" x14ac:dyDescent="0.25">
      <c r="A180" s="780"/>
      <c r="B180" s="278">
        <v>2019</v>
      </c>
      <c r="C180" s="278">
        <v>2020</v>
      </c>
      <c r="D180" s="278">
        <v>2021</v>
      </c>
      <c r="E180" s="278">
        <v>2022</v>
      </c>
      <c r="F180" s="247"/>
    </row>
    <row r="181" spans="1:7" ht="15.75" thickBot="1" x14ac:dyDescent="0.3">
      <c r="A181" s="793"/>
      <c r="B181" s="279" t="s">
        <v>5</v>
      </c>
      <c r="C181" s="279" t="s">
        <v>6</v>
      </c>
      <c r="D181" s="279" t="s">
        <v>6</v>
      </c>
      <c r="E181" s="279" t="s">
        <v>6</v>
      </c>
      <c r="F181" s="247"/>
    </row>
    <row r="182" spans="1:7" ht="15.75" thickBot="1" x14ac:dyDescent="0.3">
      <c r="A182" s="277" t="s">
        <v>8</v>
      </c>
      <c r="B182" s="305">
        <v>71000</v>
      </c>
      <c r="C182" s="280">
        <v>72000</v>
      </c>
      <c r="D182" s="280">
        <v>73000</v>
      </c>
      <c r="E182" s="301">
        <v>74000</v>
      </c>
      <c r="F182" s="247"/>
    </row>
    <row r="183" spans="1:7" ht="49.5" customHeight="1" thickBot="1" x14ac:dyDescent="0.3">
      <c r="A183" s="277" t="s">
        <v>15</v>
      </c>
      <c r="B183" s="280">
        <f>B212</f>
        <v>50000</v>
      </c>
      <c r="C183" s="280">
        <v>64800</v>
      </c>
      <c r="D183" s="280">
        <v>66050</v>
      </c>
      <c r="E183" s="280">
        <v>67200</v>
      </c>
      <c r="F183" s="247"/>
    </row>
    <row r="184" spans="1:7" ht="30.75" thickBot="1" x14ac:dyDescent="0.3">
      <c r="A184" s="277" t="s">
        <v>23</v>
      </c>
      <c r="B184" s="280">
        <v>0</v>
      </c>
      <c r="C184" s="280">
        <f>C183/C182</f>
        <v>0.9</v>
      </c>
      <c r="D184" s="280">
        <f>D183/D182</f>
        <v>0.90479452054794518</v>
      </c>
      <c r="E184" s="280">
        <f>E183/E182</f>
        <v>0.90810810810810816</v>
      </c>
      <c r="F184" s="247"/>
      <c r="G184" s="10"/>
    </row>
    <row r="185" spans="1:7" ht="18.75" customHeight="1" thickBot="1" x14ac:dyDescent="0.3">
      <c r="A185" s="277" t="s">
        <v>16</v>
      </c>
      <c r="B185" s="281"/>
      <c r="C185" s="282">
        <f t="shared" ref="C185:E187" si="4">C182/B182-1</f>
        <v>1.4084507042253502E-2</v>
      </c>
      <c r="D185" s="282">
        <f t="shared" si="4"/>
        <v>1.388888888888884E-2</v>
      </c>
      <c r="E185" s="282">
        <f t="shared" si="4"/>
        <v>1.3698630136986356E-2</v>
      </c>
      <c r="F185" s="247"/>
    </row>
    <row r="186" spans="1:7" ht="30.75" thickBot="1" x14ac:dyDescent="0.3">
      <c r="A186" s="277" t="s">
        <v>17</v>
      </c>
      <c r="B186" s="281"/>
      <c r="C186" s="282">
        <f t="shared" si="4"/>
        <v>0.29600000000000004</v>
      </c>
      <c r="D186" s="282">
        <f t="shared" si="4"/>
        <v>1.9290123456790154E-2</v>
      </c>
      <c r="E186" s="282">
        <f t="shared" si="4"/>
        <v>1.7411052233156754E-2</v>
      </c>
      <c r="F186" s="247"/>
    </row>
    <row r="187" spans="1:7" ht="17.25" customHeight="1" thickBot="1" x14ac:dyDescent="0.3">
      <c r="A187" s="277" t="s">
        <v>18</v>
      </c>
      <c r="B187" s="281"/>
      <c r="C187" s="282" t="e">
        <f t="shared" si="4"/>
        <v>#DIV/0!</v>
      </c>
      <c r="D187" s="282">
        <f t="shared" si="4"/>
        <v>5.3272450532724225E-3</v>
      </c>
      <c r="E187" s="282">
        <f t="shared" si="4"/>
        <v>3.6622542300059902E-3</v>
      </c>
      <c r="F187" s="247"/>
    </row>
    <row r="188" spans="1:7" ht="20.25" customHeight="1" thickBot="1" x14ac:dyDescent="0.3">
      <c r="A188" s="790" t="s">
        <v>428</v>
      </c>
      <c r="B188" s="791"/>
      <c r="C188" s="791"/>
      <c r="D188" s="791"/>
      <c r="E188" s="792"/>
      <c r="F188" s="247"/>
    </row>
    <row r="189" spans="1:7" ht="16.5" customHeight="1" x14ac:dyDescent="0.25">
      <c r="A189" s="780"/>
      <c r="B189" s="278">
        <v>2019</v>
      </c>
      <c r="C189" s="278">
        <v>2020</v>
      </c>
      <c r="D189" s="278">
        <v>2021</v>
      </c>
      <c r="E189" s="278">
        <v>2022</v>
      </c>
      <c r="F189" s="247"/>
    </row>
    <row r="190" spans="1:7" ht="18.75" customHeight="1" thickBot="1" x14ac:dyDescent="0.3">
      <c r="A190" s="793"/>
      <c r="B190" s="279" t="s">
        <v>5</v>
      </c>
      <c r="C190" s="279" t="s">
        <v>6</v>
      </c>
      <c r="D190" s="279" t="s">
        <v>6</v>
      </c>
      <c r="E190" s="279" t="s">
        <v>6</v>
      </c>
      <c r="F190" s="247"/>
    </row>
    <row r="191" spans="1:7" ht="18.75" customHeight="1" thickBot="1" x14ac:dyDescent="0.3">
      <c r="A191" s="283" t="s">
        <v>0</v>
      </c>
      <c r="B191" s="284"/>
      <c r="C191" s="284"/>
      <c r="D191" s="284"/>
      <c r="E191" s="284"/>
      <c r="F191" s="247"/>
    </row>
    <row r="192" spans="1:7" ht="18" customHeight="1" thickBot="1" x14ac:dyDescent="0.3">
      <c r="A192" s="285" t="s">
        <v>52</v>
      </c>
      <c r="B192" s="286"/>
      <c r="C192" s="296"/>
      <c r="D192" s="296"/>
      <c r="E192" s="296"/>
      <c r="F192" s="247"/>
    </row>
    <row r="193" spans="1:6" ht="15.75" thickBot="1" x14ac:dyDescent="0.3">
      <c r="A193" s="285" t="s">
        <v>53</v>
      </c>
      <c r="B193" s="286"/>
      <c r="C193" s="296"/>
      <c r="D193" s="296"/>
      <c r="E193" s="296"/>
      <c r="F193" s="247"/>
    </row>
    <row r="194" spans="1:6" ht="45" customHeight="1" thickBot="1" x14ac:dyDescent="0.3">
      <c r="A194" s="283" t="s">
        <v>33</v>
      </c>
      <c r="B194" s="284"/>
      <c r="C194" s="284"/>
      <c r="D194" s="284"/>
      <c r="E194" s="284"/>
      <c r="F194" s="247"/>
    </row>
    <row r="195" spans="1:6" ht="15.75" thickBot="1" x14ac:dyDescent="0.3">
      <c r="A195" s="285" t="s">
        <v>52</v>
      </c>
      <c r="B195" s="286"/>
      <c r="C195" s="284"/>
      <c r="D195" s="284"/>
      <c r="E195" s="284"/>
      <c r="F195" s="247"/>
    </row>
    <row r="196" spans="1:6" ht="15.75" customHeight="1" thickBot="1" x14ac:dyDescent="0.3">
      <c r="A196" s="285" t="s">
        <v>53</v>
      </c>
      <c r="B196" s="286"/>
      <c r="C196" s="284"/>
      <c r="D196" s="284"/>
      <c r="E196" s="284"/>
      <c r="F196" s="247"/>
    </row>
    <row r="197" spans="1:6" ht="15.75" customHeight="1" thickBot="1" x14ac:dyDescent="0.3">
      <c r="A197" s="283" t="s">
        <v>1</v>
      </c>
      <c r="B197" s="302">
        <v>50000</v>
      </c>
      <c r="C197" s="303">
        <v>64800</v>
      </c>
      <c r="D197" s="297">
        <v>66050</v>
      </c>
      <c r="E197" s="297">
        <v>67200</v>
      </c>
      <c r="F197" s="247"/>
    </row>
    <row r="198" spans="1:6" ht="15" customHeight="1" thickBot="1" x14ac:dyDescent="0.3">
      <c r="A198" s="285" t="s">
        <v>52</v>
      </c>
      <c r="B198" s="286">
        <v>50000</v>
      </c>
      <c r="C198" s="303">
        <v>64800</v>
      </c>
      <c r="D198" s="297">
        <v>66050</v>
      </c>
      <c r="E198" s="297">
        <v>67200</v>
      </c>
      <c r="F198" s="247"/>
    </row>
    <row r="199" spans="1:6" ht="20.25" customHeight="1" thickBot="1" x14ac:dyDescent="0.3">
      <c r="A199" s="285" t="s">
        <v>53</v>
      </c>
      <c r="B199" s="286"/>
      <c r="C199" s="284"/>
      <c r="D199" s="297"/>
      <c r="E199" s="297"/>
      <c r="F199" s="247"/>
    </row>
    <row r="200" spans="1:6" ht="20.25" customHeight="1" thickBot="1" x14ac:dyDescent="0.3">
      <c r="A200" s="283" t="s">
        <v>2</v>
      </c>
      <c r="B200" s="286"/>
      <c r="C200" s="284"/>
      <c r="D200" s="297"/>
      <c r="E200" s="297"/>
      <c r="F200" s="247"/>
    </row>
    <row r="201" spans="1:6" ht="18.75" customHeight="1" thickBot="1" x14ac:dyDescent="0.3">
      <c r="A201" s="285" t="s">
        <v>52</v>
      </c>
      <c r="B201" s="286"/>
      <c r="C201" s="284"/>
      <c r="D201" s="297"/>
      <c r="E201" s="297"/>
      <c r="F201" s="247"/>
    </row>
    <row r="202" spans="1:6" ht="23.25" customHeight="1" thickBot="1" x14ac:dyDescent="0.3">
      <c r="A202" s="285" t="s">
        <v>53</v>
      </c>
      <c r="B202" s="286"/>
      <c r="C202" s="284"/>
      <c r="D202" s="297"/>
      <c r="E202" s="297"/>
      <c r="F202" s="247"/>
    </row>
    <row r="203" spans="1:6" ht="19.5" customHeight="1" thickBot="1" x14ac:dyDescent="0.3">
      <c r="A203" s="283" t="s">
        <v>24</v>
      </c>
      <c r="B203" s="286"/>
      <c r="C203" s="284"/>
      <c r="D203" s="297"/>
      <c r="E203" s="297"/>
      <c r="F203" s="247"/>
    </row>
    <row r="204" spans="1:6" ht="21.75" customHeight="1" thickBot="1" x14ac:dyDescent="0.3">
      <c r="A204" s="285" t="s">
        <v>52</v>
      </c>
      <c r="B204" s="286"/>
      <c r="C204" s="284"/>
      <c r="D204" s="297"/>
      <c r="E204" s="297"/>
      <c r="F204" s="247"/>
    </row>
    <row r="205" spans="1:6" ht="14.25" customHeight="1" thickBot="1" x14ac:dyDescent="0.3">
      <c r="A205" s="285" t="s">
        <v>53</v>
      </c>
      <c r="B205" s="286"/>
      <c r="C205" s="284"/>
      <c r="D205" s="297"/>
      <c r="E205" s="297"/>
      <c r="F205" s="247"/>
    </row>
    <row r="206" spans="1:6" ht="13.5" customHeight="1" thickBot="1" x14ac:dyDescent="0.3">
      <c r="A206" s="283" t="s">
        <v>25</v>
      </c>
      <c r="B206" s="286">
        <v>0</v>
      </c>
      <c r="C206" s="284">
        <v>0</v>
      </c>
      <c r="D206" s="297">
        <v>0</v>
      </c>
      <c r="E206" s="297">
        <v>0</v>
      </c>
      <c r="F206" s="247"/>
    </row>
    <row r="207" spans="1:6" ht="15.75" customHeight="1" thickBot="1" x14ac:dyDescent="0.3">
      <c r="A207" s="285" t="s">
        <v>52</v>
      </c>
      <c r="B207" s="286"/>
      <c r="C207" s="284"/>
      <c r="D207" s="297"/>
      <c r="E207" s="297"/>
      <c r="F207" s="247"/>
    </row>
    <row r="208" spans="1:6" ht="30" customHeight="1" thickBot="1" x14ac:dyDescent="0.3">
      <c r="A208" s="285" t="s">
        <v>53</v>
      </c>
      <c r="B208" s="286"/>
      <c r="C208" s="284"/>
      <c r="D208" s="297"/>
      <c r="E208" s="297"/>
      <c r="F208" s="247"/>
    </row>
    <row r="209" spans="1:6" ht="35.25" customHeight="1" thickBot="1" x14ac:dyDescent="0.3">
      <c r="A209" s="283" t="s">
        <v>3</v>
      </c>
      <c r="B209" s="286"/>
      <c r="C209" s="284"/>
      <c r="D209" s="297"/>
      <c r="E209" s="297"/>
      <c r="F209" s="247"/>
    </row>
    <row r="210" spans="1:6" ht="29.25" customHeight="1" thickBot="1" x14ac:dyDescent="0.3">
      <c r="A210" s="285" t="s">
        <v>52</v>
      </c>
      <c r="B210" s="286"/>
      <c r="C210" s="284"/>
      <c r="D210" s="297"/>
      <c r="E210" s="297"/>
      <c r="F210" s="247"/>
    </row>
    <row r="211" spans="1:6" ht="15.75" thickBot="1" x14ac:dyDescent="0.3">
      <c r="A211" s="285" t="s">
        <v>53</v>
      </c>
      <c r="B211" s="286"/>
      <c r="C211" s="284"/>
      <c r="D211" s="297"/>
      <c r="E211" s="297"/>
      <c r="F211" s="247"/>
    </row>
    <row r="212" spans="1:6" ht="30.75" thickBot="1" x14ac:dyDescent="0.3">
      <c r="A212" s="307" t="s">
        <v>123</v>
      </c>
      <c r="B212" s="286">
        <f>B209+B206+B203+B200+B197+B194+B191</f>
        <v>50000</v>
      </c>
      <c r="C212" s="286">
        <f>C209+C206+C203+C200+C197+C194+C191</f>
        <v>64800</v>
      </c>
      <c r="D212" s="299">
        <f>D209+D206+D203+D200+D197+D194+D191</f>
        <v>66050</v>
      </c>
      <c r="E212" s="299">
        <f>E209+E206+E203+E200+E197+E194+E191</f>
        <v>67200</v>
      </c>
      <c r="F212" s="247"/>
    </row>
    <row r="213" spans="1:6" ht="15.75" thickBot="1" x14ac:dyDescent="0.3">
      <c r="A213" s="308"/>
      <c r="B213" s="292">
        <f>IF(B212-B183=0,0,"Error")</f>
        <v>0</v>
      </c>
      <c r="C213" s="292">
        <f>IF(C212-C183=0,0,"Error")</f>
        <v>0</v>
      </c>
      <c r="D213" s="292">
        <f>IF(D212-D183=0,0,"Error")</f>
        <v>0</v>
      </c>
      <c r="E213" s="292">
        <f>IF(E212-E183=0,0,"Error")</f>
        <v>0</v>
      </c>
      <c r="F213" s="247"/>
    </row>
    <row r="214" spans="1:6" ht="15.75" thickBot="1" x14ac:dyDescent="0.3">
      <c r="A214" s="760" t="s">
        <v>45</v>
      </c>
      <c r="B214" s="761"/>
      <c r="C214" s="761"/>
      <c r="D214" s="761"/>
      <c r="E214" s="762"/>
      <c r="F214" s="247"/>
    </row>
    <row r="215" spans="1:6" ht="15.75" thickBot="1" x14ac:dyDescent="0.3">
      <c r="A215" s="760" t="s">
        <v>40</v>
      </c>
      <c r="B215" s="761"/>
      <c r="C215" s="761"/>
      <c r="D215" s="761"/>
      <c r="E215" s="762"/>
      <c r="F215" s="247"/>
    </row>
    <row r="216" spans="1:6" ht="17.25" customHeight="1" thickBot="1" x14ac:dyDescent="0.3">
      <c r="A216" s="309" t="s">
        <v>30</v>
      </c>
      <c r="B216" s="802" t="s">
        <v>429</v>
      </c>
      <c r="C216" s="803"/>
      <c r="D216" s="803"/>
      <c r="E216" s="804"/>
      <c r="F216" s="247"/>
    </row>
    <row r="217" spans="1:6" ht="64.5" customHeight="1" thickBot="1" x14ac:dyDescent="0.3">
      <c r="A217" s="275" t="s">
        <v>54</v>
      </c>
      <c r="B217" s="310" t="s">
        <v>430</v>
      </c>
      <c r="C217" s="311" t="s">
        <v>55</v>
      </c>
      <c r="D217" s="312"/>
      <c r="E217" s="313"/>
      <c r="F217" s="247"/>
    </row>
    <row r="218" spans="1:6" ht="30" customHeight="1" thickBot="1" x14ac:dyDescent="0.3">
      <c r="A218" s="277" t="s">
        <v>9</v>
      </c>
      <c r="B218" s="783" t="s">
        <v>431</v>
      </c>
      <c r="C218" s="784"/>
      <c r="D218" s="784"/>
      <c r="E218" s="785"/>
      <c r="F218" s="247"/>
    </row>
    <row r="219" spans="1:6" ht="17.25" customHeight="1" thickBot="1" x14ac:dyDescent="0.3">
      <c r="A219" s="277" t="s">
        <v>14</v>
      </c>
      <c r="B219" s="795" t="s">
        <v>432</v>
      </c>
      <c r="C219" s="796"/>
      <c r="D219" s="796"/>
      <c r="E219" s="797"/>
      <c r="F219" s="247"/>
    </row>
    <row r="220" spans="1:6" ht="35.25" customHeight="1" x14ac:dyDescent="0.25">
      <c r="A220" s="780"/>
      <c r="B220" s="278">
        <v>2019</v>
      </c>
      <c r="C220" s="278">
        <v>2020</v>
      </c>
      <c r="D220" s="278">
        <v>2021</v>
      </c>
      <c r="E220" s="278">
        <v>2022</v>
      </c>
      <c r="F220" s="247"/>
    </row>
    <row r="221" spans="1:6" ht="33.75" customHeight="1" thickBot="1" x14ac:dyDescent="0.3">
      <c r="A221" s="793"/>
      <c r="B221" s="279" t="s">
        <v>5</v>
      </c>
      <c r="C221" s="279" t="s">
        <v>6</v>
      </c>
      <c r="D221" s="279" t="s">
        <v>6</v>
      </c>
      <c r="E221" s="279" t="s">
        <v>6</v>
      </c>
      <c r="F221" s="247"/>
    </row>
    <row r="222" spans="1:6" ht="15.75" thickBot="1" x14ac:dyDescent="0.3">
      <c r="A222" s="277" t="s">
        <v>8</v>
      </c>
      <c r="B222" s="281">
        <v>4</v>
      </c>
      <c r="C222" s="281">
        <v>5</v>
      </c>
      <c r="D222" s="277"/>
      <c r="E222" s="277"/>
      <c r="F222" s="247"/>
    </row>
    <row r="223" spans="1:6" ht="30.75" thickBot="1" x14ac:dyDescent="0.3">
      <c r="A223" s="277" t="s">
        <v>15</v>
      </c>
      <c r="B223" s="280">
        <v>1000</v>
      </c>
      <c r="C223" s="280">
        <v>1350</v>
      </c>
      <c r="D223" s="280">
        <f>D241</f>
        <v>0</v>
      </c>
      <c r="E223" s="280">
        <f>E241</f>
        <v>0</v>
      </c>
      <c r="F223" s="247"/>
    </row>
    <row r="224" spans="1:6" ht="30.75" thickBot="1" x14ac:dyDescent="0.3">
      <c r="A224" s="277" t="s">
        <v>23</v>
      </c>
      <c r="B224" s="280">
        <f>B223/B222</f>
        <v>250</v>
      </c>
      <c r="C224" s="280">
        <f>C223/C222</f>
        <v>270</v>
      </c>
      <c r="D224" s="280" t="e">
        <f>D223/D222</f>
        <v>#DIV/0!</v>
      </c>
      <c r="E224" s="280" t="e">
        <f>E223/E222</f>
        <v>#DIV/0!</v>
      </c>
      <c r="F224" s="247"/>
    </row>
    <row r="225" spans="1:6" ht="18" customHeight="1" thickBot="1" x14ac:dyDescent="0.3">
      <c r="A225" s="277" t="s">
        <v>16</v>
      </c>
      <c r="B225" s="281" t="s">
        <v>22</v>
      </c>
      <c r="C225" s="282">
        <f>C222/B222-1</f>
        <v>0.25</v>
      </c>
      <c r="D225" s="282">
        <f t="shared" ref="D225:E227" si="5">D222/C222-1</f>
        <v>-1</v>
      </c>
      <c r="E225" s="282" t="e">
        <f t="shared" si="5"/>
        <v>#DIV/0!</v>
      </c>
      <c r="F225" s="247"/>
    </row>
    <row r="226" spans="1:6" ht="30.75" thickBot="1" x14ac:dyDescent="0.3">
      <c r="A226" s="277" t="s">
        <v>17</v>
      </c>
      <c r="B226" s="281" t="s">
        <v>22</v>
      </c>
      <c r="C226" s="282">
        <f>C223/B223-1</f>
        <v>0.35000000000000009</v>
      </c>
      <c r="D226" s="282">
        <f t="shared" si="5"/>
        <v>-1</v>
      </c>
      <c r="E226" s="282" t="e">
        <f t="shared" si="5"/>
        <v>#DIV/0!</v>
      </c>
      <c r="F226" s="247"/>
    </row>
    <row r="227" spans="1:6" ht="30.75" thickBot="1" x14ac:dyDescent="0.3">
      <c r="A227" s="277" t="s">
        <v>18</v>
      </c>
      <c r="B227" s="281" t="s">
        <v>22</v>
      </c>
      <c r="C227" s="282">
        <f>C224/B224-1</f>
        <v>8.0000000000000071E-2</v>
      </c>
      <c r="D227" s="282" t="e">
        <f t="shared" si="5"/>
        <v>#DIV/0!</v>
      </c>
      <c r="E227" s="282" t="e">
        <f t="shared" si="5"/>
        <v>#DIV/0!</v>
      </c>
      <c r="F227" s="247"/>
    </row>
    <row r="228" spans="1:6" ht="15" customHeight="1" thickBot="1" x14ac:dyDescent="0.3">
      <c r="A228" s="790" t="s">
        <v>411</v>
      </c>
      <c r="B228" s="791"/>
      <c r="C228" s="791"/>
      <c r="D228" s="791"/>
      <c r="E228" s="792"/>
      <c r="F228" s="247"/>
    </row>
    <row r="229" spans="1:6" ht="16.5" customHeight="1" x14ac:dyDescent="0.25">
      <c r="A229" s="780"/>
      <c r="B229" s="278">
        <v>2019</v>
      </c>
      <c r="C229" s="278">
        <v>2020</v>
      </c>
      <c r="D229" s="278">
        <v>2021</v>
      </c>
      <c r="E229" s="278">
        <v>2022</v>
      </c>
      <c r="F229" s="247"/>
    </row>
    <row r="230" spans="1:6" ht="14.25" customHeight="1" thickBot="1" x14ac:dyDescent="0.3">
      <c r="A230" s="793"/>
      <c r="B230" s="279" t="s">
        <v>5</v>
      </c>
      <c r="C230" s="279" t="s">
        <v>6</v>
      </c>
      <c r="D230" s="279" t="s">
        <v>6</v>
      </c>
      <c r="E230" s="279" t="s">
        <v>6</v>
      </c>
      <c r="F230" s="247"/>
    </row>
    <row r="231" spans="1:6" ht="30.75" thickBot="1" x14ac:dyDescent="0.3">
      <c r="A231" s="283" t="s">
        <v>41</v>
      </c>
      <c r="B231" s="284">
        <f>B232+B233+B234+B235</f>
        <v>0</v>
      </c>
      <c r="C231" s="284">
        <f>C232+C233+C234+C235</f>
        <v>0</v>
      </c>
      <c r="D231" s="284">
        <f>D232+D233+D234+D235</f>
        <v>0</v>
      </c>
      <c r="E231" s="284">
        <f>E232+E233+E234+E235</f>
        <v>0</v>
      </c>
      <c r="F231" s="247"/>
    </row>
    <row r="232" spans="1:6" ht="18" customHeight="1" thickBot="1" x14ac:dyDescent="0.3">
      <c r="A232" s="285" t="s">
        <v>52</v>
      </c>
      <c r="B232" s="284"/>
      <c r="C232" s="284"/>
      <c r="D232" s="284"/>
      <c r="E232" s="284"/>
      <c r="F232" s="247"/>
    </row>
    <row r="233" spans="1:6" ht="30.75" customHeight="1" thickBot="1" x14ac:dyDescent="0.3">
      <c r="A233" s="285" t="s">
        <v>56</v>
      </c>
      <c r="B233" s="284"/>
      <c r="C233" s="284"/>
      <c r="D233" s="284"/>
      <c r="E233" s="284"/>
      <c r="F233" s="247"/>
    </row>
    <row r="234" spans="1:6" ht="48.75" customHeight="1" thickBot="1" x14ac:dyDescent="0.3">
      <c r="A234" s="285" t="s">
        <v>57</v>
      </c>
      <c r="B234" s="284"/>
      <c r="C234" s="284"/>
      <c r="D234" s="284"/>
      <c r="E234" s="284"/>
      <c r="F234" s="247"/>
    </row>
    <row r="235" spans="1:6" ht="15.75" thickBot="1" x14ac:dyDescent="0.3">
      <c r="A235" s="285" t="s">
        <v>58</v>
      </c>
      <c r="B235" s="284"/>
      <c r="C235" s="284"/>
      <c r="D235" s="284"/>
      <c r="E235" s="284"/>
      <c r="F235" s="247"/>
    </row>
    <row r="236" spans="1:6" ht="30.75" thickBot="1" x14ac:dyDescent="0.3">
      <c r="A236" s="283" t="s">
        <v>42</v>
      </c>
      <c r="B236" s="286">
        <f>B237+B238+B239+B240</f>
        <v>1000</v>
      </c>
      <c r="C236" s="286">
        <f>C237+C238+C239+C240</f>
        <v>1350</v>
      </c>
      <c r="D236" s="286">
        <f>D237+D238+D239+D240</f>
        <v>0</v>
      </c>
      <c r="E236" s="286">
        <f>E237+E238+E239+E240</f>
        <v>0</v>
      </c>
      <c r="F236" s="247"/>
    </row>
    <row r="237" spans="1:6" ht="16.5" customHeight="1" thickBot="1" x14ac:dyDescent="0.3">
      <c r="A237" s="285" t="s">
        <v>52</v>
      </c>
      <c r="B237" s="286">
        <v>1000</v>
      </c>
      <c r="C237" s="286">
        <v>1350</v>
      </c>
      <c r="D237" s="286"/>
      <c r="E237" s="286"/>
      <c r="F237" s="247"/>
    </row>
    <row r="238" spans="1:6" ht="15.75" thickBot="1" x14ac:dyDescent="0.3">
      <c r="A238" s="285" t="s">
        <v>56</v>
      </c>
      <c r="B238" s="286"/>
      <c r="C238" s="286"/>
      <c r="D238" s="286"/>
      <c r="E238" s="286"/>
      <c r="F238" s="247"/>
    </row>
    <row r="239" spans="1:6" ht="15.75" thickBot="1" x14ac:dyDescent="0.3">
      <c r="A239" s="285" t="s">
        <v>57</v>
      </c>
      <c r="B239" s="286"/>
      <c r="C239" s="286"/>
      <c r="D239" s="286"/>
      <c r="E239" s="286"/>
      <c r="F239" s="247"/>
    </row>
    <row r="240" spans="1:6" ht="19.5" customHeight="1" thickBot="1" x14ac:dyDescent="0.3">
      <c r="A240" s="285" t="s">
        <v>58</v>
      </c>
      <c r="B240" s="286"/>
      <c r="C240" s="286"/>
      <c r="D240" s="286"/>
      <c r="E240" s="286"/>
      <c r="F240" s="247"/>
    </row>
    <row r="241" spans="1:6" ht="30.75" thickBot="1" x14ac:dyDescent="0.3">
      <c r="A241" s="314" t="s">
        <v>35</v>
      </c>
      <c r="B241" s="286">
        <f>B231+B236</f>
        <v>1000</v>
      </c>
      <c r="C241" s="286">
        <f>C231+C236</f>
        <v>1350</v>
      </c>
      <c r="D241" s="286">
        <f>D231+D236</f>
        <v>0</v>
      </c>
      <c r="E241" s="286">
        <f>E231+E236</f>
        <v>0</v>
      </c>
      <c r="F241" s="247"/>
    </row>
    <row r="242" spans="1:6" ht="18.75" customHeight="1" thickBot="1" x14ac:dyDescent="0.3">
      <c r="A242" s="760" t="s">
        <v>39</v>
      </c>
      <c r="B242" s="761"/>
      <c r="C242" s="761"/>
      <c r="D242" s="761"/>
      <c r="E242" s="762"/>
      <c r="F242" s="247"/>
    </row>
    <row r="243" spans="1:6" ht="16.5" customHeight="1" thickBot="1" x14ac:dyDescent="0.3">
      <c r="A243" s="760" t="s">
        <v>43</v>
      </c>
      <c r="B243" s="761"/>
      <c r="C243" s="761"/>
      <c r="D243" s="761"/>
      <c r="E243" s="762"/>
      <c r="F243" s="247"/>
    </row>
    <row r="244" spans="1:6" ht="16.5" customHeight="1" thickBot="1" x14ac:dyDescent="0.3">
      <c r="A244" s="275" t="s">
        <v>46</v>
      </c>
      <c r="B244" s="802" t="s">
        <v>433</v>
      </c>
      <c r="C244" s="809"/>
      <c r="D244" s="803"/>
      <c r="E244" s="804"/>
      <c r="F244" s="247"/>
    </row>
    <row r="245" spans="1:6" ht="64.5" customHeight="1" thickBot="1" x14ac:dyDescent="0.3">
      <c r="A245" s="275" t="s">
        <v>54</v>
      </c>
      <c r="B245" s="315" t="s">
        <v>434</v>
      </c>
      <c r="C245" s="316" t="s">
        <v>55</v>
      </c>
      <c r="D245" s="802"/>
      <c r="E245" s="804"/>
      <c r="F245" s="247"/>
    </row>
    <row r="246" spans="1:6" ht="14.25" customHeight="1" thickBot="1" x14ac:dyDescent="0.3">
      <c r="A246" s="317"/>
      <c r="B246" s="802"/>
      <c r="C246" s="803"/>
      <c r="D246" s="803"/>
      <c r="E246" s="804"/>
      <c r="F246" s="247"/>
    </row>
    <row r="247" spans="1:6" ht="35.25" customHeight="1" thickBot="1" x14ac:dyDescent="0.3">
      <c r="A247" s="277" t="s">
        <v>9</v>
      </c>
      <c r="B247" s="783" t="s">
        <v>435</v>
      </c>
      <c r="C247" s="784"/>
      <c r="D247" s="784"/>
      <c r="E247" s="785"/>
      <c r="F247" s="247"/>
    </row>
    <row r="248" spans="1:6" ht="29.25" customHeight="1" thickBot="1" x14ac:dyDescent="0.3">
      <c r="A248" s="277" t="s">
        <v>14</v>
      </c>
      <c r="B248" s="795" t="s">
        <v>436</v>
      </c>
      <c r="C248" s="796"/>
      <c r="D248" s="796"/>
      <c r="E248" s="797"/>
      <c r="F248" s="247"/>
    </row>
    <row r="249" spans="1:6" x14ac:dyDescent="0.25">
      <c r="A249" s="780"/>
      <c r="B249" s="278">
        <v>2019</v>
      </c>
      <c r="C249" s="278">
        <v>2020</v>
      </c>
      <c r="D249" s="278">
        <v>2021</v>
      </c>
      <c r="E249" s="278">
        <v>2022</v>
      </c>
      <c r="F249" s="247"/>
    </row>
    <row r="250" spans="1:6" ht="31.5" customHeight="1" thickBot="1" x14ac:dyDescent="0.3">
      <c r="A250" s="793"/>
      <c r="B250" s="279" t="s">
        <v>5</v>
      </c>
      <c r="C250" s="279" t="s">
        <v>6</v>
      </c>
      <c r="D250" s="279" t="s">
        <v>6</v>
      </c>
      <c r="E250" s="279" t="s">
        <v>6</v>
      </c>
      <c r="F250" s="247"/>
    </row>
    <row r="251" spans="1:6" ht="32.25" customHeight="1" thickBot="1" x14ac:dyDescent="0.3">
      <c r="A251" s="277" t="s">
        <v>8</v>
      </c>
      <c r="B251" s="280">
        <v>1</v>
      </c>
      <c r="C251" s="280"/>
      <c r="D251" s="280"/>
      <c r="E251" s="280"/>
      <c r="F251" s="247"/>
    </row>
    <row r="252" spans="1:6" ht="47.25" customHeight="1" thickBot="1" x14ac:dyDescent="0.3">
      <c r="A252" s="277" t="s">
        <v>15</v>
      </c>
      <c r="B252" s="280">
        <v>420</v>
      </c>
      <c r="C252" s="280"/>
      <c r="D252" s="280">
        <f>D341-D303</f>
        <v>0</v>
      </c>
      <c r="E252" s="280">
        <f>E341-E303</f>
        <v>0</v>
      </c>
      <c r="F252" s="247"/>
    </row>
    <row r="253" spans="1:6" ht="32.25" customHeight="1" thickBot="1" x14ac:dyDescent="0.3">
      <c r="A253" s="277" t="s">
        <v>23</v>
      </c>
      <c r="B253" s="280">
        <f>B252/B251</f>
        <v>420</v>
      </c>
      <c r="C253" s="280"/>
      <c r="D253" s="280" t="e">
        <f>D252/D251</f>
        <v>#DIV/0!</v>
      </c>
      <c r="E253" s="280" t="e">
        <f>E252/E251</f>
        <v>#DIV/0!</v>
      </c>
      <c r="F253" s="247"/>
    </row>
    <row r="254" spans="1:6" ht="37.5" customHeight="1" thickBot="1" x14ac:dyDescent="0.3">
      <c r="A254" s="277" t="s">
        <v>16</v>
      </c>
      <c r="B254" s="281" t="s">
        <v>22</v>
      </c>
      <c r="C254" s="282">
        <f>C251/B251</f>
        <v>0</v>
      </c>
      <c r="D254" s="282" t="e">
        <f t="shared" ref="D254:E256" si="6">D251/C251-1</f>
        <v>#DIV/0!</v>
      </c>
      <c r="E254" s="282" t="e">
        <f t="shared" si="6"/>
        <v>#DIV/0!</v>
      </c>
      <c r="F254" s="247"/>
    </row>
    <row r="255" spans="1:6" ht="32.25" customHeight="1" thickBot="1" x14ac:dyDescent="0.3">
      <c r="A255" s="277" t="s">
        <v>17</v>
      </c>
      <c r="B255" s="281" t="s">
        <v>22</v>
      </c>
      <c r="C255" s="282">
        <f t="shared" ref="C255:C256" si="7">C252/B252</f>
        <v>0</v>
      </c>
      <c r="D255" s="282" t="e">
        <f t="shared" si="6"/>
        <v>#DIV/0!</v>
      </c>
      <c r="E255" s="282" t="e">
        <f t="shared" si="6"/>
        <v>#DIV/0!</v>
      </c>
      <c r="F255" s="247"/>
    </row>
    <row r="256" spans="1:6" ht="30.75" thickBot="1" x14ac:dyDescent="0.3">
      <c r="A256" s="277" t="s">
        <v>18</v>
      </c>
      <c r="B256" s="281" t="s">
        <v>22</v>
      </c>
      <c r="C256" s="282">
        <f t="shared" si="7"/>
        <v>0</v>
      </c>
      <c r="D256" s="282" t="e">
        <f t="shared" si="6"/>
        <v>#DIV/0!</v>
      </c>
      <c r="E256" s="282" t="e">
        <f t="shared" si="6"/>
        <v>#DIV/0!</v>
      </c>
      <c r="F256" s="247"/>
    </row>
    <row r="257" spans="1:6" ht="36" customHeight="1" thickBot="1" x14ac:dyDescent="0.3">
      <c r="A257" s="790" t="s">
        <v>437</v>
      </c>
      <c r="B257" s="791"/>
      <c r="C257" s="791"/>
      <c r="D257" s="791"/>
      <c r="E257" s="792"/>
      <c r="F257" s="247"/>
    </row>
    <row r="258" spans="1:6" ht="36" customHeight="1" x14ac:dyDescent="0.25">
      <c r="A258" s="780"/>
      <c r="B258" s="278">
        <v>2019</v>
      </c>
      <c r="C258" s="278">
        <v>2020</v>
      </c>
      <c r="D258" s="278">
        <v>2021</v>
      </c>
      <c r="E258" s="278">
        <v>2022</v>
      </c>
      <c r="F258" s="247"/>
    </row>
    <row r="259" spans="1:6" ht="16.5" customHeight="1" thickBot="1" x14ac:dyDescent="0.3">
      <c r="A259" s="793"/>
      <c r="B259" s="279" t="s">
        <v>5</v>
      </c>
      <c r="C259" s="279" t="s">
        <v>6</v>
      </c>
      <c r="D259" s="279" t="s">
        <v>6</v>
      </c>
      <c r="E259" s="279" t="s">
        <v>6</v>
      </c>
      <c r="F259" s="247"/>
    </row>
    <row r="260" spans="1:6" ht="33.75" customHeight="1" thickBot="1" x14ac:dyDescent="0.3">
      <c r="A260" s="283" t="s">
        <v>41</v>
      </c>
      <c r="B260" s="284">
        <f>B261+B262+B263+B264</f>
        <v>420</v>
      </c>
      <c r="C260" s="284">
        <f>C261+C262+C263+C264</f>
        <v>0</v>
      </c>
      <c r="D260" s="284">
        <f>D261+D262+D263+D264</f>
        <v>0</v>
      </c>
      <c r="E260" s="284">
        <f>E261+E262+E263+E264</f>
        <v>0</v>
      </c>
      <c r="F260" s="247"/>
    </row>
    <row r="261" spans="1:6" ht="32.25" customHeight="1" thickBot="1" x14ac:dyDescent="0.3">
      <c r="A261" s="285" t="s">
        <v>52</v>
      </c>
      <c r="B261" s="284">
        <v>420</v>
      </c>
      <c r="C261" s="284"/>
      <c r="D261" s="284"/>
      <c r="E261" s="284"/>
      <c r="F261" s="247"/>
    </row>
    <row r="262" spans="1:6" ht="15.75" thickBot="1" x14ac:dyDescent="0.3">
      <c r="A262" s="285" t="s">
        <v>56</v>
      </c>
      <c r="B262" s="284"/>
      <c r="C262" s="284"/>
      <c r="D262" s="284"/>
      <c r="E262" s="284"/>
      <c r="F262" s="247"/>
    </row>
    <row r="263" spans="1:6" ht="15.75" thickBot="1" x14ac:dyDescent="0.3">
      <c r="A263" s="285" t="s">
        <v>57</v>
      </c>
      <c r="B263" s="284"/>
      <c r="C263" s="284"/>
      <c r="D263" s="284"/>
      <c r="E263" s="284"/>
      <c r="F263" s="247"/>
    </row>
    <row r="264" spans="1:6" ht="33" customHeight="1" thickBot="1" x14ac:dyDescent="0.3">
      <c r="A264" s="285" t="s">
        <v>58</v>
      </c>
      <c r="B264" s="284"/>
      <c r="C264" s="284"/>
      <c r="D264" s="284"/>
      <c r="E264" s="284"/>
      <c r="F264" s="247"/>
    </row>
    <row r="265" spans="1:6" ht="30.75" thickBot="1" x14ac:dyDescent="0.3">
      <c r="A265" s="283" t="s">
        <v>42</v>
      </c>
      <c r="B265" s="286">
        <f>B266+B267+B268+B269</f>
        <v>0</v>
      </c>
      <c r="C265" s="286">
        <f>C266+C267+C268+C269</f>
        <v>0</v>
      </c>
      <c r="D265" s="286">
        <f>D266+D267+D268+D269</f>
        <v>0</v>
      </c>
      <c r="E265" s="286">
        <f>E266+E267+E268+E269</f>
        <v>0</v>
      </c>
      <c r="F265" s="247"/>
    </row>
    <row r="266" spans="1:6" ht="15.75" thickBot="1" x14ac:dyDescent="0.3">
      <c r="A266" s="285" t="s">
        <v>52</v>
      </c>
      <c r="B266" s="286"/>
      <c r="C266" s="284"/>
      <c r="D266" s="284"/>
      <c r="E266" s="284"/>
      <c r="F266" s="247"/>
    </row>
    <row r="267" spans="1:6" ht="46.5" customHeight="1" thickBot="1" x14ac:dyDescent="0.3">
      <c r="A267" s="285" t="s">
        <v>56</v>
      </c>
      <c r="B267" s="286"/>
      <c r="C267" s="284"/>
      <c r="D267" s="284"/>
      <c r="E267" s="284"/>
      <c r="F267" s="247"/>
    </row>
    <row r="268" spans="1:6" ht="24" customHeight="1" thickBot="1" x14ac:dyDescent="0.3">
      <c r="A268" s="285" t="s">
        <v>57</v>
      </c>
      <c r="B268" s="286"/>
      <c r="C268" s="284"/>
      <c r="D268" s="284"/>
      <c r="E268" s="284"/>
      <c r="F268" s="247"/>
    </row>
    <row r="269" spans="1:6" ht="19.5" customHeight="1" thickBot="1" x14ac:dyDescent="0.3">
      <c r="A269" s="285" t="s">
        <v>58</v>
      </c>
      <c r="B269" s="286"/>
      <c r="C269" s="284"/>
      <c r="D269" s="284"/>
      <c r="E269" s="284"/>
      <c r="F269" s="247"/>
    </row>
    <row r="270" spans="1:6" ht="34.5" customHeight="1" thickBot="1" x14ac:dyDescent="0.3">
      <c r="A270" s="318" t="s">
        <v>35</v>
      </c>
      <c r="B270" s="286">
        <f>B260+B265</f>
        <v>420</v>
      </c>
      <c r="C270" s="286">
        <f>C260+C265</f>
        <v>0</v>
      </c>
      <c r="D270" s="286">
        <f>D260+D265</f>
        <v>0</v>
      </c>
      <c r="E270" s="286">
        <f>E260+E265</f>
        <v>0</v>
      </c>
      <c r="F270" s="247"/>
    </row>
    <row r="271" spans="1:6" ht="64.5" customHeight="1" thickBot="1" x14ac:dyDescent="0.3">
      <c r="A271" s="275" t="s">
        <v>59</v>
      </c>
      <c r="B271" s="315" t="s">
        <v>434</v>
      </c>
      <c r="C271" s="316" t="s">
        <v>55</v>
      </c>
      <c r="D271" s="810" t="s">
        <v>438</v>
      </c>
      <c r="E271" s="811"/>
      <c r="F271" s="247"/>
    </row>
    <row r="272" spans="1:6" ht="14.25" customHeight="1" thickBot="1" x14ac:dyDescent="0.3">
      <c r="A272" s="317"/>
      <c r="B272" s="802"/>
      <c r="C272" s="803"/>
      <c r="D272" s="803"/>
      <c r="E272" s="804"/>
      <c r="F272" s="247"/>
    </row>
    <row r="273" spans="1:6" ht="35.25" customHeight="1" thickBot="1" x14ac:dyDescent="0.3">
      <c r="A273" s="277" t="s">
        <v>9</v>
      </c>
      <c r="B273" s="783" t="s">
        <v>439</v>
      </c>
      <c r="C273" s="784"/>
      <c r="D273" s="784"/>
      <c r="E273" s="785"/>
      <c r="F273" s="247"/>
    </row>
    <row r="274" spans="1:6" ht="29.25" customHeight="1" thickBot="1" x14ac:dyDescent="0.3">
      <c r="A274" s="277" t="s">
        <v>14</v>
      </c>
      <c r="B274" s="795" t="s">
        <v>436</v>
      </c>
      <c r="C274" s="796"/>
      <c r="D274" s="796"/>
      <c r="E274" s="797"/>
      <c r="F274" s="247"/>
    </row>
    <row r="275" spans="1:6" x14ac:dyDescent="0.25">
      <c r="A275" s="780"/>
      <c r="B275" s="278">
        <v>2019</v>
      </c>
      <c r="C275" s="278">
        <v>2020</v>
      </c>
      <c r="D275" s="278">
        <v>2021</v>
      </c>
      <c r="E275" s="278">
        <v>2022</v>
      </c>
      <c r="F275" s="247"/>
    </row>
    <row r="276" spans="1:6" ht="31.5" customHeight="1" thickBot="1" x14ac:dyDescent="0.3">
      <c r="A276" s="793"/>
      <c r="B276" s="279" t="s">
        <v>5</v>
      </c>
      <c r="C276" s="279" t="s">
        <v>6</v>
      </c>
      <c r="D276" s="279" t="s">
        <v>6</v>
      </c>
      <c r="E276" s="279" t="s">
        <v>6</v>
      </c>
      <c r="F276" s="247"/>
    </row>
    <row r="277" spans="1:6" ht="32.25" customHeight="1" thickBot="1" x14ac:dyDescent="0.3">
      <c r="A277" s="277" t="s">
        <v>8</v>
      </c>
      <c r="B277" s="280"/>
      <c r="C277" s="280">
        <v>1</v>
      </c>
      <c r="D277" s="280"/>
      <c r="E277" s="280"/>
      <c r="F277" s="247"/>
    </row>
    <row r="278" spans="1:6" ht="47.25" customHeight="1" thickBot="1" x14ac:dyDescent="0.3">
      <c r="A278" s="277" t="s">
        <v>15</v>
      </c>
      <c r="B278" s="280"/>
      <c r="C278" s="280">
        <v>50</v>
      </c>
      <c r="D278" s="280"/>
      <c r="E278" s="280" t="e">
        <f>E367-E329</f>
        <v>#DIV/0!</v>
      </c>
      <c r="F278" s="247"/>
    </row>
    <row r="279" spans="1:6" ht="32.25" customHeight="1" thickBot="1" x14ac:dyDescent="0.3">
      <c r="A279" s="277" t="s">
        <v>23</v>
      </c>
      <c r="B279" s="280" t="e">
        <f>B278/B277</f>
        <v>#DIV/0!</v>
      </c>
      <c r="C279" s="280">
        <f>C278/C277</f>
        <v>50</v>
      </c>
      <c r="D279" s="280" t="e">
        <f>D278/D277</f>
        <v>#DIV/0!</v>
      </c>
      <c r="E279" s="280" t="e">
        <f>E278/E277</f>
        <v>#DIV/0!</v>
      </c>
      <c r="F279" s="247"/>
    </row>
    <row r="280" spans="1:6" ht="37.5" customHeight="1" thickBot="1" x14ac:dyDescent="0.3">
      <c r="A280" s="277" t="s">
        <v>16</v>
      </c>
      <c r="B280" s="281" t="s">
        <v>22</v>
      </c>
      <c r="C280" s="282" t="e">
        <f>C277/B277</f>
        <v>#DIV/0!</v>
      </c>
      <c r="D280" s="282">
        <f t="shared" ref="D280:E282" si="8">D277/C277-1</f>
        <v>-1</v>
      </c>
      <c r="E280" s="282" t="e">
        <f t="shared" si="8"/>
        <v>#DIV/0!</v>
      </c>
      <c r="F280" s="247"/>
    </row>
    <row r="281" spans="1:6" ht="32.25" customHeight="1" thickBot="1" x14ac:dyDescent="0.3">
      <c r="A281" s="277" t="s">
        <v>17</v>
      </c>
      <c r="B281" s="281" t="s">
        <v>22</v>
      </c>
      <c r="C281" s="282" t="e">
        <f t="shared" ref="C281:C282" si="9">C278/B278</f>
        <v>#DIV/0!</v>
      </c>
      <c r="D281" s="282">
        <f t="shared" si="8"/>
        <v>-1</v>
      </c>
      <c r="E281" s="282" t="e">
        <f t="shared" si="8"/>
        <v>#DIV/0!</v>
      </c>
      <c r="F281" s="247"/>
    </row>
    <row r="282" spans="1:6" ht="30.75" thickBot="1" x14ac:dyDescent="0.3">
      <c r="A282" s="277" t="s">
        <v>18</v>
      </c>
      <c r="B282" s="281" t="s">
        <v>22</v>
      </c>
      <c r="C282" s="282" t="e">
        <f t="shared" si="9"/>
        <v>#DIV/0!</v>
      </c>
      <c r="D282" s="282" t="e">
        <f t="shared" si="8"/>
        <v>#DIV/0!</v>
      </c>
      <c r="E282" s="282" t="e">
        <f t="shared" si="8"/>
        <v>#DIV/0!</v>
      </c>
      <c r="F282" s="247"/>
    </row>
    <row r="283" spans="1:6" ht="36" customHeight="1" thickBot="1" x14ac:dyDescent="0.3">
      <c r="A283" s="790" t="s">
        <v>440</v>
      </c>
      <c r="B283" s="791"/>
      <c r="C283" s="791"/>
      <c r="D283" s="791"/>
      <c r="E283" s="792"/>
      <c r="F283" s="247"/>
    </row>
    <row r="284" spans="1:6" ht="36" customHeight="1" x14ac:dyDescent="0.25">
      <c r="A284" s="780"/>
      <c r="B284" s="278">
        <v>2019</v>
      </c>
      <c r="C284" s="278">
        <v>2020</v>
      </c>
      <c r="D284" s="278">
        <v>2021</v>
      </c>
      <c r="E284" s="278">
        <v>2022</v>
      </c>
      <c r="F284" s="247"/>
    </row>
    <row r="285" spans="1:6" ht="16.5" customHeight="1" thickBot="1" x14ac:dyDescent="0.3">
      <c r="A285" s="793"/>
      <c r="B285" s="279" t="s">
        <v>5</v>
      </c>
      <c r="C285" s="279" t="s">
        <v>6</v>
      </c>
      <c r="D285" s="279" t="s">
        <v>6</v>
      </c>
      <c r="E285" s="279" t="s">
        <v>6</v>
      </c>
      <c r="F285" s="247"/>
    </row>
    <row r="286" spans="1:6" ht="33.75" customHeight="1" thickBot="1" x14ac:dyDescent="0.3">
      <c r="A286" s="283" t="s">
        <v>41</v>
      </c>
      <c r="B286" s="284">
        <f>B287+B288+B289+B290</f>
        <v>0</v>
      </c>
      <c r="C286" s="284">
        <f>C287+C288+C289+C290</f>
        <v>50</v>
      </c>
      <c r="D286" s="284">
        <f>D287+D288+D289+D290</f>
        <v>0</v>
      </c>
      <c r="E286" s="284">
        <f>E287+E288+E289+E290</f>
        <v>0</v>
      </c>
      <c r="F286" s="247"/>
    </row>
    <row r="287" spans="1:6" ht="32.25" customHeight="1" thickBot="1" x14ac:dyDescent="0.3">
      <c r="A287" s="285" t="s">
        <v>52</v>
      </c>
      <c r="B287" s="284"/>
      <c r="C287" s="284">
        <v>50</v>
      </c>
      <c r="D287" s="284"/>
      <c r="E287" s="284"/>
      <c r="F287" s="247"/>
    </row>
    <row r="288" spans="1:6" ht="15.75" thickBot="1" x14ac:dyDescent="0.3">
      <c r="A288" s="285" t="s">
        <v>56</v>
      </c>
      <c r="B288" s="284"/>
      <c r="C288" s="284"/>
      <c r="D288" s="284"/>
      <c r="E288" s="284"/>
      <c r="F288" s="247"/>
    </row>
    <row r="289" spans="1:6" ht="15.75" thickBot="1" x14ac:dyDescent="0.3">
      <c r="A289" s="285" t="s">
        <v>57</v>
      </c>
      <c r="B289" s="284"/>
      <c r="C289" s="284"/>
      <c r="D289" s="284"/>
      <c r="E289" s="284"/>
      <c r="F289" s="247"/>
    </row>
    <row r="290" spans="1:6" ht="33" customHeight="1" thickBot="1" x14ac:dyDescent="0.3">
      <c r="A290" s="285" t="s">
        <v>58</v>
      </c>
      <c r="B290" s="284"/>
      <c r="C290" s="284"/>
      <c r="D290" s="284"/>
      <c r="E290" s="284"/>
      <c r="F290" s="247"/>
    </row>
    <row r="291" spans="1:6" ht="30.75" thickBot="1" x14ac:dyDescent="0.3">
      <c r="A291" s="283" t="s">
        <v>42</v>
      </c>
      <c r="B291" s="286">
        <f>B292+B293+B294+B295</f>
        <v>0</v>
      </c>
      <c r="C291" s="286">
        <f>C292+C293+C294+C295</f>
        <v>0</v>
      </c>
      <c r="D291" s="286">
        <f>D292+D293+D294+D295</f>
        <v>0</v>
      </c>
      <c r="E291" s="286">
        <f>E292+E293+E294+E295</f>
        <v>0</v>
      </c>
      <c r="F291" s="247"/>
    </row>
    <row r="292" spans="1:6" ht="15.75" thickBot="1" x14ac:dyDescent="0.3">
      <c r="A292" s="285" t="s">
        <v>52</v>
      </c>
      <c r="B292" s="286"/>
      <c r="C292" s="284"/>
      <c r="D292" s="284"/>
      <c r="E292" s="284"/>
      <c r="F292" s="247"/>
    </row>
    <row r="293" spans="1:6" ht="46.5" customHeight="1" thickBot="1" x14ac:dyDescent="0.3">
      <c r="A293" s="285" t="s">
        <v>56</v>
      </c>
      <c r="B293" s="286"/>
      <c r="C293" s="284"/>
      <c r="D293" s="284"/>
      <c r="E293" s="284"/>
      <c r="F293" s="247"/>
    </row>
    <row r="294" spans="1:6" ht="24" customHeight="1" thickBot="1" x14ac:dyDescent="0.3">
      <c r="A294" s="285" t="s">
        <v>57</v>
      </c>
      <c r="B294" s="286"/>
      <c r="C294" s="284"/>
      <c r="D294" s="284"/>
      <c r="E294" s="284"/>
      <c r="F294" s="247"/>
    </row>
    <row r="295" spans="1:6" ht="19.5" customHeight="1" thickBot="1" x14ac:dyDescent="0.3">
      <c r="A295" s="285" t="s">
        <v>58</v>
      </c>
      <c r="B295" s="286"/>
      <c r="C295" s="284"/>
      <c r="D295" s="284"/>
      <c r="E295" s="284"/>
      <c r="F295" s="247"/>
    </row>
    <row r="296" spans="1:6" ht="34.5" customHeight="1" thickBot="1" x14ac:dyDescent="0.3">
      <c r="A296" s="318" t="s">
        <v>102</v>
      </c>
      <c r="B296" s="286">
        <f>B286+B291</f>
        <v>0</v>
      </c>
      <c r="C296" s="286">
        <f>C286+C291</f>
        <v>50</v>
      </c>
      <c r="D296" s="286">
        <f>D286+D291</f>
        <v>0</v>
      </c>
      <c r="E296" s="286">
        <f>E286+E291</f>
        <v>0</v>
      </c>
      <c r="F296" s="247"/>
    </row>
    <row r="297" spans="1:6" ht="107.25" customHeight="1" thickBot="1" x14ac:dyDescent="0.3">
      <c r="A297" s="275" t="s">
        <v>441</v>
      </c>
      <c r="B297" s="319" t="s">
        <v>442</v>
      </c>
      <c r="C297" s="316" t="s">
        <v>55</v>
      </c>
      <c r="D297" s="803"/>
      <c r="E297" s="804"/>
      <c r="F297" s="247"/>
    </row>
    <row r="298" spans="1:6" ht="30.75" thickBot="1" x14ac:dyDescent="0.3">
      <c r="A298" s="277" t="s">
        <v>9</v>
      </c>
      <c r="B298" s="783" t="s">
        <v>443</v>
      </c>
      <c r="C298" s="784"/>
      <c r="D298" s="784"/>
      <c r="E298" s="785"/>
      <c r="F298" s="247"/>
    </row>
    <row r="299" spans="1:6" ht="14.25" customHeight="1" thickBot="1" x14ac:dyDescent="0.3">
      <c r="A299" s="277" t="s">
        <v>14</v>
      </c>
      <c r="B299" s="795" t="s">
        <v>444</v>
      </c>
      <c r="C299" s="796"/>
      <c r="D299" s="796"/>
      <c r="E299" s="797"/>
      <c r="F299" s="247"/>
    </row>
    <row r="300" spans="1:6" ht="16.5" customHeight="1" x14ac:dyDescent="0.25">
      <c r="A300" s="780"/>
      <c r="B300" s="278">
        <v>2019</v>
      </c>
      <c r="C300" s="278">
        <v>2020</v>
      </c>
      <c r="D300" s="278">
        <v>2021</v>
      </c>
      <c r="E300" s="278">
        <v>2022</v>
      </c>
      <c r="F300" s="247"/>
    </row>
    <row r="301" spans="1:6" ht="24" customHeight="1" thickBot="1" x14ac:dyDescent="0.3">
      <c r="A301" s="793"/>
      <c r="B301" s="279" t="s">
        <v>5</v>
      </c>
      <c r="C301" s="279" t="s">
        <v>6</v>
      </c>
      <c r="D301" s="279" t="s">
        <v>6</v>
      </c>
      <c r="E301" s="279" t="s">
        <v>6</v>
      </c>
      <c r="F301" s="247"/>
    </row>
    <row r="302" spans="1:6" ht="15" customHeight="1" thickBot="1" x14ac:dyDescent="0.3">
      <c r="A302" s="277" t="s">
        <v>8</v>
      </c>
      <c r="B302" s="281">
        <v>500</v>
      </c>
      <c r="C302" s="280"/>
      <c r="D302" s="277"/>
      <c r="E302" s="277"/>
      <c r="F302" s="247"/>
    </row>
    <row r="303" spans="1:6" ht="15" customHeight="1" thickBot="1" x14ac:dyDescent="0.3">
      <c r="A303" s="277" t="s">
        <v>15</v>
      </c>
      <c r="B303" s="280">
        <v>8500</v>
      </c>
      <c r="C303" s="280"/>
      <c r="D303" s="280"/>
      <c r="E303" s="280"/>
      <c r="F303" s="247"/>
    </row>
    <row r="304" spans="1:6" ht="30.75" thickBot="1" x14ac:dyDescent="0.3">
      <c r="A304" s="277" t="s">
        <v>23</v>
      </c>
      <c r="B304" s="280">
        <f>B303/B302</f>
        <v>17</v>
      </c>
      <c r="C304" s="280" t="e">
        <f>C303/C302</f>
        <v>#DIV/0!</v>
      </c>
      <c r="D304" s="280" t="e">
        <f>D303/D302</f>
        <v>#DIV/0!</v>
      </c>
      <c r="E304" s="280" t="e">
        <f>E303/E302</f>
        <v>#DIV/0!</v>
      </c>
      <c r="F304" s="247"/>
    </row>
    <row r="305" spans="1:6" ht="30.75" thickBot="1" x14ac:dyDescent="0.3">
      <c r="A305" s="277" t="s">
        <v>16</v>
      </c>
      <c r="B305" s="281"/>
      <c r="C305" s="282">
        <f>C302/B302</f>
        <v>0</v>
      </c>
      <c r="D305" s="282" t="e">
        <f t="shared" ref="D305:E307" si="10">D302/C302-1</f>
        <v>#DIV/0!</v>
      </c>
      <c r="E305" s="282" t="e">
        <f t="shared" si="10"/>
        <v>#DIV/0!</v>
      </c>
      <c r="F305" s="247"/>
    </row>
    <row r="306" spans="1:6" ht="14.25" customHeight="1" thickBot="1" x14ac:dyDescent="0.3">
      <c r="A306" s="277" t="s">
        <v>17</v>
      </c>
      <c r="B306" s="281"/>
      <c r="C306" s="282">
        <f>C303/B303</f>
        <v>0</v>
      </c>
      <c r="D306" s="282" t="e">
        <f t="shared" si="10"/>
        <v>#DIV/0!</v>
      </c>
      <c r="E306" s="282" t="e">
        <f t="shared" si="10"/>
        <v>#DIV/0!</v>
      </c>
      <c r="F306" s="247"/>
    </row>
    <row r="307" spans="1:6" ht="32.25" customHeight="1" thickBot="1" x14ac:dyDescent="0.3">
      <c r="A307" s="277" t="s">
        <v>18</v>
      </c>
      <c r="B307" s="281"/>
      <c r="C307" s="282" t="e">
        <f>C304/B304</f>
        <v>#DIV/0!</v>
      </c>
      <c r="D307" s="282" t="e">
        <f t="shared" si="10"/>
        <v>#DIV/0!</v>
      </c>
      <c r="E307" s="282" t="e">
        <f t="shared" si="10"/>
        <v>#DIV/0!</v>
      </c>
      <c r="F307" s="247"/>
    </row>
    <row r="308" spans="1:6" ht="21" customHeight="1" thickBot="1" x14ac:dyDescent="0.3">
      <c r="A308" s="790" t="s">
        <v>445</v>
      </c>
      <c r="B308" s="791"/>
      <c r="C308" s="791"/>
      <c r="D308" s="791"/>
      <c r="E308" s="792"/>
      <c r="F308" s="247"/>
    </row>
    <row r="309" spans="1:6" ht="13.5" customHeight="1" x14ac:dyDescent="0.25">
      <c r="A309" s="780"/>
      <c r="B309" s="278">
        <v>2019</v>
      </c>
      <c r="C309" s="278">
        <v>2020</v>
      </c>
      <c r="D309" s="278">
        <v>2021</v>
      </c>
      <c r="E309" s="278">
        <v>2022</v>
      </c>
      <c r="F309" s="247"/>
    </row>
    <row r="310" spans="1:6" ht="15" customHeight="1" thickBot="1" x14ac:dyDescent="0.3">
      <c r="A310" s="793"/>
      <c r="B310" s="279" t="s">
        <v>5</v>
      </c>
      <c r="C310" s="279" t="s">
        <v>6</v>
      </c>
      <c r="D310" s="279" t="s">
        <v>6</v>
      </c>
      <c r="E310" s="279" t="s">
        <v>6</v>
      </c>
      <c r="F310" s="247"/>
    </row>
    <row r="311" spans="1:6" ht="15.75" customHeight="1" thickBot="1" x14ac:dyDescent="0.3">
      <c r="A311" s="283" t="s">
        <v>41</v>
      </c>
      <c r="B311" s="284">
        <f>B312+B313+B314+B315</f>
        <v>0</v>
      </c>
      <c r="C311" s="284">
        <f>C312+C313+C314+C315</f>
        <v>0</v>
      </c>
      <c r="D311" s="284">
        <f>D312+D313+D314+D315</f>
        <v>0</v>
      </c>
      <c r="E311" s="284">
        <f>E312+E313+E314+E315</f>
        <v>0</v>
      </c>
      <c r="F311" s="247"/>
    </row>
    <row r="312" spans="1:6" ht="15.75" thickBot="1" x14ac:dyDescent="0.3">
      <c r="A312" s="285" t="s">
        <v>52</v>
      </c>
      <c r="B312" s="284"/>
      <c r="C312" s="284"/>
      <c r="D312" s="284"/>
      <c r="E312" s="284"/>
      <c r="F312" s="247"/>
    </row>
    <row r="313" spans="1:6" ht="22.5" customHeight="1" thickBot="1" x14ac:dyDescent="0.3">
      <c r="A313" s="285" t="s">
        <v>56</v>
      </c>
      <c r="B313" s="284"/>
      <c r="C313" s="284"/>
      <c r="D313" s="284"/>
      <c r="E313" s="284"/>
      <c r="F313" s="247"/>
    </row>
    <row r="314" spans="1:6" ht="15.75" thickBot="1" x14ac:dyDescent="0.3">
      <c r="A314" s="285" t="s">
        <v>57</v>
      </c>
      <c r="B314" s="284"/>
      <c r="C314" s="284"/>
      <c r="D314" s="284"/>
      <c r="E314" s="284"/>
      <c r="F314" s="247"/>
    </row>
    <row r="315" spans="1:6" ht="18.75" customHeight="1" thickBot="1" x14ac:dyDescent="0.3">
      <c r="A315" s="285" t="s">
        <v>58</v>
      </c>
      <c r="B315" s="284"/>
      <c r="C315" s="284"/>
      <c r="D315" s="284"/>
      <c r="E315" s="284"/>
      <c r="F315" s="247"/>
    </row>
    <row r="316" spans="1:6" ht="19.5" customHeight="1" thickBot="1" x14ac:dyDescent="0.3">
      <c r="A316" s="283" t="s">
        <v>42</v>
      </c>
      <c r="B316" s="286">
        <f>B317+B318+B319+B320</f>
        <v>8500</v>
      </c>
      <c r="C316" s="286">
        <f>C317+C318+C319+C320</f>
        <v>0</v>
      </c>
      <c r="D316" s="286">
        <f>D317+D318+D319+D320</f>
        <v>0</v>
      </c>
      <c r="E316" s="286">
        <f>E317+E318+E319+E320</f>
        <v>0</v>
      </c>
      <c r="F316" s="247"/>
    </row>
    <row r="317" spans="1:6" ht="15.75" customHeight="1" thickBot="1" x14ac:dyDescent="0.3">
      <c r="A317" s="285" t="s">
        <v>52</v>
      </c>
      <c r="B317" s="286">
        <v>8500</v>
      </c>
      <c r="C317" s="284"/>
      <c r="D317" s="284"/>
      <c r="E317" s="284"/>
      <c r="F317" s="247"/>
    </row>
    <row r="318" spans="1:6" ht="13.5" customHeight="1" thickBot="1" x14ac:dyDescent="0.3">
      <c r="A318" s="285" t="s">
        <v>56</v>
      </c>
      <c r="B318" s="286"/>
      <c r="C318" s="284"/>
      <c r="D318" s="284"/>
      <c r="E318" s="284"/>
      <c r="F318" s="247"/>
    </row>
    <row r="319" spans="1:6" ht="18.75" customHeight="1" thickBot="1" x14ac:dyDescent="0.3">
      <c r="A319" s="285" t="s">
        <v>57</v>
      </c>
      <c r="B319" s="286"/>
      <c r="C319" s="284"/>
      <c r="D319" s="284"/>
      <c r="E319" s="284"/>
      <c r="F319" s="247"/>
    </row>
    <row r="320" spans="1:6" ht="21" customHeight="1" thickBot="1" x14ac:dyDescent="0.3">
      <c r="A320" s="285" t="s">
        <v>58</v>
      </c>
      <c r="B320" s="286"/>
      <c r="C320" s="284"/>
      <c r="D320" s="284"/>
      <c r="E320" s="284"/>
      <c r="F320" s="247"/>
    </row>
    <row r="321" spans="1:6" ht="32.25" customHeight="1" thickBot="1" x14ac:dyDescent="0.3">
      <c r="A321" s="318" t="s">
        <v>192</v>
      </c>
      <c r="B321" s="286">
        <f>B311+B316</f>
        <v>8500</v>
      </c>
      <c r="C321" s="286">
        <f>C311+C316</f>
        <v>0</v>
      </c>
      <c r="D321" s="286">
        <f>D311+D316</f>
        <v>0</v>
      </c>
      <c r="E321" s="286">
        <f>E311+E316</f>
        <v>0</v>
      </c>
      <c r="F321" s="247"/>
    </row>
    <row r="322" spans="1:6" ht="71.25" customHeight="1" thickBot="1" x14ac:dyDescent="0.3">
      <c r="A322" s="275" t="s">
        <v>110</v>
      </c>
      <c r="B322" s="310" t="s">
        <v>446</v>
      </c>
      <c r="C322" s="311" t="s">
        <v>55</v>
      </c>
      <c r="D322" s="312"/>
      <c r="E322" s="313"/>
      <c r="F322" s="247"/>
    </row>
    <row r="323" spans="1:6" ht="129.75" customHeight="1" thickBot="1" x14ac:dyDescent="0.3">
      <c r="A323" s="277" t="s">
        <v>9</v>
      </c>
      <c r="B323" s="783" t="s">
        <v>447</v>
      </c>
      <c r="C323" s="784"/>
      <c r="D323" s="784"/>
      <c r="E323" s="785"/>
      <c r="F323" s="247"/>
    </row>
    <row r="324" spans="1:6" ht="15.75" thickBot="1" x14ac:dyDescent="0.3">
      <c r="A324" s="277" t="s">
        <v>14</v>
      </c>
      <c r="B324" s="795" t="s">
        <v>448</v>
      </c>
      <c r="C324" s="796"/>
      <c r="D324" s="796"/>
      <c r="E324" s="797"/>
      <c r="F324" s="247"/>
    </row>
    <row r="325" spans="1:6" ht="16.5" customHeight="1" x14ac:dyDescent="0.25">
      <c r="A325" s="780"/>
      <c r="B325" s="278">
        <v>2019</v>
      </c>
      <c r="C325" s="278">
        <v>2020</v>
      </c>
      <c r="D325" s="278">
        <v>2021</v>
      </c>
      <c r="E325" s="278">
        <v>2022</v>
      </c>
      <c r="F325" s="247"/>
    </row>
    <row r="326" spans="1:6" ht="18" customHeight="1" thickBot="1" x14ac:dyDescent="0.3">
      <c r="A326" s="793"/>
      <c r="B326" s="279" t="s">
        <v>5</v>
      </c>
      <c r="C326" s="279" t="s">
        <v>6</v>
      </c>
      <c r="D326" s="279" t="s">
        <v>6</v>
      </c>
      <c r="E326" s="279" t="s">
        <v>6</v>
      </c>
      <c r="F326" s="247"/>
    </row>
    <row r="327" spans="1:6" ht="18" customHeight="1" thickBot="1" x14ac:dyDescent="0.3">
      <c r="A327" s="277" t="s">
        <v>8</v>
      </c>
      <c r="B327" s="281">
        <v>600</v>
      </c>
      <c r="C327" s="280"/>
      <c r="D327" s="277"/>
      <c r="E327" s="277"/>
      <c r="F327" s="247"/>
    </row>
    <row r="328" spans="1:6" ht="15.75" customHeight="1" thickBot="1" x14ac:dyDescent="0.3">
      <c r="A328" s="277" t="s">
        <v>15</v>
      </c>
      <c r="B328" s="280">
        <v>3000</v>
      </c>
      <c r="C328" s="280"/>
      <c r="D328" s="280">
        <f>D346</f>
        <v>0</v>
      </c>
      <c r="E328" s="280">
        <f>E346</f>
        <v>0</v>
      </c>
      <c r="F328" s="247"/>
    </row>
    <row r="329" spans="1:6" ht="32.25" customHeight="1" thickBot="1" x14ac:dyDescent="0.3">
      <c r="A329" s="277" t="s">
        <v>23</v>
      </c>
      <c r="B329" s="280">
        <f>B328/B327</f>
        <v>5</v>
      </c>
      <c r="C329" s="280" t="e">
        <f>C328/C327</f>
        <v>#DIV/0!</v>
      </c>
      <c r="D329" s="280" t="e">
        <f>D328/D327</f>
        <v>#DIV/0!</v>
      </c>
      <c r="E329" s="280" t="e">
        <f>E328/E327</f>
        <v>#DIV/0!</v>
      </c>
      <c r="F329" s="247"/>
    </row>
    <row r="330" spans="1:6" ht="50.25" customHeight="1" thickBot="1" x14ac:dyDescent="0.3">
      <c r="A330" s="277" t="s">
        <v>16</v>
      </c>
      <c r="B330" s="281" t="s">
        <v>22</v>
      </c>
      <c r="C330" s="282">
        <f>C327/B327-1</f>
        <v>-1</v>
      </c>
      <c r="D330" s="282" t="e">
        <f t="shared" ref="D330:E332" si="11">D327/C327-1</f>
        <v>#DIV/0!</v>
      </c>
      <c r="E330" s="282" t="e">
        <f t="shared" si="11"/>
        <v>#DIV/0!</v>
      </c>
      <c r="F330" s="247"/>
    </row>
    <row r="331" spans="1:6" ht="30.75" thickBot="1" x14ac:dyDescent="0.3">
      <c r="A331" s="277" t="s">
        <v>17</v>
      </c>
      <c r="B331" s="281" t="s">
        <v>22</v>
      </c>
      <c r="C331" s="282">
        <f>C328/B328-1</f>
        <v>-1</v>
      </c>
      <c r="D331" s="282" t="e">
        <f t="shared" si="11"/>
        <v>#DIV/0!</v>
      </c>
      <c r="E331" s="282" t="e">
        <f t="shared" si="11"/>
        <v>#DIV/0!</v>
      </c>
      <c r="F331" s="247"/>
    </row>
    <row r="332" spans="1:6" ht="30.75" thickBot="1" x14ac:dyDescent="0.3">
      <c r="A332" s="277" t="s">
        <v>18</v>
      </c>
      <c r="B332" s="281" t="s">
        <v>22</v>
      </c>
      <c r="C332" s="282" t="e">
        <f>C329/B329-1</f>
        <v>#DIV/0!</v>
      </c>
      <c r="D332" s="282" t="e">
        <f t="shared" si="11"/>
        <v>#DIV/0!</v>
      </c>
      <c r="E332" s="282" t="e">
        <f t="shared" si="11"/>
        <v>#DIV/0!</v>
      </c>
      <c r="F332" s="247"/>
    </row>
    <row r="333" spans="1:6" ht="13.5" customHeight="1" thickBot="1" x14ac:dyDescent="0.3">
      <c r="A333" s="790" t="s">
        <v>449</v>
      </c>
      <c r="B333" s="791"/>
      <c r="C333" s="791"/>
      <c r="D333" s="791"/>
      <c r="E333" s="792"/>
      <c r="F333" s="247"/>
    </row>
    <row r="334" spans="1:6" x14ac:dyDescent="0.25">
      <c r="A334" s="780"/>
      <c r="B334" s="278">
        <v>2019</v>
      </c>
      <c r="C334" s="278">
        <v>2020</v>
      </c>
      <c r="D334" s="278">
        <v>2021</v>
      </c>
      <c r="E334" s="278">
        <v>2022</v>
      </c>
      <c r="F334" s="247"/>
    </row>
    <row r="335" spans="1:6" ht="15.75" thickBot="1" x14ac:dyDescent="0.3">
      <c r="A335" s="793"/>
      <c r="B335" s="279" t="s">
        <v>5</v>
      </c>
      <c r="C335" s="279" t="s">
        <v>6</v>
      </c>
      <c r="D335" s="279" t="s">
        <v>6</v>
      </c>
      <c r="E335" s="279" t="s">
        <v>6</v>
      </c>
      <c r="F335" s="247"/>
    </row>
    <row r="336" spans="1:6" ht="30.75" thickBot="1" x14ac:dyDescent="0.3">
      <c r="A336" s="283" t="s">
        <v>41</v>
      </c>
      <c r="B336" s="284">
        <f>B337+B338+B339+B340</f>
        <v>0</v>
      </c>
      <c r="C336" s="284">
        <f>C337+C338+C339+C340</f>
        <v>0</v>
      </c>
      <c r="D336" s="284">
        <f>D337+D338+D339+D340</f>
        <v>0</v>
      </c>
      <c r="E336" s="284">
        <f>E337+E338+E339+E340</f>
        <v>0</v>
      </c>
      <c r="F336" s="247"/>
    </row>
    <row r="337" spans="1:6" ht="15.75" thickBot="1" x14ac:dyDescent="0.3">
      <c r="A337" s="285" t="s">
        <v>52</v>
      </c>
      <c r="B337" s="284"/>
      <c r="C337" s="284"/>
      <c r="D337" s="284"/>
      <c r="E337" s="284"/>
      <c r="F337" s="247"/>
    </row>
    <row r="338" spans="1:6" ht="15.75" thickBot="1" x14ac:dyDescent="0.3">
      <c r="A338" s="285" t="s">
        <v>56</v>
      </c>
      <c r="B338" s="284"/>
      <c r="C338" s="284"/>
      <c r="D338" s="284"/>
      <c r="E338" s="284"/>
      <c r="F338" s="247"/>
    </row>
    <row r="339" spans="1:6" ht="15.75" thickBot="1" x14ac:dyDescent="0.3">
      <c r="A339" s="285" t="s">
        <v>57</v>
      </c>
      <c r="B339" s="284"/>
      <c r="C339" s="284"/>
      <c r="D339" s="284"/>
      <c r="E339" s="284"/>
      <c r="F339" s="247"/>
    </row>
    <row r="340" spans="1:6" ht="15.75" customHeight="1" thickBot="1" x14ac:dyDescent="0.3">
      <c r="A340" s="285" t="s">
        <v>58</v>
      </c>
      <c r="B340" s="284"/>
      <c r="C340" s="284"/>
      <c r="D340" s="284"/>
      <c r="E340" s="284"/>
      <c r="F340" s="247"/>
    </row>
    <row r="341" spans="1:6" ht="30.75" thickBot="1" x14ac:dyDescent="0.3">
      <c r="A341" s="283" t="s">
        <v>42</v>
      </c>
      <c r="B341" s="286">
        <f>B342+B343+B344+B345</f>
        <v>3000</v>
      </c>
      <c r="C341" s="286">
        <f>C342+C343+C344+C345</f>
        <v>0</v>
      </c>
      <c r="D341" s="286">
        <f>D342+D343+D344+D345</f>
        <v>0</v>
      </c>
      <c r="E341" s="286">
        <f>E342+E343+E344+E345</f>
        <v>0</v>
      </c>
      <c r="F341" s="247"/>
    </row>
    <row r="342" spans="1:6" ht="15.75" thickBot="1" x14ac:dyDescent="0.3">
      <c r="A342" s="285" t="s">
        <v>52</v>
      </c>
      <c r="B342" s="286">
        <v>3000</v>
      </c>
      <c r="C342" s="284"/>
      <c r="D342" s="284"/>
      <c r="E342" s="284"/>
      <c r="F342" s="247"/>
    </row>
    <row r="343" spans="1:6" ht="15.75" thickBot="1" x14ac:dyDescent="0.3">
      <c r="A343" s="285" t="s">
        <v>56</v>
      </c>
      <c r="B343" s="286"/>
      <c r="C343" s="284"/>
      <c r="D343" s="284"/>
      <c r="E343" s="284"/>
      <c r="F343" s="247"/>
    </row>
    <row r="344" spans="1:6" ht="15.75" thickBot="1" x14ac:dyDescent="0.3">
      <c r="A344" s="285" t="s">
        <v>57</v>
      </c>
      <c r="B344" s="286"/>
      <c r="C344" s="284"/>
      <c r="D344" s="284"/>
      <c r="E344" s="284"/>
      <c r="F344" s="247"/>
    </row>
    <row r="345" spans="1:6" ht="15.75" thickBot="1" x14ac:dyDescent="0.3">
      <c r="A345" s="285" t="s">
        <v>58</v>
      </c>
      <c r="B345" s="286"/>
      <c r="C345" s="284"/>
      <c r="D345" s="284"/>
      <c r="E345" s="284"/>
      <c r="F345" s="247"/>
    </row>
    <row r="346" spans="1:6" ht="30.75" customHeight="1" thickBot="1" x14ac:dyDescent="0.3">
      <c r="A346" s="314" t="s">
        <v>116</v>
      </c>
      <c r="B346" s="286">
        <f>B336+B341</f>
        <v>3000</v>
      </c>
      <c r="C346" s="286">
        <f>C336+C341</f>
        <v>0</v>
      </c>
      <c r="D346" s="286">
        <f>D336+D341</f>
        <v>0</v>
      </c>
      <c r="E346" s="286">
        <f>E336+E341</f>
        <v>0</v>
      </c>
      <c r="F346" s="247"/>
    </row>
    <row r="347" spans="1:6" ht="78.75" customHeight="1" thickBot="1" x14ac:dyDescent="0.3">
      <c r="A347" s="320" t="s">
        <v>117</v>
      </c>
      <c r="B347" s="321" t="s">
        <v>450</v>
      </c>
      <c r="C347" s="311" t="s">
        <v>55</v>
      </c>
      <c r="D347" s="312" t="s">
        <v>451</v>
      </c>
      <c r="E347" s="313"/>
      <c r="F347" s="247"/>
    </row>
    <row r="348" spans="1:6" ht="39.75" customHeight="1" thickBot="1" x14ac:dyDescent="0.3">
      <c r="A348" s="277" t="s">
        <v>9</v>
      </c>
      <c r="B348" s="783" t="s">
        <v>452</v>
      </c>
      <c r="C348" s="784"/>
      <c r="D348" s="784"/>
      <c r="E348" s="785"/>
      <c r="F348" s="247"/>
    </row>
    <row r="349" spans="1:6" ht="24" customHeight="1" thickBot="1" x14ac:dyDescent="0.3">
      <c r="A349" s="277" t="s">
        <v>14</v>
      </c>
      <c r="B349" s="795" t="s">
        <v>432</v>
      </c>
      <c r="C349" s="796"/>
      <c r="D349" s="796"/>
      <c r="E349" s="797"/>
      <c r="F349" s="247"/>
    </row>
    <row r="350" spans="1:6" ht="21" customHeight="1" x14ac:dyDescent="0.25">
      <c r="A350" s="780"/>
      <c r="B350" s="278">
        <v>2019</v>
      </c>
      <c r="C350" s="278">
        <v>2020</v>
      </c>
      <c r="D350" s="278">
        <v>2021</v>
      </c>
      <c r="E350" s="278">
        <v>2022</v>
      </c>
      <c r="F350" s="247"/>
    </row>
    <row r="351" spans="1:6" ht="21.75" customHeight="1" thickBot="1" x14ac:dyDescent="0.3">
      <c r="A351" s="793"/>
      <c r="B351" s="279" t="s">
        <v>5</v>
      </c>
      <c r="C351" s="279" t="s">
        <v>6</v>
      </c>
      <c r="D351" s="279" t="s">
        <v>6</v>
      </c>
      <c r="E351" s="279" t="s">
        <v>6</v>
      </c>
      <c r="F351" s="247"/>
    </row>
    <row r="352" spans="1:6" ht="45" customHeight="1" thickBot="1" x14ac:dyDescent="0.3">
      <c r="A352" s="277" t="s">
        <v>8</v>
      </c>
      <c r="B352" s="277"/>
      <c r="C352" s="280">
        <v>1</v>
      </c>
      <c r="D352" s="281">
        <v>1</v>
      </c>
      <c r="E352" s="277"/>
      <c r="F352" s="247"/>
    </row>
    <row r="353" spans="1:6" ht="30.75" thickBot="1" x14ac:dyDescent="0.3">
      <c r="A353" s="277" t="s">
        <v>15</v>
      </c>
      <c r="B353" s="280">
        <f>B371</f>
        <v>0</v>
      </c>
      <c r="C353" s="280">
        <v>5000</v>
      </c>
      <c r="D353" s="280">
        <v>5000</v>
      </c>
      <c r="E353" s="280">
        <f>E371</f>
        <v>0</v>
      </c>
      <c r="F353" s="247"/>
    </row>
    <row r="354" spans="1:6" ht="25.5" customHeight="1" thickBot="1" x14ac:dyDescent="0.3">
      <c r="A354" s="277" t="s">
        <v>23</v>
      </c>
      <c r="B354" s="280" t="e">
        <f>B353/B352</f>
        <v>#DIV/0!</v>
      </c>
      <c r="C354" s="280">
        <f>C353/C352</f>
        <v>5000</v>
      </c>
      <c r="D354" s="280">
        <f>D353/D352</f>
        <v>5000</v>
      </c>
      <c r="E354" s="280" t="e">
        <f>E353/E352</f>
        <v>#DIV/0!</v>
      </c>
      <c r="F354" s="247"/>
    </row>
    <row r="355" spans="1:6" ht="30.75" thickBot="1" x14ac:dyDescent="0.3">
      <c r="A355" s="277" t="s">
        <v>16</v>
      </c>
      <c r="B355" s="281" t="s">
        <v>22</v>
      </c>
      <c r="C355" s="282" t="e">
        <f>C352/B352-1</f>
        <v>#DIV/0!</v>
      </c>
      <c r="D355" s="282">
        <f t="shared" ref="D355:E357" si="12">D352/C352-1</f>
        <v>0</v>
      </c>
      <c r="E355" s="282">
        <f t="shared" si="12"/>
        <v>-1</v>
      </c>
      <c r="F355" s="247"/>
    </row>
    <row r="356" spans="1:6" ht="18" customHeight="1" thickBot="1" x14ac:dyDescent="0.3">
      <c r="A356" s="277" t="s">
        <v>17</v>
      </c>
      <c r="B356" s="281" t="s">
        <v>22</v>
      </c>
      <c r="C356" s="282" t="e">
        <f>C353/B353-1</f>
        <v>#DIV/0!</v>
      </c>
      <c r="D356" s="282">
        <f t="shared" si="12"/>
        <v>0</v>
      </c>
      <c r="E356" s="282">
        <f t="shared" si="12"/>
        <v>-1</v>
      </c>
      <c r="F356" s="247"/>
    </row>
    <row r="357" spans="1:6" ht="30.75" thickBot="1" x14ac:dyDescent="0.3">
      <c r="A357" s="277" t="s">
        <v>18</v>
      </c>
      <c r="B357" s="281" t="s">
        <v>22</v>
      </c>
      <c r="C357" s="282" t="e">
        <f>C354/B354-1</f>
        <v>#DIV/0!</v>
      </c>
      <c r="D357" s="282">
        <f t="shared" si="12"/>
        <v>0</v>
      </c>
      <c r="E357" s="282" t="e">
        <f t="shared" si="12"/>
        <v>#DIV/0!</v>
      </c>
      <c r="F357" s="247"/>
    </row>
    <row r="358" spans="1:6" ht="15.75" thickBot="1" x14ac:dyDescent="0.3">
      <c r="A358" s="790" t="s">
        <v>453</v>
      </c>
      <c r="B358" s="791"/>
      <c r="C358" s="791"/>
      <c r="D358" s="791"/>
      <c r="E358" s="792"/>
      <c r="F358" s="247"/>
    </row>
    <row r="359" spans="1:6" x14ac:dyDescent="0.25">
      <c r="A359" s="780"/>
      <c r="B359" s="278">
        <v>2019</v>
      </c>
      <c r="C359" s="278">
        <v>2020</v>
      </c>
      <c r="D359" s="278">
        <v>2021</v>
      </c>
      <c r="E359" s="278">
        <v>2022</v>
      </c>
      <c r="F359" s="247"/>
    </row>
    <row r="360" spans="1:6" ht="15.75" thickBot="1" x14ac:dyDescent="0.3">
      <c r="A360" s="793"/>
      <c r="B360" s="279" t="s">
        <v>5</v>
      </c>
      <c r="C360" s="279" t="s">
        <v>6</v>
      </c>
      <c r="D360" s="279" t="s">
        <v>6</v>
      </c>
      <c r="E360" s="279" t="s">
        <v>6</v>
      </c>
      <c r="F360" s="247"/>
    </row>
    <row r="361" spans="1:6" ht="30.75" thickBot="1" x14ac:dyDescent="0.3">
      <c r="A361" s="283" t="s">
        <v>41</v>
      </c>
      <c r="B361" s="284">
        <f>B362+B363+B364+B365</f>
        <v>0</v>
      </c>
      <c r="C361" s="284">
        <f>C362+C363+C364+C365</f>
        <v>0</v>
      </c>
      <c r="D361" s="284">
        <f>D362+D363+D364+D365</f>
        <v>0</v>
      </c>
      <c r="E361" s="284">
        <f>E362+E363+E364+E365</f>
        <v>0</v>
      </c>
      <c r="F361" s="247"/>
    </row>
    <row r="362" spans="1:6" ht="15.75" customHeight="1" thickBot="1" x14ac:dyDescent="0.3">
      <c r="A362" s="285" t="s">
        <v>52</v>
      </c>
      <c r="B362" s="284"/>
      <c r="C362" s="284"/>
      <c r="D362" s="284"/>
      <c r="E362" s="284"/>
      <c r="F362" s="247"/>
    </row>
    <row r="363" spans="1:6" ht="15.75" thickBot="1" x14ac:dyDescent="0.3">
      <c r="A363" s="285" t="s">
        <v>56</v>
      </c>
      <c r="B363" s="284"/>
      <c r="C363" s="284"/>
      <c r="D363" s="284"/>
      <c r="E363" s="284"/>
      <c r="F363" s="247"/>
    </row>
    <row r="364" spans="1:6" ht="15.75" thickBot="1" x14ac:dyDescent="0.3">
      <c r="A364" s="285" t="s">
        <v>57</v>
      </c>
      <c r="B364" s="284"/>
      <c r="C364" s="284"/>
      <c r="D364" s="284"/>
      <c r="E364" s="284"/>
      <c r="F364" s="247"/>
    </row>
    <row r="365" spans="1:6" ht="15.75" thickBot="1" x14ac:dyDescent="0.3">
      <c r="A365" s="285" t="s">
        <v>58</v>
      </c>
      <c r="B365" s="284"/>
      <c r="C365" s="284"/>
      <c r="D365" s="284"/>
      <c r="E365" s="284"/>
      <c r="F365" s="247"/>
    </row>
    <row r="366" spans="1:6" ht="30.75" thickBot="1" x14ac:dyDescent="0.3">
      <c r="A366" s="283" t="s">
        <v>42</v>
      </c>
      <c r="B366" s="286">
        <f>B367+B368+B369+B370</f>
        <v>0</v>
      </c>
      <c r="C366" s="286">
        <f>C367+C368+C369+C370</f>
        <v>5000</v>
      </c>
      <c r="D366" s="286">
        <f>D367+D368+D369+D370</f>
        <v>5000</v>
      </c>
      <c r="E366" s="286">
        <f>E367+E368+E369+E370</f>
        <v>0</v>
      </c>
      <c r="F366" s="247"/>
    </row>
    <row r="367" spans="1:6" ht="16.5" customHeight="1" thickBot="1" x14ac:dyDescent="0.3">
      <c r="A367" s="285" t="s">
        <v>52</v>
      </c>
      <c r="B367" s="286"/>
      <c r="C367" s="284">
        <v>5000</v>
      </c>
      <c r="D367" s="284">
        <v>5000</v>
      </c>
      <c r="E367" s="284"/>
      <c r="F367" s="247"/>
    </row>
    <row r="368" spans="1:6" ht="17.25" customHeight="1" thickBot="1" x14ac:dyDescent="0.3">
      <c r="A368" s="285" t="s">
        <v>56</v>
      </c>
      <c r="B368" s="286"/>
      <c r="C368" s="284"/>
      <c r="D368" s="284"/>
      <c r="E368" s="284"/>
      <c r="F368" s="247"/>
    </row>
    <row r="369" spans="1:6" ht="18.75" customHeight="1" thickBot="1" x14ac:dyDescent="0.3">
      <c r="A369" s="285" t="s">
        <v>57</v>
      </c>
      <c r="B369" s="286"/>
      <c r="C369" s="284"/>
      <c r="D369" s="284"/>
      <c r="E369" s="284"/>
      <c r="F369" s="247"/>
    </row>
    <row r="370" spans="1:6" ht="24.75" customHeight="1" thickBot="1" x14ac:dyDescent="0.3">
      <c r="A370" s="285" t="s">
        <v>58</v>
      </c>
      <c r="B370" s="286"/>
      <c r="C370" s="284"/>
      <c r="D370" s="284"/>
      <c r="E370" s="284"/>
      <c r="F370" s="247"/>
    </row>
    <row r="371" spans="1:6" ht="30.75" thickBot="1" x14ac:dyDescent="0.3">
      <c r="A371" s="314" t="s">
        <v>123</v>
      </c>
      <c r="B371" s="286">
        <f>B361+B366</f>
        <v>0</v>
      </c>
      <c r="C371" s="286">
        <f>C361+C366</f>
        <v>5000</v>
      </c>
      <c r="D371" s="286">
        <f>D361+D366</f>
        <v>5000</v>
      </c>
      <c r="E371" s="286">
        <f>E361+E366</f>
        <v>0</v>
      </c>
      <c r="F371" s="247"/>
    </row>
    <row r="372" spans="1:6" ht="90" customHeight="1" thickBot="1" x14ac:dyDescent="0.3">
      <c r="A372" s="320" t="s">
        <v>124</v>
      </c>
      <c r="B372" s="321" t="s">
        <v>454</v>
      </c>
      <c r="C372" s="311" t="s">
        <v>55</v>
      </c>
      <c r="D372" s="312" t="s">
        <v>438</v>
      </c>
      <c r="E372" s="313"/>
      <c r="F372" s="247"/>
    </row>
    <row r="373" spans="1:6" ht="46.5" customHeight="1" thickBot="1" x14ac:dyDescent="0.3">
      <c r="A373" s="277" t="s">
        <v>9</v>
      </c>
      <c r="B373" s="783" t="s">
        <v>455</v>
      </c>
      <c r="C373" s="784"/>
      <c r="D373" s="784"/>
      <c r="E373" s="785"/>
      <c r="F373" s="247"/>
    </row>
    <row r="374" spans="1:6" ht="19.5" customHeight="1" thickBot="1" x14ac:dyDescent="0.3">
      <c r="A374" s="277" t="s">
        <v>14</v>
      </c>
      <c r="B374" s="795" t="s">
        <v>448</v>
      </c>
      <c r="C374" s="796"/>
      <c r="D374" s="796"/>
      <c r="E374" s="797"/>
      <c r="F374" s="247"/>
    </row>
    <row r="375" spans="1:6" x14ac:dyDescent="0.25">
      <c r="A375" s="780"/>
      <c r="B375" s="278">
        <v>2019</v>
      </c>
      <c r="C375" s="278">
        <v>2020</v>
      </c>
      <c r="D375" s="278">
        <v>2021</v>
      </c>
      <c r="E375" s="278">
        <v>2022</v>
      </c>
      <c r="F375" s="247"/>
    </row>
    <row r="376" spans="1:6" ht="15.75" thickBot="1" x14ac:dyDescent="0.3">
      <c r="A376" s="793"/>
      <c r="B376" s="279" t="s">
        <v>5</v>
      </c>
      <c r="C376" s="279" t="s">
        <v>6</v>
      </c>
      <c r="D376" s="279" t="s">
        <v>6</v>
      </c>
      <c r="E376" s="279" t="s">
        <v>6</v>
      </c>
      <c r="F376" s="247"/>
    </row>
    <row r="377" spans="1:6" ht="15.75" thickBot="1" x14ac:dyDescent="0.3">
      <c r="A377" s="277" t="s">
        <v>8</v>
      </c>
      <c r="B377" s="277"/>
      <c r="C377" s="280">
        <v>1040</v>
      </c>
      <c r="D377" s="280">
        <v>5000</v>
      </c>
      <c r="E377" s="277"/>
      <c r="F377" s="247"/>
    </row>
    <row r="378" spans="1:6" ht="30.75" thickBot="1" x14ac:dyDescent="0.3">
      <c r="A378" s="277" t="s">
        <v>15</v>
      </c>
      <c r="B378" s="280">
        <f>B396</f>
        <v>0</v>
      </c>
      <c r="C378" s="280">
        <v>2450</v>
      </c>
      <c r="D378" s="280">
        <v>10000</v>
      </c>
      <c r="E378" s="280">
        <f>E396</f>
        <v>0</v>
      </c>
      <c r="F378" s="247"/>
    </row>
    <row r="379" spans="1:6" ht="30.75" thickBot="1" x14ac:dyDescent="0.3">
      <c r="A379" s="277" t="s">
        <v>23</v>
      </c>
      <c r="B379" s="280" t="e">
        <f>B378/B377</f>
        <v>#DIV/0!</v>
      </c>
      <c r="C379" s="280">
        <f>C378/C377</f>
        <v>2.3557692307692308</v>
      </c>
      <c r="D379" s="280">
        <f>D378/D377</f>
        <v>2</v>
      </c>
      <c r="E379" s="280" t="e">
        <f>E378/E377</f>
        <v>#DIV/0!</v>
      </c>
      <c r="F379" s="247"/>
    </row>
    <row r="380" spans="1:6" ht="30.75" thickBot="1" x14ac:dyDescent="0.3">
      <c r="A380" s="277" t="s">
        <v>16</v>
      </c>
      <c r="B380" s="281" t="s">
        <v>22</v>
      </c>
      <c r="C380" s="282" t="e">
        <f>C377/B377-1</f>
        <v>#DIV/0!</v>
      </c>
      <c r="D380" s="282">
        <f t="shared" ref="D380:E382" si="13">D377/C377-1</f>
        <v>3.8076923076923075</v>
      </c>
      <c r="E380" s="282">
        <f t="shared" si="13"/>
        <v>-1</v>
      </c>
      <c r="F380" s="247"/>
    </row>
    <row r="381" spans="1:6" ht="30.75" thickBot="1" x14ac:dyDescent="0.3">
      <c r="A381" s="277" t="s">
        <v>17</v>
      </c>
      <c r="B381" s="281" t="s">
        <v>22</v>
      </c>
      <c r="C381" s="282" t="e">
        <f>C378/B378-1</f>
        <v>#DIV/0!</v>
      </c>
      <c r="D381" s="282">
        <f t="shared" si="13"/>
        <v>3.0816326530612246</v>
      </c>
      <c r="E381" s="282">
        <f t="shared" si="13"/>
        <v>-1</v>
      </c>
      <c r="F381" s="247"/>
    </row>
    <row r="382" spans="1:6" ht="30.75" thickBot="1" x14ac:dyDescent="0.3">
      <c r="A382" s="277" t="s">
        <v>18</v>
      </c>
      <c r="B382" s="281" t="s">
        <v>22</v>
      </c>
      <c r="C382" s="282" t="e">
        <f>C379/B379-1</f>
        <v>#DIV/0!</v>
      </c>
      <c r="D382" s="282">
        <f t="shared" si="13"/>
        <v>-0.15102040816326534</v>
      </c>
      <c r="E382" s="282" t="e">
        <f t="shared" si="13"/>
        <v>#DIV/0!</v>
      </c>
      <c r="F382" s="247"/>
    </row>
    <row r="383" spans="1:6" ht="15.75" customHeight="1" thickBot="1" x14ac:dyDescent="0.3">
      <c r="A383" s="790" t="s">
        <v>456</v>
      </c>
      <c r="B383" s="791"/>
      <c r="C383" s="791"/>
      <c r="D383" s="791"/>
      <c r="E383" s="792"/>
      <c r="F383" s="247"/>
    </row>
    <row r="384" spans="1:6" x14ac:dyDescent="0.25">
      <c r="A384" s="780"/>
      <c r="B384" s="278">
        <v>2019</v>
      </c>
      <c r="C384" s="278">
        <v>2020</v>
      </c>
      <c r="D384" s="278">
        <v>2021</v>
      </c>
      <c r="E384" s="278">
        <v>2022</v>
      </c>
      <c r="F384" s="247"/>
    </row>
    <row r="385" spans="1:6" ht="15.75" thickBot="1" x14ac:dyDescent="0.3">
      <c r="A385" s="793"/>
      <c r="B385" s="279" t="s">
        <v>5</v>
      </c>
      <c r="C385" s="279" t="s">
        <v>6</v>
      </c>
      <c r="D385" s="279" t="s">
        <v>6</v>
      </c>
      <c r="E385" s="279" t="s">
        <v>6</v>
      </c>
      <c r="F385" s="247"/>
    </row>
    <row r="386" spans="1:6" ht="30.75" thickBot="1" x14ac:dyDescent="0.3">
      <c r="A386" s="283" t="s">
        <v>41</v>
      </c>
      <c r="B386" s="284">
        <f>B387+B388+B389+B390</f>
        <v>0</v>
      </c>
      <c r="C386" s="284">
        <f>C387+C388+C389+C390</f>
        <v>0</v>
      </c>
      <c r="D386" s="284">
        <f>D387+D388+D389+D390</f>
        <v>0</v>
      </c>
      <c r="E386" s="284">
        <f>E387+E388+E389+E390</f>
        <v>0</v>
      </c>
      <c r="F386" s="247"/>
    </row>
    <row r="387" spans="1:6" ht="12.75" customHeight="1" thickBot="1" x14ac:dyDescent="0.3">
      <c r="A387" s="285" t="s">
        <v>52</v>
      </c>
      <c r="B387" s="284"/>
      <c r="C387" s="284"/>
      <c r="D387" s="284"/>
      <c r="E387" s="284"/>
      <c r="F387" s="247"/>
    </row>
    <row r="388" spans="1:6" ht="18.75" customHeight="1" thickBot="1" x14ac:dyDescent="0.3">
      <c r="A388" s="285" t="s">
        <v>56</v>
      </c>
      <c r="B388" s="284"/>
      <c r="C388" s="284"/>
      <c r="D388" s="284"/>
      <c r="E388" s="284"/>
      <c r="F388" s="247"/>
    </row>
    <row r="389" spans="1:6" ht="15.75" customHeight="1" thickBot="1" x14ac:dyDescent="0.3">
      <c r="A389" s="285" t="s">
        <v>57</v>
      </c>
      <c r="B389" s="284"/>
      <c r="C389" s="284"/>
      <c r="D389" s="284"/>
      <c r="E389" s="284"/>
      <c r="F389" s="247"/>
    </row>
    <row r="390" spans="1:6" ht="15.75" thickBot="1" x14ac:dyDescent="0.3">
      <c r="A390" s="285" t="s">
        <v>58</v>
      </c>
      <c r="B390" s="284"/>
      <c r="C390" s="284"/>
      <c r="D390" s="284"/>
      <c r="E390" s="284"/>
      <c r="F390" s="247"/>
    </row>
    <row r="391" spans="1:6" ht="30.75" thickBot="1" x14ac:dyDescent="0.3">
      <c r="A391" s="283" t="s">
        <v>42</v>
      </c>
      <c r="B391" s="286">
        <f>B392+B393+B394+B395</f>
        <v>0</v>
      </c>
      <c r="C391" s="286">
        <f>C392+C393+C394+C395</f>
        <v>2450</v>
      </c>
      <c r="D391" s="286">
        <f>D392+D393+D394+D395</f>
        <v>10000</v>
      </c>
      <c r="E391" s="286">
        <f>E392+E393+E394+E395</f>
        <v>0</v>
      </c>
      <c r="F391" s="247"/>
    </row>
    <row r="392" spans="1:6" ht="15.75" thickBot="1" x14ac:dyDescent="0.3">
      <c r="A392" s="285" t="s">
        <v>52</v>
      </c>
      <c r="B392" s="286"/>
      <c r="C392" s="284">
        <v>2450</v>
      </c>
      <c r="D392" s="284">
        <v>10000</v>
      </c>
      <c r="E392" s="284"/>
      <c r="F392" s="247"/>
    </row>
    <row r="393" spans="1:6" ht="15.75" thickBot="1" x14ac:dyDescent="0.3">
      <c r="A393" s="285" t="s">
        <v>56</v>
      </c>
      <c r="B393" s="286"/>
      <c r="C393" s="284"/>
      <c r="D393" s="284"/>
      <c r="E393" s="284"/>
      <c r="F393" s="247"/>
    </row>
    <row r="394" spans="1:6" ht="15.75" customHeight="1" thickBot="1" x14ac:dyDescent="0.3">
      <c r="A394" s="285" t="s">
        <v>57</v>
      </c>
      <c r="B394" s="286"/>
      <c r="C394" s="284"/>
      <c r="D394" s="284"/>
      <c r="E394" s="284"/>
      <c r="F394" s="247"/>
    </row>
    <row r="395" spans="1:6" ht="19.5" customHeight="1" thickBot="1" x14ac:dyDescent="0.3">
      <c r="A395" s="285" t="s">
        <v>58</v>
      </c>
      <c r="B395" s="286"/>
      <c r="C395" s="284"/>
      <c r="D395" s="284"/>
      <c r="E395" s="284"/>
      <c r="F395" s="247"/>
    </row>
    <row r="396" spans="1:6" ht="30.75" thickBot="1" x14ac:dyDescent="0.3">
      <c r="A396" s="314" t="s">
        <v>125</v>
      </c>
      <c r="B396" s="286">
        <f>B386+B391</f>
        <v>0</v>
      </c>
      <c r="C396" s="286">
        <f>C386+C391</f>
        <v>2450</v>
      </c>
      <c r="D396" s="286">
        <f>D386+D391</f>
        <v>10000</v>
      </c>
      <c r="E396" s="286">
        <f>E386+E391</f>
        <v>0</v>
      </c>
      <c r="F396" s="247"/>
    </row>
    <row r="397" spans="1:6" ht="75.75" thickBot="1" x14ac:dyDescent="0.3">
      <c r="A397" s="320" t="s">
        <v>256</v>
      </c>
      <c r="B397" s="321" t="s">
        <v>457</v>
      </c>
      <c r="C397" s="311" t="s">
        <v>55</v>
      </c>
      <c r="D397" s="312"/>
      <c r="E397" s="313"/>
      <c r="F397" s="247"/>
    </row>
    <row r="398" spans="1:6" ht="41.25" customHeight="1" thickBot="1" x14ac:dyDescent="0.3">
      <c r="A398" s="277" t="s">
        <v>9</v>
      </c>
      <c r="B398" s="783" t="s">
        <v>458</v>
      </c>
      <c r="C398" s="784"/>
      <c r="D398" s="784"/>
      <c r="E398" s="785"/>
      <c r="F398" s="247"/>
    </row>
    <row r="399" spans="1:6" ht="15.75" thickBot="1" x14ac:dyDescent="0.3">
      <c r="A399" s="277" t="s">
        <v>14</v>
      </c>
      <c r="B399" s="795" t="s">
        <v>448</v>
      </c>
      <c r="C399" s="796"/>
      <c r="D399" s="796"/>
      <c r="E399" s="797"/>
      <c r="F399" s="247"/>
    </row>
    <row r="400" spans="1:6" x14ac:dyDescent="0.25">
      <c r="A400" s="780"/>
      <c r="B400" s="278">
        <v>2019</v>
      </c>
      <c r="C400" s="278">
        <v>2020</v>
      </c>
      <c r="D400" s="278">
        <v>2021</v>
      </c>
      <c r="E400" s="278">
        <v>2022</v>
      </c>
      <c r="F400" s="247"/>
    </row>
    <row r="401" spans="1:6" ht="15.75" thickBot="1" x14ac:dyDescent="0.3">
      <c r="A401" s="793"/>
      <c r="B401" s="279" t="s">
        <v>5</v>
      </c>
      <c r="C401" s="279" t="s">
        <v>6</v>
      </c>
      <c r="D401" s="279" t="s">
        <v>6</v>
      </c>
      <c r="E401" s="279" t="s">
        <v>6</v>
      </c>
      <c r="F401" s="247"/>
    </row>
    <row r="402" spans="1:6" ht="15.75" customHeight="1" thickBot="1" x14ac:dyDescent="0.3">
      <c r="A402" s="277" t="s">
        <v>8</v>
      </c>
      <c r="B402" s="277"/>
      <c r="C402" s="280">
        <v>1</v>
      </c>
      <c r="D402" s="280"/>
      <c r="E402" s="280">
        <v>5500</v>
      </c>
      <c r="F402" s="247"/>
    </row>
    <row r="403" spans="1:6" ht="30.75" thickBot="1" x14ac:dyDescent="0.3">
      <c r="A403" s="277" t="s">
        <v>15</v>
      </c>
      <c r="B403" s="280">
        <f>B421</f>
        <v>0</v>
      </c>
      <c r="C403" s="280">
        <v>500</v>
      </c>
      <c r="D403" s="280"/>
      <c r="E403" s="280">
        <v>16000</v>
      </c>
      <c r="F403" s="247"/>
    </row>
    <row r="404" spans="1:6" ht="15.75" customHeight="1" thickBot="1" x14ac:dyDescent="0.3">
      <c r="A404" s="277" t="s">
        <v>23</v>
      </c>
      <c r="B404" s="280" t="e">
        <f>B403/B402</f>
        <v>#DIV/0!</v>
      </c>
      <c r="C404" s="280">
        <f>C403/C402</f>
        <v>500</v>
      </c>
      <c r="D404" s="280" t="e">
        <f>D403/D402</f>
        <v>#DIV/0!</v>
      </c>
      <c r="E404" s="280">
        <f>E403/E402</f>
        <v>2.9090909090909092</v>
      </c>
      <c r="F404" s="247"/>
    </row>
    <row r="405" spans="1:6" ht="30.75" thickBot="1" x14ac:dyDescent="0.3">
      <c r="A405" s="277" t="s">
        <v>16</v>
      </c>
      <c r="B405" s="281" t="s">
        <v>22</v>
      </c>
      <c r="C405" s="282" t="e">
        <f>C402/B402-1</f>
        <v>#DIV/0!</v>
      </c>
      <c r="D405" s="282">
        <f t="shared" ref="D405:E407" si="14">D402/C402-1</f>
        <v>-1</v>
      </c>
      <c r="E405" s="282" t="e">
        <f t="shared" si="14"/>
        <v>#DIV/0!</v>
      </c>
      <c r="F405" s="247"/>
    </row>
    <row r="406" spans="1:6" ht="30.75" thickBot="1" x14ac:dyDescent="0.3">
      <c r="A406" s="277" t="s">
        <v>17</v>
      </c>
      <c r="B406" s="281" t="s">
        <v>22</v>
      </c>
      <c r="C406" s="282" t="e">
        <f>C403/B403-1</f>
        <v>#DIV/0!</v>
      </c>
      <c r="D406" s="282">
        <f t="shared" si="14"/>
        <v>-1</v>
      </c>
      <c r="E406" s="282" t="e">
        <f t="shared" si="14"/>
        <v>#DIV/0!</v>
      </c>
      <c r="F406" s="247"/>
    </row>
    <row r="407" spans="1:6" ht="30.75" thickBot="1" x14ac:dyDescent="0.3">
      <c r="A407" s="277" t="s">
        <v>18</v>
      </c>
      <c r="B407" s="281" t="s">
        <v>22</v>
      </c>
      <c r="C407" s="282" t="e">
        <f>C404/B404-1</f>
        <v>#DIV/0!</v>
      </c>
      <c r="D407" s="282" t="e">
        <f t="shared" si="14"/>
        <v>#DIV/0!</v>
      </c>
      <c r="E407" s="282" t="e">
        <f t="shared" si="14"/>
        <v>#DIV/0!</v>
      </c>
      <c r="F407" s="247"/>
    </row>
    <row r="408" spans="1:6" ht="17.25" customHeight="1" thickBot="1" x14ac:dyDescent="0.3">
      <c r="A408" s="790" t="s">
        <v>459</v>
      </c>
      <c r="B408" s="791"/>
      <c r="C408" s="791"/>
      <c r="D408" s="791"/>
      <c r="E408" s="792"/>
      <c r="F408" s="247"/>
    </row>
    <row r="409" spans="1:6" ht="13.5" customHeight="1" x14ac:dyDescent="0.25">
      <c r="A409" s="780"/>
      <c r="B409" s="278">
        <v>2019</v>
      </c>
      <c r="C409" s="278">
        <v>2020</v>
      </c>
      <c r="D409" s="278">
        <v>2021</v>
      </c>
      <c r="E409" s="278">
        <v>2022</v>
      </c>
      <c r="F409" s="247"/>
    </row>
    <row r="410" spans="1:6" ht="16.5" customHeight="1" thickBot="1" x14ac:dyDescent="0.3">
      <c r="A410" s="793"/>
      <c r="B410" s="279" t="s">
        <v>5</v>
      </c>
      <c r="C410" s="279" t="s">
        <v>6</v>
      </c>
      <c r="D410" s="279" t="s">
        <v>6</v>
      </c>
      <c r="E410" s="279" t="s">
        <v>6</v>
      </c>
      <c r="F410" s="247"/>
    </row>
    <row r="411" spans="1:6" ht="19.5" customHeight="1" thickBot="1" x14ac:dyDescent="0.3">
      <c r="A411" s="283" t="s">
        <v>41</v>
      </c>
      <c r="B411" s="284">
        <f>B412+B413+B414+B415</f>
        <v>0</v>
      </c>
      <c r="C411" s="284">
        <f>C412+C413+C414+C415</f>
        <v>0</v>
      </c>
      <c r="D411" s="284">
        <f>D412+D413+D414+D415</f>
        <v>0</v>
      </c>
      <c r="E411" s="284">
        <f>E412+E413+E414+E415</f>
        <v>0</v>
      </c>
      <c r="F411" s="247"/>
    </row>
    <row r="412" spans="1:6" ht="17.25" customHeight="1" thickBot="1" x14ac:dyDescent="0.3">
      <c r="A412" s="285" t="s">
        <v>52</v>
      </c>
      <c r="B412" s="284"/>
      <c r="C412" s="284"/>
      <c r="D412" s="284"/>
      <c r="E412" s="284"/>
      <c r="F412" s="247"/>
    </row>
    <row r="413" spans="1:6" ht="18.75" customHeight="1" thickBot="1" x14ac:dyDescent="0.3">
      <c r="A413" s="285" t="s">
        <v>56</v>
      </c>
      <c r="B413" s="284"/>
      <c r="C413" s="284"/>
      <c r="D413" s="284"/>
      <c r="E413" s="284"/>
      <c r="F413" s="247"/>
    </row>
    <row r="414" spans="1:6" ht="15.75" thickBot="1" x14ac:dyDescent="0.3">
      <c r="A414" s="285" t="s">
        <v>57</v>
      </c>
      <c r="B414" s="284"/>
      <c r="C414" s="284"/>
      <c r="D414" s="284"/>
      <c r="E414" s="284"/>
      <c r="F414" s="247"/>
    </row>
    <row r="415" spans="1:6" ht="15.75" customHeight="1" thickBot="1" x14ac:dyDescent="0.3">
      <c r="A415" s="285" t="s">
        <v>58</v>
      </c>
      <c r="B415" s="284"/>
      <c r="C415" s="284"/>
      <c r="D415" s="284"/>
      <c r="E415" s="284"/>
      <c r="F415" s="247"/>
    </row>
    <row r="416" spans="1:6" ht="21.75" customHeight="1" thickBot="1" x14ac:dyDescent="0.3">
      <c r="A416" s="283" t="s">
        <v>42</v>
      </c>
      <c r="B416" s="286">
        <f>B417+B418+B419+B420</f>
        <v>0</v>
      </c>
      <c r="C416" s="286">
        <f>C417+C418+C419+C420</f>
        <v>500</v>
      </c>
      <c r="D416" s="286">
        <f>D417+D418+D419+D420</f>
        <v>0</v>
      </c>
      <c r="E416" s="286">
        <f>E417+E418+E419+E420</f>
        <v>16000</v>
      </c>
      <c r="F416" s="247"/>
    </row>
    <row r="417" spans="1:6" ht="15.75" thickBot="1" x14ac:dyDescent="0.3">
      <c r="A417" s="285" t="s">
        <v>52</v>
      </c>
      <c r="B417" s="286"/>
      <c r="C417" s="284">
        <v>500</v>
      </c>
      <c r="D417" s="284"/>
      <c r="E417" s="284">
        <v>16000</v>
      </c>
      <c r="F417" s="247"/>
    </row>
    <row r="418" spans="1:6" ht="15.75" thickBot="1" x14ac:dyDescent="0.3">
      <c r="A418" s="285" t="s">
        <v>56</v>
      </c>
      <c r="B418" s="286"/>
      <c r="C418" s="284"/>
      <c r="D418" s="284"/>
      <c r="E418" s="284"/>
      <c r="F418" s="247"/>
    </row>
    <row r="419" spans="1:6" ht="15.75" thickBot="1" x14ac:dyDescent="0.3">
      <c r="A419" s="285" t="s">
        <v>57</v>
      </c>
      <c r="B419" s="286"/>
      <c r="C419" s="284"/>
      <c r="D419" s="284"/>
      <c r="E419" s="284"/>
      <c r="F419" s="247"/>
    </row>
    <row r="420" spans="1:6" ht="15.75" thickBot="1" x14ac:dyDescent="0.3">
      <c r="A420" s="285" t="s">
        <v>58</v>
      </c>
      <c r="B420" s="286"/>
      <c r="C420" s="284"/>
      <c r="D420" s="284"/>
      <c r="E420" s="284"/>
      <c r="F420" s="247"/>
    </row>
    <row r="421" spans="1:6" ht="30.75" thickBot="1" x14ac:dyDescent="0.3">
      <c r="A421" s="314" t="s">
        <v>333</v>
      </c>
      <c r="B421" s="286">
        <f>B411+B416</f>
        <v>0</v>
      </c>
      <c r="C421" s="286">
        <f>C411+C416</f>
        <v>500</v>
      </c>
      <c r="D421" s="286">
        <f>D411+D416</f>
        <v>0</v>
      </c>
      <c r="E421" s="286">
        <f>E411+E416</f>
        <v>16000</v>
      </c>
      <c r="F421" s="247"/>
    </row>
    <row r="422" spans="1:6" ht="30.75" thickBot="1" x14ac:dyDescent="0.3">
      <c r="A422" s="309" t="s">
        <v>30</v>
      </c>
      <c r="B422" s="812" t="s">
        <v>460</v>
      </c>
      <c r="C422" s="813"/>
      <c r="D422" s="813"/>
      <c r="E422" s="814"/>
      <c r="F422" s="247"/>
    </row>
    <row r="423" spans="1:6" ht="60.75" thickBot="1" x14ac:dyDescent="0.3">
      <c r="A423" s="275" t="s">
        <v>260</v>
      </c>
      <c r="B423" s="310" t="s">
        <v>461</v>
      </c>
      <c r="C423" s="311" t="s">
        <v>55</v>
      </c>
      <c r="D423" s="312" t="s">
        <v>462</v>
      </c>
      <c r="E423" s="313"/>
      <c r="F423" s="247"/>
    </row>
    <row r="424" spans="1:6" ht="30.75" thickBot="1" x14ac:dyDescent="0.3">
      <c r="A424" s="277" t="s">
        <v>9</v>
      </c>
      <c r="B424" s="783" t="s">
        <v>463</v>
      </c>
      <c r="C424" s="784"/>
      <c r="D424" s="784"/>
      <c r="E424" s="785"/>
      <c r="F424" s="247"/>
    </row>
    <row r="425" spans="1:6" ht="15.75" customHeight="1" thickBot="1" x14ac:dyDescent="0.3">
      <c r="A425" s="277" t="s">
        <v>14</v>
      </c>
      <c r="B425" s="795" t="s">
        <v>436</v>
      </c>
      <c r="C425" s="796"/>
      <c r="D425" s="796"/>
      <c r="E425" s="797"/>
      <c r="F425" s="247"/>
    </row>
    <row r="426" spans="1:6" x14ac:dyDescent="0.25">
      <c r="A426" s="780"/>
      <c r="B426" s="278">
        <v>2019</v>
      </c>
      <c r="C426" s="278">
        <v>2020</v>
      </c>
      <c r="D426" s="278">
        <v>2021</v>
      </c>
      <c r="E426" s="278">
        <v>2022</v>
      </c>
      <c r="F426" s="247"/>
    </row>
    <row r="427" spans="1:6" ht="15.75" thickBot="1" x14ac:dyDescent="0.3">
      <c r="A427" s="793"/>
      <c r="B427" s="279" t="s">
        <v>5</v>
      </c>
      <c r="C427" s="279" t="s">
        <v>6</v>
      </c>
      <c r="D427" s="279" t="s">
        <v>6</v>
      </c>
      <c r="E427" s="279" t="s">
        <v>6</v>
      </c>
      <c r="F427" s="247"/>
    </row>
    <row r="428" spans="1:6" ht="15.75" thickBot="1" x14ac:dyDescent="0.3">
      <c r="A428" s="277" t="s">
        <v>8</v>
      </c>
      <c r="B428" s="280"/>
      <c r="C428" s="281">
        <v>1</v>
      </c>
      <c r="D428" s="277"/>
      <c r="E428" s="277"/>
      <c r="F428" s="247"/>
    </row>
    <row r="429" spans="1:6" ht="16.5" customHeight="1" thickBot="1" x14ac:dyDescent="0.3">
      <c r="A429" s="277" t="s">
        <v>15</v>
      </c>
      <c r="B429" s="280"/>
      <c r="C429" s="280">
        <v>500</v>
      </c>
      <c r="D429" s="280">
        <f>D447</f>
        <v>0</v>
      </c>
      <c r="E429" s="280">
        <f>E447</f>
        <v>0</v>
      </c>
      <c r="F429" s="247"/>
    </row>
    <row r="430" spans="1:6" ht="15" customHeight="1" thickBot="1" x14ac:dyDescent="0.3">
      <c r="A430" s="277" t="s">
        <v>23</v>
      </c>
      <c r="B430" s="280"/>
      <c r="C430" s="280">
        <f>C429/C428</f>
        <v>500</v>
      </c>
      <c r="D430" s="280" t="e">
        <f>D429/D428</f>
        <v>#DIV/0!</v>
      </c>
      <c r="E430" s="280" t="e">
        <f>E429/E428</f>
        <v>#DIV/0!</v>
      </c>
      <c r="F430" s="247"/>
    </row>
    <row r="431" spans="1:6" ht="18" customHeight="1" thickBot="1" x14ac:dyDescent="0.3">
      <c r="A431" s="277" t="s">
        <v>16</v>
      </c>
      <c r="B431" s="281" t="s">
        <v>22</v>
      </c>
      <c r="C431" s="282" t="e">
        <f>C428/B428-1</f>
        <v>#DIV/0!</v>
      </c>
      <c r="D431" s="282">
        <f t="shared" ref="D431:E433" si="15">D428/C428-1</f>
        <v>-1</v>
      </c>
      <c r="E431" s="282" t="e">
        <f t="shared" si="15"/>
        <v>#DIV/0!</v>
      </c>
      <c r="F431" s="247"/>
    </row>
    <row r="432" spans="1:6" ht="30.75" thickBot="1" x14ac:dyDescent="0.3">
      <c r="A432" s="277" t="s">
        <v>17</v>
      </c>
      <c r="B432" s="281" t="s">
        <v>22</v>
      </c>
      <c r="C432" s="282" t="e">
        <f>C429/B429-1</f>
        <v>#DIV/0!</v>
      </c>
      <c r="D432" s="282">
        <f t="shared" si="15"/>
        <v>-1</v>
      </c>
      <c r="E432" s="282" t="e">
        <f t="shared" si="15"/>
        <v>#DIV/0!</v>
      </c>
      <c r="F432" s="247"/>
    </row>
    <row r="433" spans="1:6" ht="30.75" thickBot="1" x14ac:dyDescent="0.3">
      <c r="A433" s="277" t="s">
        <v>18</v>
      </c>
      <c r="B433" s="281" t="s">
        <v>22</v>
      </c>
      <c r="C433" s="282" t="e">
        <f>C430/B430-1</f>
        <v>#DIV/0!</v>
      </c>
      <c r="D433" s="282" t="e">
        <f t="shared" si="15"/>
        <v>#DIV/0!</v>
      </c>
      <c r="E433" s="282" t="e">
        <f t="shared" si="15"/>
        <v>#DIV/0!</v>
      </c>
      <c r="F433" s="247"/>
    </row>
    <row r="434" spans="1:6" ht="18" customHeight="1" thickBot="1" x14ac:dyDescent="0.3">
      <c r="A434" s="790" t="s">
        <v>411</v>
      </c>
      <c r="B434" s="791"/>
      <c r="C434" s="791"/>
      <c r="D434" s="791"/>
      <c r="E434" s="792"/>
      <c r="F434" s="247"/>
    </row>
    <row r="435" spans="1:6" x14ac:dyDescent="0.25">
      <c r="A435" s="780"/>
      <c r="B435" s="278">
        <v>2019</v>
      </c>
      <c r="C435" s="278">
        <v>2020</v>
      </c>
      <c r="D435" s="278">
        <v>2021</v>
      </c>
      <c r="E435" s="278">
        <v>2022</v>
      </c>
      <c r="F435" s="247"/>
    </row>
    <row r="436" spans="1:6" ht="15.75" customHeight="1" thickBot="1" x14ac:dyDescent="0.3">
      <c r="A436" s="793"/>
      <c r="B436" s="279" t="s">
        <v>5</v>
      </c>
      <c r="C436" s="279" t="s">
        <v>6</v>
      </c>
      <c r="D436" s="279" t="s">
        <v>6</v>
      </c>
      <c r="E436" s="279" t="s">
        <v>6</v>
      </c>
      <c r="F436" s="247"/>
    </row>
    <row r="437" spans="1:6" ht="33.75" customHeight="1" thickBot="1" x14ac:dyDescent="0.3">
      <c r="A437" s="283" t="s">
        <v>41</v>
      </c>
      <c r="B437" s="284">
        <f>B438+B439+B440+B441</f>
        <v>0</v>
      </c>
      <c r="C437" s="284">
        <f>C438+C439+C440+C441</f>
        <v>0</v>
      </c>
      <c r="D437" s="284">
        <f>D438+D439+D440+D441</f>
        <v>0</v>
      </c>
      <c r="E437" s="284">
        <f>E438+E439+E440+E441</f>
        <v>0</v>
      </c>
      <c r="F437" s="247"/>
    </row>
    <row r="438" spans="1:6" ht="15.75" thickBot="1" x14ac:dyDescent="0.3">
      <c r="A438" s="285" t="s">
        <v>52</v>
      </c>
      <c r="B438" s="284"/>
      <c r="C438" s="284"/>
      <c r="D438" s="284"/>
      <c r="E438" s="284"/>
      <c r="F438" s="247"/>
    </row>
    <row r="439" spans="1:6" ht="15.75" thickBot="1" x14ac:dyDescent="0.3">
      <c r="A439" s="285" t="s">
        <v>56</v>
      </c>
      <c r="B439" s="284"/>
      <c r="C439" s="284"/>
      <c r="D439" s="284"/>
      <c r="E439" s="284"/>
      <c r="F439" s="247"/>
    </row>
    <row r="440" spans="1:6" ht="15" customHeight="1" thickBot="1" x14ac:dyDescent="0.3">
      <c r="A440" s="285" t="s">
        <v>57</v>
      </c>
      <c r="B440" s="284"/>
      <c r="C440" s="284"/>
      <c r="D440" s="284"/>
      <c r="E440" s="284"/>
      <c r="F440" s="247"/>
    </row>
    <row r="441" spans="1:6" ht="15.75" thickBot="1" x14ac:dyDescent="0.3">
      <c r="A441" s="285" t="s">
        <v>58</v>
      </c>
      <c r="B441" s="284"/>
      <c r="C441" s="284"/>
      <c r="D441" s="284"/>
      <c r="E441" s="284"/>
      <c r="F441" s="247"/>
    </row>
    <row r="442" spans="1:6" ht="30.75" thickBot="1" x14ac:dyDescent="0.3">
      <c r="A442" s="283" t="s">
        <v>42</v>
      </c>
      <c r="B442" s="286">
        <f>B443+B444+B445+B446</f>
        <v>0</v>
      </c>
      <c r="C442" s="286">
        <f>C443+C444+C445+C446</f>
        <v>500</v>
      </c>
      <c r="D442" s="286">
        <f>D443+D444+D445+D446</f>
        <v>0</v>
      </c>
      <c r="E442" s="286">
        <f>E443+E444+E445+E446</f>
        <v>0</v>
      </c>
      <c r="F442" s="247"/>
    </row>
    <row r="443" spans="1:6" ht="15.75" thickBot="1" x14ac:dyDescent="0.3">
      <c r="A443" s="285" t="s">
        <v>52</v>
      </c>
      <c r="B443" s="286"/>
      <c r="C443" s="286">
        <v>500</v>
      </c>
      <c r="D443" s="286"/>
      <c r="E443" s="286"/>
      <c r="F443" s="247"/>
    </row>
    <row r="444" spans="1:6" ht="15.75" thickBot="1" x14ac:dyDescent="0.3">
      <c r="A444" s="285" t="s">
        <v>56</v>
      </c>
      <c r="B444" s="286"/>
      <c r="C444" s="286"/>
      <c r="D444" s="286"/>
      <c r="E444" s="286"/>
      <c r="F444" s="247"/>
    </row>
    <row r="445" spans="1:6" ht="15" customHeight="1" thickBot="1" x14ac:dyDescent="0.3">
      <c r="A445" s="285" t="s">
        <v>57</v>
      </c>
      <c r="B445" s="286"/>
      <c r="C445" s="286"/>
      <c r="D445" s="286"/>
      <c r="E445" s="286"/>
      <c r="F445" s="247"/>
    </row>
    <row r="446" spans="1:6" ht="15" customHeight="1" thickBot="1" x14ac:dyDescent="0.3">
      <c r="A446" s="288" t="s">
        <v>58</v>
      </c>
      <c r="B446" s="286"/>
      <c r="C446" s="286"/>
      <c r="D446" s="286"/>
      <c r="E446" s="286"/>
      <c r="F446" s="247"/>
    </row>
    <row r="447" spans="1:6" ht="34.5" customHeight="1" thickBot="1" x14ac:dyDescent="0.3">
      <c r="A447" s="290" t="s">
        <v>374</v>
      </c>
      <c r="B447" s="286">
        <f>B437+B442</f>
        <v>0</v>
      </c>
      <c r="C447" s="286">
        <f>C437+C442</f>
        <v>500</v>
      </c>
      <c r="D447" s="286">
        <f>D437+D442</f>
        <v>0</v>
      </c>
      <c r="E447" s="286">
        <f>E437+E442</f>
        <v>0</v>
      </c>
      <c r="F447" s="247"/>
    </row>
    <row r="448" spans="1:6" ht="63.75" customHeight="1" thickBot="1" x14ac:dyDescent="0.3">
      <c r="A448" s="275" t="s">
        <v>264</v>
      </c>
      <c r="B448" s="310" t="s">
        <v>464</v>
      </c>
      <c r="C448" s="311" t="s">
        <v>55</v>
      </c>
      <c r="D448" s="312"/>
      <c r="E448" s="313"/>
      <c r="F448" s="247"/>
    </row>
    <row r="449" spans="1:6" ht="68.25" customHeight="1" thickBot="1" x14ac:dyDescent="0.3">
      <c r="A449" s="277" t="s">
        <v>9</v>
      </c>
      <c r="B449" s="783" t="s">
        <v>465</v>
      </c>
      <c r="C449" s="784"/>
      <c r="D449" s="784"/>
      <c r="E449" s="785"/>
      <c r="F449" s="247"/>
    </row>
    <row r="450" spans="1:6" ht="15" customHeight="1" thickBot="1" x14ac:dyDescent="0.3">
      <c r="A450" s="277" t="s">
        <v>14</v>
      </c>
      <c r="B450" s="795" t="s">
        <v>432</v>
      </c>
      <c r="C450" s="796"/>
      <c r="D450" s="796"/>
      <c r="E450" s="797"/>
      <c r="F450" s="247"/>
    </row>
    <row r="451" spans="1:6" ht="15.75" customHeight="1" x14ac:dyDescent="0.25">
      <c r="A451" s="780"/>
      <c r="B451" s="278">
        <v>2019</v>
      </c>
      <c r="C451" s="278">
        <v>2020</v>
      </c>
      <c r="D451" s="278">
        <v>2021</v>
      </c>
      <c r="E451" s="278">
        <v>2022</v>
      </c>
      <c r="F451" s="247"/>
    </row>
    <row r="452" spans="1:6" ht="14.25" customHeight="1" thickBot="1" x14ac:dyDescent="0.3">
      <c r="A452" s="793"/>
      <c r="B452" s="279" t="s">
        <v>5</v>
      </c>
      <c r="C452" s="279" t="s">
        <v>6</v>
      </c>
      <c r="D452" s="279" t="s">
        <v>6</v>
      </c>
      <c r="E452" s="279" t="s">
        <v>6</v>
      </c>
      <c r="F452" s="247"/>
    </row>
    <row r="453" spans="1:6" ht="15.75" thickBot="1" x14ac:dyDescent="0.3">
      <c r="A453" s="277" t="s">
        <v>8</v>
      </c>
      <c r="B453" s="280"/>
      <c r="C453" s="281">
        <v>290</v>
      </c>
      <c r="D453" s="277"/>
      <c r="E453" s="277"/>
      <c r="F453" s="247"/>
    </row>
    <row r="454" spans="1:6" ht="28.5" customHeight="1" thickBot="1" x14ac:dyDescent="0.3">
      <c r="A454" s="277" t="s">
        <v>15</v>
      </c>
      <c r="B454" s="280"/>
      <c r="C454" s="280">
        <v>10150</v>
      </c>
      <c r="D454" s="280">
        <v>5000</v>
      </c>
      <c r="E454" s="280">
        <f>E472</f>
        <v>0</v>
      </c>
      <c r="F454" s="247"/>
    </row>
    <row r="455" spans="1:6" ht="16.5" customHeight="1" thickBot="1" x14ac:dyDescent="0.3">
      <c r="A455" s="277" t="s">
        <v>23</v>
      </c>
      <c r="B455" s="280"/>
      <c r="C455" s="280">
        <f>C454/C453</f>
        <v>35</v>
      </c>
      <c r="D455" s="280" t="e">
        <f>D454/D453</f>
        <v>#DIV/0!</v>
      </c>
      <c r="E455" s="280" t="e">
        <f>E454/E453</f>
        <v>#DIV/0!</v>
      </c>
      <c r="F455" s="247"/>
    </row>
    <row r="456" spans="1:6" ht="30.75" thickBot="1" x14ac:dyDescent="0.3">
      <c r="A456" s="277" t="s">
        <v>16</v>
      </c>
      <c r="B456" s="281" t="s">
        <v>22</v>
      </c>
      <c r="C456" s="282" t="e">
        <f>C453/B453-1</f>
        <v>#DIV/0!</v>
      </c>
      <c r="D456" s="282">
        <f>D453/C453</f>
        <v>0</v>
      </c>
      <c r="E456" s="282" t="e">
        <f t="shared" ref="D456:E458" si="16">E453/D453-1</f>
        <v>#DIV/0!</v>
      </c>
      <c r="F456" s="247"/>
    </row>
    <row r="457" spans="1:6" ht="15.75" customHeight="1" thickBot="1" x14ac:dyDescent="0.3">
      <c r="A457" s="277" t="s">
        <v>17</v>
      </c>
      <c r="B457" s="281" t="s">
        <v>22</v>
      </c>
      <c r="C457" s="282" t="e">
        <f>C454/B454-1</f>
        <v>#DIV/0!</v>
      </c>
      <c r="D457" s="282">
        <f>D454/C454</f>
        <v>0.49261083743842365</v>
      </c>
      <c r="E457" s="282">
        <f t="shared" si="16"/>
        <v>-1</v>
      </c>
      <c r="F457" s="247"/>
    </row>
    <row r="458" spans="1:6" ht="30.75" thickBot="1" x14ac:dyDescent="0.3">
      <c r="A458" s="277" t="s">
        <v>18</v>
      </c>
      <c r="B458" s="281" t="s">
        <v>22</v>
      </c>
      <c r="C458" s="282" t="e">
        <f>C455/B455-1</f>
        <v>#DIV/0!</v>
      </c>
      <c r="D458" s="282" t="e">
        <f t="shared" si="16"/>
        <v>#DIV/0!</v>
      </c>
      <c r="E458" s="282" t="e">
        <f t="shared" si="16"/>
        <v>#DIV/0!</v>
      </c>
      <c r="F458" s="247"/>
    </row>
    <row r="459" spans="1:6" ht="15.75" customHeight="1" thickBot="1" x14ac:dyDescent="0.3">
      <c r="A459" s="790" t="s">
        <v>466</v>
      </c>
      <c r="B459" s="791"/>
      <c r="C459" s="791"/>
      <c r="D459" s="791"/>
      <c r="E459" s="792"/>
      <c r="F459" s="247"/>
    </row>
    <row r="460" spans="1:6" x14ac:dyDescent="0.25">
      <c r="A460" s="780"/>
      <c r="B460" s="278">
        <v>2019</v>
      </c>
      <c r="C460" s="278">
        <v>2020</v>
      </c>
      <c r="D460" s="278">
        <v>2021</v>
      </c>
      <c r="E460" s="278">
        <v>2022</v>
      </c>
      <c r="F460" s="247"/>
    </row>
    <row r="461" spans="1:6" ht="15.75" thickBot="1" x14ac:dyDescent="0.3">
      <c r="A461" s="793"/>
      <c r="B461" s="279" t="s">
        <v>5</v>
      </c>
      <c r="C461" s="279" t="s">
        <v>6</v>
      </c>
      <c r="D461" s="279" t="s">
        <v>6</v>
      </c>
      <c r="E461" s="279" t="s">
        <v>6</v>
      </c>
      <c r="F461" s="247"/>
    </row>
    <row r="462" spans="1:6" ht="30.75" thickBot="1" x14ac:dyDescent="0.3">
      <c r="A462" s="283" t="s">
        <v>41</v>
      </c>
      <c r="B462" s="284">
        <f>B463+B464+B465+B466</f>
        <v>0</v>
      </c>
      <c r="C462" s="284">
        <f>C463+C464+C465+C466</f>
        <v>0</v>
      </c>
      <c r="D462" s="284">
        <f>D463+D464+D465+D466</f>
        <v>0</v>
      </c>
      <c r="E462" s="284">
        <f>E463+E464+E465+E466</f>
        <v>0</v>
      </c>
      <c r="F462" s="247"/>
    </row>
    <row r="463" spans="1:6" ht="15.75" thickBot="1" x14ac:dyDescent="0.3">
      <c r="A463" s="285" t="s">
        <v>52</v>
      </c>
      <c r="B463" s="284"/>
      <c r="C463" s="284"/>
      <c r="D463" s="284"/>
      <c r="E463" s="284"/>
      <c r="F463" s="247"/>
    </row>
    <row r="464" spans="1:6" ht="15.75" thickBot="1" x14ac:dyDescent="0.3">
      <c r="A464" s="285" t="s">
        <v>56</v>
      </c>
      <c r="B464" s="284"/>
      <c r="C464" s="284"/>
      <c r="D464" s="284"/>
      <c r="E464" s="284"/>
      <c r="F464" s="247"/>
    </row>
    <row r="465" spans="1:7" ht="15.75" thickBot="1" x14ac:dyDescent="0.3">
      <c r="A465" s="285" t="s">
        <v>57</v>
      </c>
      <c r="B465" s="284"/>
      <c r="C465" s="284"/>
      <c r="D465" s="284"/>
      <c r="E465" s="284"/>
      <c r="F465" s="247"/>
    </row>
    <row r="466" spans="1:7" ht="15.75" thickBot="1" x14ac:dyDescent="0.3">
      <c r="A466" s="285" t="s">
        <v>58</v>
      </c>
      <c r="B466" s="284"/>
      <c r="C466" s="284"/>
      <c r="D466" s="284"/>
      <c r="E466" s="284"/>
      <c r="F466" s="247"/>
    </row>
    <row r="467" spans="1:7" ht="15.75" customHeight="1" thickBot="1" x14ac:dyDescent="0.3">
      <c r="A467" s="283" t="s">
        <v>42</v>
      </c>
      <c r="B467" s="286">
        <f>B468+B469+B470+B471</f>
        <v>0</v>
      </c>
      <c r="C467" s="286">
        <f>C468+C469+C470+C471</f>
        <v>10150</v>
      </c>
      <c r="D467" s="286">
        <f>D468+D469+D470+D471</f>
        <v>5000</v>
      </c>
      <c r="E467" s="286">
        <f>E468+E469+E470+E471</f>
        <v>0</v>
      </c>
      <c r="F467" s="247"/>
    </row>
    <row r="468" spans="1:7" ht="15.75" thickBot="1" x14ac:dyDescent="0.3">
      <c r="A468" s="285" t="s">
        <v>52</v>
      </c>
      <c r="B468" s="286"/>
      <c r="C468" s="286">
        <v>10150</v>
      </c>
      <c r="D468" s="286">
        <v>5000</v>
      </c>
      <c r="E468" s="286"/>
      <c r="F468" s="247"/>
    </row>
    <row r="469" spans="1:7" ht="15.75" thickBot="1" x14ac:dyDescent="0.3">
      <c r="A469" s="285" t="s">
        <v>56</v>
      </c>
      <c r="B469" s="286"/>
      <c r="C469" s="286"/>
      <c r="D469" s="286"/>
      <c r="E469" s="286"/>
      <c r="F469" s="247"/>
    </row>
    <row r="470" spans="1:7" ht="17.25" customHeight="1" thickBot="1" x14ac:dyDescent="0.3">
      <c r="A470" s="285" t="s">
        <v>57</v>
      </c>
      <c r="B470" s="286"/>
      <c r="C470" s="286"/>
      <c r="D470" s="286"/>
      <c r="E470" s="286"/>
      <c r="F470" s="247"/>
    </row>
    <row r="471" spans="1:7" ht="15.75" thickBot="1" x14ac:dyDescent="0.3">
      <c r="A471" s="285" t="s">
        <v>58</v>
      </c>
      <c r="B471" s="286"/>
      <c r="C471" s="286"/>
      <c r="D471" s="286"/>
      <c r="E471" s="286"/>
      <c r="F471" s="247"/>
    </row>
    <row r="472" spans="1:7" ht="30.75" thickBot="1" x14ac:dyDescent="0.3">
      <c r="A472" s="314" t="s">
        <v>467</v>
      </c>
      <c r="B472" s="286">
        <f>B462+B467</f>
        <v>0</v>
      </c>
      <c r="C472" s="286">
        <f>C462+C467</f>
        <v>10150</v>
      </c>
      <c r="D472" s="286">
        <f>D462+D467</f>
        <v>5000</v>
      </c>
      <c r="E472" s="286">
        <f>E462+E467</f>
        <v>0</v>
      </c>
      <c r="F472" s="247"/>
    </row>
    <row r="473" spans="1:7" ht="87.75" customHeight="1" thickBot="1" x14ac:dyDescent="0.3">
      <c r="A473" s="320" t="s">
        <v>269</v>
      </c>
      <c r="B473" s="321" t="s">
        <v>468</v>
      </c>
      <c r="C473" s="311" t="s">
        <v>55</v>
      </c>
      <c r="D473" s="312"/>
      <c r="E473" s="313"/>
      <c r="F473" s="247"/>
    </row>
    <row r="474" spans="1:7" ht="50.25" customHeight="1" thickBot="1" x14ac:dyDescent="0.3">
      <c r="A474" s="277" t="s">
        <v>9</v>
      </c>
      <c r="B474" s="783" t="s">
        <v>469</v>
      </c>
      <c r="C474" s="784"/>
      <c r="D474" s="784"/>
      <c r="E474" s="785"/>
      <c r="F474" s="247"/>
    </row>
    <row r="475" spans="1:7" ht="0.75" hidden="1" customHeight="1" x14ac:dyDescent="0.3">
      <c r="A475" s="277" t="s">
        <v>14</v>
      </c>
      <c r="B475" s="795" t="s">
        <v>436</v>
      </c>
      <c r="C475" s="796"/>
      <c r="D475" s="796"/>
      <c r="E475" s="797"/>
      <c r="F475" s="247"/>
    </row>
    <row r="476" spans="1:7" x14ac:dyDescent="0.25">
      <c r="A476" s="780"/>
      <c r="B476" s="278">
        <v>2019</v>
      </c>
      <c r="C476" s="278">
        <v>2020</v>
      </c>
      <c r="D476" s="278">
        <v>2021</v>
      </c>
      <c r="E476" s="278">
        <v>2022</v>
      </c>
      <c r="F476" s="247"/>
      <c r="G476" s="322"/>
    </row>
    <row r="477" spans="1:7" ht="15.75" thickBot="1" x14ac:dyDescent="0.3">
      <c r="A477" s="793"/>
      <c r="B477" s="279" t="s">
        <v>5</v>
      </c>
      <c r="C477" s="279" t="s">
        <v>6</v>
      </c>
      <c r="D477" s="279" t="s">
        <v>6</v>
      </c>
      <c r="E477" s="279" t="s">
        <v>6</v>
      </c>
      <c r="F477" s="247"/>
    </row>
    <row r="478" spans="1:7" ht="15.75" customHeight="1" thickBot="1" x14ac:dyDescent="0.3">
      <c r="A478" s="277" t="s">
        <v>8</v>
      </c>
      <c r="B478" s="280">
        <v>5</v>
      </c>
      <c r="C478" s="280">
        <v>1</v>
      </c>
      <c r="D478" s="277"/>
      <c r="E478" s="277"/>
      <c r="F478" s="247"/>
    </row>
    <row r="479" spans="1:7" ht="30.75" thickBot="1" x14ac:dyDescent="0.3">
      <c r="A479" s="277" t="s">
        <v>15</v>
      </c>
      <c r="B479" s="280">
        <v>5580</v>
      </c>
      <c r="C479" s="280"/>
      <c r="D479" s="280">
        <f>D497</f>
        <v>0</v>
      </c>
      <c r="E479" s="280">
        <f>E497</f>
        <v>0</v>
      </c>
      <c r="F479" s="247"/>
    </row>
    <row r="480" spans="1:7" ht="30.75" thickBot="1" x14ac:dyDescent="0.3">
      <c r="A480" s="277" t="s">
        <v>23</v>
      </c>
      <c r="B480" s="280">
        <f>B479/B478</f>
        <v>1116</v>
      </c>
      <c r="C480" s="280"/>
      <c r="D480" s="280" t="e">
        <f>D479/D478</f>
        <v>#DIV/0!</v>
      </c>
      <c r="E480" s="280" t="e">
        <f>E479/E478</f>
        <v>#DIV/0!</v>
      </c>
      <c r="F480" s="247"/>
    </row>
    <row r="481" spans="1:6" ht="30.75" thickBot="1" x14ac:dyDescent="0.3">
      <c r="A481" s="277" t="s">
        <v>16</v>
      </c>
      <c r="B481" s="281" t="s">
        <v>22</v>
      </c>
      <c r="C481" s="282">
        <f>C478/B478</f>
        <v>0.2</v>
      </c>
      <c r="D481" s="282">
        <f>D478/C478</f>
        <v>0</v>
      </c>
      <c r="E481" s="282" t="e">
        <f t="shared" ref="D481:E483" si="17">E478/D478-1</f>
        <v>#DIV/0!</v>
      </c>
      <c r="F481" s="247"/>
    </row>
    <row r="482" spans="1:6" ht="30.75" thickBot="1" x14ac:dyDescent="0.3">
      <c r="A482" s="277" t="s">
        <v>17</v>
      </c>
      <c r="B482" s="281" t="s">
        <v>22</v>
      </c>
      <c r="C482" s="282">
        <f>C479/B479</f>
        <v>0</v>
      </c>
      <c r="D482" s="282" t="e">
        <f t="shared" si="17"/>
        <v>#DIV/0!</v>
      </c>
      <c r="E482" s="282" t="e">
        <f t="shared" si="17"/>
        <v>#DIV/0!</v>
      </c>
      <c r="F482" s="247"/>
    </row>
    <row r="483" spans="1:6" ht="30.75" thickBot="1" x14ac:dyDescent="0.3">
      <c r="A483" s="277" t="s">
        <v>18</v>
      </c>
      <c r="B483" s="281" t="s">
        <v>22</v>
      </c>
      <c r="C483" s="282">
        <f>C480/B480</f>
        <v>0</v>
      </c>
      <c r="D483" s="282" t="e">
        <f t="shared" si="17"/>
        <v>#DIV/0!</v>
      </c>
      <c r="E483" s="282" t="e">
        <f t="shared" si="17"/>
        <v>#DIV/0!</v>
      </c>
      <c r="F483" s="247"/>
    </row>
    <row r="484" spans="1:6" ht="15.75" thickBot="1" x14ac:dyDescent="0.3">
      <c r="A484" s="790" t="s">
        <v>470</v>
      </c>
      <c r="B484" s="791"/>
      <c r="C484" s="791"/>
      <c r="D484" s="791"/>
      <c r="E484" s="792"/>
      <c r="F484" s="247"/>
    </row>
    <row r="485" spans="1:6" x14ac:dyDescent="0.25">
      <c r="A485" s="780"/>
      <c r="B485" s="278">
        <v>2019</v>
      </c>
      <c r="C485" s="278">
        <v>2020</v>
      </c>
      <c r="D485" s="278">
        <v>2021</v>
      </c>
      <c r="E485" s="278">
        <v>2022</v>
      </c>
      <c r="F485" s="247"/>
    </row>
    <row r="486" spans="1:6" ht="15.75" thickBot="1" x14ac:dyDescent="0.3">
      <c r="A486" s="793"/>
      <c r="B486" s="279" t="s">
        <v>5</v>
      </c>
      <c r="C486" s="279" t="s">
        <v>6</v>
      </c>
      <c r="D486" s="279" t="s">
        <v>6</v>
      </c>
      <c r="E486" s="279" t="s">
        <v>6</v>
      </c>
      <c r="F486" s="247"/>
    </row>
    <row r="487" spans="1:6" ht="30.75" thickBot="1" x14ac:dyDescent="0.3">
      <c r="A487" s="283" t="s">
        <v>41</v>
      </c>
      <c r="B487" s="284">
        <f>B488+B489+B490+B491</f>
        <v>0</v>
      </c>
      <c r="C487" s="284">
        <f>C488+C489+C490+C491</f>
        <v>0</v>
      </c>
      <c r="D487" s="284">
        <f>D488+D489+D490+D491</f>
        <v>0</v>
      </c>
      <c r="E487" s="284">
        <f>E488+E489+E490+E491</f>
        <v>0</v>
      </c>
      <c r="F487" s="247"/>
    </row>
    <row r="488" spans="1:6" ht="25.5" customHeight="1" thickBot="1" x14ac:dyDescent="0.3">
      <c r="A488" s="285" t="s">
        <v>52</v>
      </c>
      <c r="B488" s="284"/>
      <c r="C488" s="284"/>
      <c r="D488" s="284"/>
      <c r="E488" s="284"/>
      <c r="F488" s="247"/>
    </row>
    <row r="489" spans="1:6" ht="15.75" thickBot="1" x14ac:dyDescent="0.3">
      <c r="A489" s="285" t="s">
        <v>56</v>
      </c>
      <c r="B489" s="284"/>
      <c r="C489" s="284"/>
      <c r="D489" s="284"/>
      <c r="E489" s="284"/>
      <c r="F489" s="247"/>
    </row>
    <row r="490" spans="1:6" ht="15.75" thickBot="1" x14ac:dyDescent="0.3">
      <c r="A490" s="285" t="s">
        <v>57</v>
      </c>
      <c r="B490" s="284"/>
      <c r="C490" s="284"/>
      <c r="D490" s="284"/>
      <c r="E490" s="284"/>
      <c r="F490" s="247"/>
    </row>
    <row r="491" spans="1:6" ht="21" customHeight="1" thickBot="1" x14ac:dyDescent="0.3">
      <c r="A491" s="285" t="s">
        <v>58</v>
      </c>
      <c r="B491" s="284"/>
      <c r="C491" s="284"/>
      <c r="D491" s="284"/>
      <c r="E491" s="284"/>
      <c r="F491" s="247"/>
    </row>
    <row r="492" spans="1:6" ht="30.75" thickBot="1" x14ac:dyDescent="0.3">
      <c r="A492" s="283" t="s">
        <v>42</v>
      </c>
      <c r="B492" s="286">
        <f>B493+B494+B495+B496</f>
        <v>5580</v>
      </c>
      <c r="C492" s="286">
        <f>C493+C494+C495+C496</f>
        <v>0</v>
      </c>
      <c r="D492" s="286">
        <f>D493+D494+D495+D496</f>
        <v>0</v>
      </c>
      <c r="E492" s="286">
        <f>E493+E494+E495+E496</f>
        <v>0</v>
      </c>
      <c r="F492" s="247"/>
    </row>
    <row r="493" spans="1:6" ht="15.75" thickBot="1" x14ac:dyDescent="0.3">
      <c r="A493" s="285" t="s">
        <v>52</v>
      </c>
      <c r="B493" s="286">
        <v>5580</v>
      </c>
      <c r="C493" s="286"/>
      <c r="D493" s="286"/>
      <c r="E493" s="286"/>
      <c r="F493" s="247"/>
    </row>
    <row r="494" spans="1:6" ht="15.75" thickBot="1" x14ac:dyDescent="0.3">
      <c r="A494" s="285" t="s">
        <v>56</v>
      </c>
      <c r="B494" s="286"/>
      <c r="C494" s="286"/>
      <c r="D494" s="286"/>
      <c r="E494" s="286"/>
      <c r="F494" s="247"/>
    </row>
    <row r="495" spans="1:6" ht="15.75" customHeight="1" thickBot="1" x14ac:dyDescent="0.3">
      <c r="A495" s="285" t="s">
        <v>57</v>
      </c>
      <c r="B495" s="286"/>
      <c r="C495" s="286"/>
      <c r="D495" s="286"/>
      <c r="E495" s="286"/>
      <c r="F495" s="247"/>
    </row>
    <row r="496" spans="1:6" ht="15.75" customHeight="1" thickBot="1" x14ac:dyDescent="0.3">
      <c r="A496" s="285" t="s">
        <v>58</v>
      </c>
      <c r="B496" s="286"/>
      <c r="C496" s="286"/>
      <c r="D496" s="286"/>
      <c r="E496" s="286"/>
      <c r="F496" s="247"/>
    </row>
    <row r="497" spans="1:6" ht="30.75" thickBot="1" x14ac:dyDescent="0.3">
      <c r="A497" s="314" t="s">
        <v>471</v>
      </c>
      <c r="B497" s="286">
        <f>B487+B492</f>
        <v>5580</v>
      </c>
      <c r="C497" s="286">
        <f>C487+C492</f>
        <v>0</v>
      </c>
      <c r="D497" s="286">
        <f>D487+D492</f>
        <v>0</v>
      </c>
      <c r="E497" s="286">
        <f>E487+E492</f>
        <v>0</v>
      </c>
      <c r="F497" s="247"/>
    </row>
    <row r="498" spans="1:6" ht="60.75" thickBot="1" x14ac:dyDescent="0.3">
      <c r="A498" s="320" t="s">
        <v>273</v>
      </c>
      <c r="B498" s="321" t="s">
        <v>472</v>
      </c>
      <c r="C498" s="311" t="s">
        <v>55</v>
      </c>
      <c r="D498" s="312"/>
      <c r="E498" s="313"/>
      <c r="F498" s="247"/>
    </row>
    <row r="499" spans="1:6" ht="30.75" thickBot="1" x14ac:dyDescent="0.3">
      <c r="A499" s="277" t="s">
        <v>9</v>
      </c>
      <c r="B499" s="783" t="s">
        <v>473</v>
      </c>
      <c r="C499" s="784"/>
      <c r="D499" s="784"/>
      <c r="E499" s="785"/>
      <c r="F499" s="247"/>
    </row>
    <row r="500" spans="1:6" ht="15.75" thickBot="1" x14ac:dyDescent="0.3">
      <c r="A500" s="277" t="s">
        <v>14</v>
      </c>
      <c r="B500" s="795" t="s">
        <v>436</v>
      </c>
      <c r="C500" s="796"/>
      <c r="D500" s="796"/>
      <c r="E500" s="797"/>
      <c r="F500" s="247"/>
    </row>
    <row r="501" spans="1:6" x14ac:dyDescent="0.25">
      <c r="A501" s="780"/>
      <c r="B501" s="278">
        <v>2019</v>
      </c>
      <c r="C501" s="278">
        <v>2020</v>
      </c>
      <c r="D501" s="278">
        <v>2021</v>
      </c>
      <c r="E501" s="278">
        <v>2022</v>
      </c>
      <c r="F501" s="247"/>
    </row>
    <row r="502" spans="1:6" ht="15.75" thickBot="1" x14ac:dyDescent="0.3">
      <c r="A502" s="793"/>
      <c r="B502" s="279" t="s">
        <v>5</v>
      </c>
      <c r="C502" s="279" t="s">
        <v>6</v>
      </c>
      <c r="D502" s="279" t="s">
        <v>6</v>
      </c>
      <c r="E502" s="279" t="s">
        <v>6</v>
      </c>
      <c r="F502" s="247"/>
    </row>
    <row r="503" spans="1:6" ht="15.75" thickBot="1" x14ac:dyDescent="0.3">
      <c r="A503" s="277" t="s">
        <v>8</v>
      </c>
      <c r="B503" s="280">
        <v>2</v>
      </c>
      <c r="C503" s="280"/>
      <c r="D503" s="277"/>
      <c r="E503" s="277"/>
      <c r="F503" s="247"/>
    </row>
    <row r="504" spans="1:6" ht="30.75" thickBot="1" x14ac:dyDescent="0.3">
      <c r="A504" s="277" t="s">
        <v>15</v>
      </c>
      <c r="B504" s="280">
        <v>1500</v>
      </c>
      <c r="C504" s="280"/>
      <c r="D504" s="280">
        <f>D522</f>
        <v>0</v>
      </c>
      <c r="E504" s="280">
        <f>E522</f>
        <v>0</v>
      </c>
      <c r="F504" s="247"/>
    </row>
    <row r="505" spans="1:6" ht="30.75" thickBot="1" x14ac:dyDescent="0.3">
      <c r="A505" s="277" t="s">
        <v>23</v>
      </c>
      <c r="B505" s="280">
        <f>B504/B503</f>
        <v>750</v>
      </c>
      <c r="C505" s="280"/>
      <c r="D505" s="280" t="e">
        <f>D504/D503</f>
        <v>#DIV/0!</v>
      </c>
      <c r="E505" s="280" t="e">
        <f>E504/E503</f>
        <v>#DIV/0!</v>
      </c>
      <c r="F505" s="247"/>
    </row>
    <row r="506" spans="1:6" ht="21" customHeight="1" thickBot="1" x14ac:dyDescent="0.3">
      <c r="A506" s="277" t="s">
        <v>16</v>
      </c>
      <c r="B506" s="281" t="s">
        <v>22</v>
      </c>
      <c r="C506" s="282">
        <f>C503/B503</f>
        <v>0</v>
      </c>
      <c r="D506" s="282" t="e">
        <f t="shared" ref="D506:E508" si="18">D503/C503-1</f>
        <v>#DIV/0!</v>
      </c>
      <c r="E506" s="282" t="e">
        <f t="shared" si="18"/>
        <v>#DIV/0!</v>
      </c>
      <c r="F506" s="247"/>
    </row>
    <row r="507" spans="1:6" ht="30.75" thickBot="1" x14ac:dyDescent="0.3">
      <c r="A507" s="277" t="s">
        <v>17</v>
      </c>
      <c r="B507" s="281" t="s">
        <v>22</v>
      </c>
      <c r="C507" s="282">
        <f>C504/B504</f>
        <v>0</v>
      </c>
      <c r="D507" s="282" t="e">
        <f t="shared" si="18"/>
        <v>#DIV/0!</v>
      </c>
      <c r="E507" s="282" t="e">
        <f t="shared" si="18"/>
        <v>#DIV/0!</v>
      </c>
      <c r="F507" s="247"/>
    </row>
    <row r="508" spans="1:6" ht="30.75" thickBot="1" x14ac:dyDescent="0.3">
      <c r="A508" s="277" t="s">
        <v>18</v>
      </c>
      <c r="B508" s="281" t="s">
        <v>22</v>
      </c>
      <c r="C508" s="282">
        <f>C505/B505</f>
        <v>0</v>
      </c>
      <c r="D508" s="282" t="e">
        <f t="shared" si="18"/>
        <v>#DIV/0!</v>
      </c>
      <c r="E508" s="282" t="e">
        <f t="shared" si="18"/>
        <v>#DIV/0!</v>
      </c>
      <c r="F508" s="247"/>
    </row>
    <row r="509" spans="1:6" ht="19.5" customHeight="1" thickBot="1" x14ac:dyDescent="0.3">
      <c r="A509" s="790" t="s">
        <v>474</v>
      </c>
      <c r="B509" s="791"/>
      <c r="C509" s="791"/>
      <c r="D509" s="791"/>
      <c r="E509" s="792"/>
      <c r="F509" s="247"/>
    </row>
    <row r="510" spans="1:6" x14ac:dyDescent="0.25">
      <c r="A510" s="780"/>
      <c r="B510" s="278">
        <v>2019</v>
      </c>
      <c r="C510" s="278">
        <v>2020</v>
      </c>
      <c r="D510" s="278">
        <v>2021</v>
      </c>
      <c r="E510" s="278">
        <v>2022</v>
      </c>
      <c r="F510" s="247"/>
    </row>
    <row r="511" spans="1:6" ht="15.75" thickBot="1" x14ac:dyDescent="0.3">
      <c r="A511" s="793"/>
      <c r="B511" s="279" t="s">
        <v>5</v>
      </c>
      <c r="C511" s="279" t="s">
        <v>6</v>
      </c>
      <c r="D511" s="279" t="s">
        <v>6</v>
      </c>
      <c r="E511" s="279" t="s">
        <v>6</v>
      </c>
      <c r="F511" s="247"/>
    </row>
    <row r="512" spans="1:6" ht="30.75" thickBot="1" x14ac:dyDescent="0.3">
      <c r="A512" s="283" t="s">
        <v>41</v>
      </c>
      <c r="B512" s="284">
        <f>B513+B514+B515+B516</f>
        <v>0</v>
      </c>
      <c r="C512" s="284">
        <f>C513+C514+C515+C516</f>
        <v>0</v>
      </c>
      <c r="D512" s="284">
        <f>D513+D514+D515+D516</f>
        <v>0</v>
      </c>
      <c r="E512" s="284">
        <f>E513+E514+E515+E516</f>
        <v>0</v>
      </c>
      <c r="F512" s="247"/>
    </row>
    <row r="513" spans="1:7" ht="15.75" customHeight="1" thickBot="1" x14ac:dyDescent="0.3">
      <c r="A513" s="285" t="s">
        <v>52</v>
      </c>
      <c r="B513" s="284"/>
      <c r="C513" s="284"/>
      <c r="D513" s="284"/>
      <c r="E513" s="284"/>
      <c r="F513" s="247"/>
    </row>
    <row r="514" spans="1:7" ht="15.75" customHeight="1" thickBot="1" x14ac:dyDescent="0.3">
      <c r="A514" s="285" t="s">
        <v>56</v>
      </c>
      <c r="B514" s="284"/>
      <c r="C514" s="284"/>
      <c r="D514" s="284"/>
      <c r="E514" s="284"/>
      <c r="F514" s="247"/>
    </row>
    <row r="515" spans="1:7" ht="15.75" thickBot="1" x14ac:dyDescent="0.3">
      <c r="A515" s="285" t="s">
        <v>57</v>
      </c>
      <c r="B515" s="284"/>
      <c r="C515" s="284"/>
      <c r="D515" s="284"/>
      <c r="E515" s="284"/>
      <c r="F515" s="247"/>
    </row>
    <row r="516" spans="1:7" ht="15.75" thickBot="1" x14ac:dyDescent="0.3">
      <c r="A516" s="285" t="s">
        <v>58</v>
      </c>
      <c r="B516" s="284"/>
      <c r="C516" s="284"/>
      <c r="D516" s="284"/>
      <c r="E516" s="284"/>
      <c r="F516" s="247"/>
    </row>
    <row r="517" spans="1:7" ht="30.75" thickBot="1" x14ac:dyDescent="0.3">
      <c r="A517" s="283" t="s">
        <v>42</v>
      </c>
      <c r="B517" s="286">
        <f>B518+B519+B520+B521</f>
        <v>1500</v>
      </c>
      <c r="C517" s="286">
        <f>C518+C519+C520+C521</f>
        <v>0</v>
      </c>
      <c r="D517" s="286">
        <f>D518+D519+D520+D521</f>
        <v>0</v>
      </c>
      <c r="E517" s="286">
        <f>E518+E519+E520+E521</f>
        <v>0</v>
      </c>
      <c r="F517" s="247"/>
    </row>
    <row r="518" spans="1:7" ht="18" customHeight="1" thickBot="1" x14ac:dyDescent="0.3">
      <c r="A518" s="285" t="s">
        <v>52</v>
      </c>
      <c r="B518" s="286">
        <v>1500</v>
      </c>
      <c r="C518" s="286"/>
      <c r="D518" s="286"/>
      <c r="E518" s="286"/>
      <c r="F518" s="247"/>
    </row>
    <row r="519" spans="1:7" ht="15.75" thickBot="1" x14ac:dyDescent="0.3">
      <c r="A519" s="285" t="s">
        <v>56</v>
      </c>
      <c r="B519" s="286"/>
      <c r="C519" s="286"/>
      <c r="D519" s="286"/>
      <c r="E519" s="286"/>
      <c r="F519" s="247"/>
    </row>
    <row r="520" spans="1:7" ht="15.75" thickBot="1" x14ac:dyDescent="0.3">
      <c r="A520" s="285" t="s">
        <v>57</v>
      </c>
      <c r="B520" s="286"/>
      <c r="C520" s="286"/>
      <c r="D520" s="286"/>
      <c r="E520" s="286"/>
      <c r="F520" s="247"/>
    </row>
    <row r="521" spans="1:7" ht="15.75" thickBot="1" x14ac:dyDescent="0.3">
      <c r="A521" s="285" t="s">
        <v>58</v>
      </c>
      <c r="B521" s="286"/>
      <c r="C521" s="286"/>
      <c r="D521" s="286"/>
      <c r="E521" s="286"/>
      <c r="F521" s="247"/>
    </row>
    <row r="522" spans="1:7" ht="30.75" thickBot="1" x14ac:dyDescent="0.3">
      <c r="A522" s="314" t="s">
        <v>475</v>
      </c>
      <c r="B522" s="286">
        <f>B512+B517</f>
        <v>1500</v>
      </c>
      <c r="C522" s="286">
        <f>C512+C517</f>
        <v>0</v>
      </c>
      <c r="D522" s="286">
        <f>D512+D517</f>
        <v>0</v>
      </c>
      <c r="E522" s="286">
        <f>E512+E517</f>
        <v>0</v>
      </c>
      <c r="F522" s="247"/>
    </row>
    <row r="523" spans="1:7" ht="75.75" thickBot="1" x14ac:dyDescent="0.3">
      <c r="A523" s="320" t="s">
        <v>476</v>
      </c>
      <c r="B523" s="321" t="s">
        <v>477</v>
      </c>
      <c r="C523" s="311" t="s">
        <v>55</v>
      </c>
      <c r="D523" s="312"/>
      <c r="E523" s="313"/>
      <c r="F523" s="247"/>
      <c r="G523" s="33"/>
    </row>
    <row r="524" spans="1:7" ht="30.75" thickBot="1" x14ac:dyDescent="0.3">
      <c r="A524" s="277" t="s">
        <v>9</v>
      </c>
      <c r="B524" s="783" t="s">
        <v>478</v>
      </c>
      <c r="C524" s="784"/>
      <c r="D524" s="784"/>
      <c r="E524" s="785"/>
      <c r="F524" s="247"/>
      <c r="G524" s="33"/>
    </row>
    <row r="525" spans="1:7" ht="15.75" thickBot="1" x14ac:dyDescent="0.3">
      <c r="A525" s="277" t="s">
        <v>14</v>
      </c>
      <c r="B525" s="795" t="s">
        <v>436</v>
      </c>
      <c r="C525" s="796"/>
      <c r="D525" s="796"/>
      <c r="E525" s="797"/>
      <c r="F525" s="247"/>
    </row>
    <row r="526" spans="1:7" x14ac:dyDescent="0.25">
      <c r="A526" s="780"/>
      <c r="B526" s="278">
        <v>2019</v>
      </c>
      <c r="C526" s="278">
        <v>2020</v>
      </c>
      <c r="D526" s="278">
        <v>2021</v>
      </c>
      <c r="E526" s="278">
        <v>2022</v>
      </c>
      <c r="F526" s="247"/>
    </row>
    <row r="527" spans="1:7" ht="15" customHeight="1" thickBot="1" x14ac:dyDescent="0.3">
      <c r="A527" s="793"/>
      <c r="B527" s="279" t="s">
        <v>5</v>
      </c>
      <c r="C527" s="279" t="s">
        <v>6</v>
      </c>
      <c r="D527" s="279" t="s">
        <v>6</v>
      </c>
      <c r="E527" s="279" t="s">
        <v>6</v>
      </c>
      <c r="F527" s="247"/>
    </row>
    <row r="528" spans="1:7" ht="15" customHeight="1" thickBot="1" x14ac:dyDescent="0.3">
      <c r="A528" s="277" t="s">
        <v>8</v>
      </c>
      <c r="B528" s="280"/>
      <c r="C528" s="280"/>
      <c r="D528" s="280"/>
      <c r="E528" s="280">
        <v>4</v>
      </c>
      <c r="F528" s="247"/>
    </row>
    <row r="529" spans="1:6" ht="15" customHeight="1" thickBot="1" x14ac:dyDescent="0.3">
      <c r="A529" s="277" t="s">
        <v>15</v>
      </c>
      <c r="B529" s="280"/>
      <c r="C529" s="280"/>
      <c r="D529" s="280"/>
      <c r="E529" s="280">
        <v>4000</v>
      </c>
      <c r="F529" s="247"/>
    </row>
    <row r="530" spans="1:6" ht="15" customHeight="1" thickBot="1" x14ac:dyDescent="0.3">
      <c r="A530" s="277" t="s">
        <v>23</v>
      </c>
      <c r="B530" s="280" t="e">
        <f>B529/B528</f>
        <v>#DIV/0!</v>
      </c>
      <c r="C530" s="280" t="e">
        <f>C529/C528</f>
        <v>#DIV/0!</v>
      </c>
      <c r="D530" s="280" t="e">
        <f>D529/D528</f>
        <v>#DIV/0!</v>
      </c>
      <c r="E530" s="280">
        <f>E529/E528</f>
        <v>1000</v>
      </c>
      <c r="F530" s="247"/>
    </row>
    <row r="531" spans="1:6" ht="15" customHeight="1" thickBot="1" x14ac:dyDescent="0.3">
      <c r="A531" s="277" t="s">
        <v>16</v>
      </c>
      <c r="B531" s="281" t="s">
        <v>22</v>
      </c>
      <c r="C531" s="282" t="e">
        <f>C528/B528-1</f>
        <v>#DIV/0!</v>
      </c>
      <c r="D531" s="282" t="e">
        <f t="shared" ref="D531:E533" si="19">D528/C528-1</f>
        <v>#DIV/0!</v>
      </c>
      <c r="E531" s="282" t="e">
        <f t="shared" si="19"/>
        <v>#DIV/0!</v>
      </c>
      <c r="F531" s="247"/>
    </row>
    <row r="532" spans="1:6" ht="15" customHeight="1" thickBot="1" x14ac:dyDescent="0.3">
      <c r="A532" s="277" t="s">
        <v>17</v>
      </c>
      <c r="B532" s="281" t="s">
        <v>22</v>
      </c>
      <c r="C532" s="282" t="e">
        <f>C529/B529-1</f>
        <v>#DIV/0!</v>
      </c>
      <c r="D532" s="282" t="e">
        <f t="shared" si="19"/>
        <v>#DIV/0!</v>
      </c>
      <c r="E532" s="282" t="e">
        <f t="shared" si="19"/>
        <v>#DIV/0!</v>
      </c>
      <c r="F532" s="247"/>
    </row>
    <row r="533" spans="1:6" ht="15" customHeight="1" thickBot="1" x14ac:dyDescent="0.3">
      <c r="A533" s="277" t="s">
        <v>18</v>
      </c>
      <c r="B533" s="281" t="s">
        <v>22</v>
      </c>
      <c r="C533" s="282" t="e">
        <f>C530/B530-1</f>
        <v>#DIV/0!</v>
      </c>
      <c r="D533" s="282" t="e">
        <f t="shared" si="19"/>
        <v>#DIV/0!</v>
      </c>
      <c r="E533" s="282" t="e">
        <f t="shared" si="19"/>
        <v>#DIV/0!</v>
      </c>
      <c r="F533" s="247"/>
    </row>
    <row r="534" spans="1:6" ht="15.75" customHeight="1" thickBot="1" x14ac:dyDescent="0.3">
      <c r="A534" s="790" t="s">
        <v>479</v>
      </c>
      <c r="B534" s="791"/>
      <c r="C534" s="791"/>
      <c r="D534" s="791"/>
      <c r="E534" s="792"/>
      <c r="F534" s="247"/>
    </row>
    <row r="535" spans="1:6" x14ac:dyDescent="0.25">
      <c r="A535" s="780"/>
      <c r="B535" s="278">
        <v>2019</v>
      </c>
      <c r="C535" s="278">
        <v>2020</v>
      </c>
      <c r="D535" s="278">
        <v>2021</v>
      </c>
      <c r="E535" s="278">
        <v>2022</v>
      </c>
      <c r="F535" s="247"/>
    </row>
    <row r="536" spans="1:6" ht="15.75" thickBot="1" x14ac:dyDescent="0.3">
      <c r="A536" s="793"/>
      <c r="B536" s="279" t="s">
        <v>5</v>
      </c>
      <c r="C536" s="279" t="s">
        <v>6</v>
      </c>
      <c r="D536" s="279" t="s">
        <v>6</v>
      </c>
      <c r="E536" s="279" t="s">
        <v>6</v>
      </c>
      <c r="F536" s="247"/>
    </row>
    <row r="537" spans="1:6" ht="30.75" thickBot="1" x14ac:dyDescent="0.3">
      <c r="A537" s="283" t="s">
        <v>41</v>
      </c>
      <c r="B537" s="284">
        <f>B538+B539+B540+B541</f>
        <v>0</v>
      </c>
      <c r="C537" s="284">
        <f>C538+C539+C540+C541</f>
        <v>0</v>
      </c>
      <c r="D537" s="284">
        <f>D538+D539+D540+D541</f>
        <v>0</v>
      </c>
      <c r="E537" s="284">
        <f>E538+E539+E540+E541</f>
        <v>0</v>
      </c>
      <c r="F537" s="247"/>
    </row>
    <row r="538" spans="1:6" ht="15.75" thickBot="1" x14ac:dyDescent="0.3">
      <c r="A538" s="285" t="s">
        <v>52</v>
      </c>
      <c r="B538" s="284"/>
      <c r="C538" s="284"/>
      <c r="D538" s="284"/>
      <c r="E538" s="284"/>
      <c r="F538" s="247"/>
    </row>
    <row r="539" spans="1:6" ht="15.75" thickBot="1" x14ac:dyDescent="0.3">
      <c r="A539" s="285" t="s">
        <v>56</v>
      </c>
      <c r="B539" s="284"/>
      <c r="C539" s="284"/>
      <c r="D539" s="284"/>
      <c r="E539" s="284"/>
      <c r="F539" s="247"/>
    </row>
    <row r="540" spans="1:6" ht="15.75" thickBot="1" x14ac:dyDescent="0.3">
      <c r="A540" s="285" t="s">
        <v>57</v>
      </c>
      <c r="B540" s="284"/>
      <c r="C540" s="284"/>
      <c r="D540" s="284"/>
      <c r="E540" s="284"/>
      <c r="F540" s="247"/>
    </row>
    <row r="541" spans="1:6" ht="15.75" thickBot="1" x14ac:dyDescent="0.3">
      <c r="A541" s="285" t="s">
        <v>58</v>
      </c>
      <c r="B541" s="284"/>
      <c r="C541" s="284"/>
      <c r="D541" s="284"/>
      <c r="E541" s="284"/>
      <c r="F541" s="247"/>
    </row>
    <row r="542" spans="1:6" ht="30.75" thickBot="1" x14ac:dyDescent="0.3">
      <c r="A542" s="283" t="s">
        <v>42</v>
      </c>
      <c r="B542" s="286">
        <f>B543+B544+B545+B546</f>
        <v>0</v>
      </c>
      <c r="C542" s="286">
        <f>C543+C544+C545+C546</f>
        <v>0</v>
      </c>
      <c r="D542" s="286">
        <f>D543+D544+D545+D546</f>
        <v>0</v>
      </c>
      <c r="E542" s="286">
        <f>E543+E544+E545+E546</f>
        <v>4000</v>
      </c>
      <c r="F542" s="247"/>
    </row>
    <row r="543" spans="1:6" ht="15.75" thickBot="1" x14ac:dyDescent="0.3">
      <c r="A543" s="285" t="s">
        <v>52</v>
      </c>
      <c r="B543" s="286"/>
      <c r="C543" s="286"/>
      <c r="D543" s="286"/>
      <c r="E543" s="286">
        <v>4000</v>
      </c>
      <c r="F543" s="247"/>
    </row>
    <row r="544" spans="1:6" ht="15.75" thickBot="1" x14ac:dyDescent="0.3">
      <c r="A544" s="285" t="s">
        <v>56</v>
      </c>
      <c r="B544" s="286"/>
      <c r="C544" s="286"/>
      <c r="D544" s="286"/>
      <c r="E544" s="286"/>
      <c r="F544" s="247"/>
    </row>
    <row r="545" spans="1:7" ht="15.75" thickBot="1" x14ac:dyDescent="0.3">
      <c r="A545" s="285" t="s">
        <v>57</v>
      </c>
      <c r="B545" s="286"/>
      <c r="C545" s="286"/>
      <c r="D545" s="286"/>
      <c r="E545" s="286"/>
      <c r="F545" s="247"/>
    </row>
    <row r="546" spans="1:7" ht="15.75" thickBot="1" x14ac:dyDescent="0.3">
      <c r="A546" s="285" t="s">
        <v>58</v>
      </c>
      <c r="B546" s="286"/>
      <c r="C546" s="286"/>
      <c r="D546" s="286"/>
      <c r="E546" s="286"/>
      <c r="F546" s="247"/>
    </row>
    <row r="547" spans="1:7" ht="30.75" thickBot="1" x14ac:dyDescent="0.3">
      <c r="A547" s="314" t="s">
        <v>480</v>
      </c>
      <c r="B547" s="286">
        <f>B537+B542</f>
        <v>0</v>
      </c>
      <c r="C547" s="286">
        <f>C537+C542</f>
        <v>0</v>
      </c>
      <c r="D547" s="286">
        <f>D537+D542</f>
        <v>0</v>
      </c>
      <c r="E547" s="286">
        <f>E537+E542</f>
        <v>4000</v>
      </c>
      <c r="F547" s="247"/>
    </row>
    <row r="548" spans="1:7" ht="15.75" thickBot="1" x14ac:dyDescent="0.3">
      <c r="A548" s="323"/>
      <c r="B548" s="324"/>
      <c r="C548" s="324"/>
      <c r="D548" s="324"/>
      <c r="E548" s="324"/>
      <c r="F548" s="247"/>
    </row>
    <row r="549" spans="1:7" ht="75.75" thickBot="1" x14ac:dyDescent="0.3">
      <c r="A549" s="263" t="s">
        <v>47</v>
      </c>
      <c r="B549" s="325">
        <f>B35+B72+B109+B146+B183+B223+B252+B303+B328+B353+B378+B403+B429+B454+B479+B504</f>
        <v>508000</v>
      </c>
      <c r="C549" s="325">
        <f>C35+C72+C109+C146+C183+C223+C252+C287+C303+C328+C353+C378+C403+C429+C454+C479+C504</f>
        <v>540000</v>
      </c>
      <c r="D549" s="325">
        <f>D35+D72+D109+D146+D183+D223+D252+D287+D303+D328+D353+D378+D403+D429+D454+D479+D504</f>
        <v>545000</v>
      </c>
      <c r="E549" s="325">
        <f>E35+E72+E109+E146+E183+E223+E252+E287+E303+E328+E353+E378+E403+E429+E454+E479+E504+E529</f>
        <v>550000</v>
      </c>
      <c r="F549" s="247"/>
    </row>
    <row r="550" spans="1:7" ht="60.75" thickBot="1" x14ac:dyDescent="0.3">
      <c r="A550" s="263" t="s">
        <v>48</v>
      </c>
      <c r="B550" s="325">
        <f>B64+B101+B138+B175+B212+B241+B270+B321+B346+B371+B396+B421+B447+B472+B497+B522</f>
        <v>508000</v>
      </c>
      <c r="C550" s="325">
        <f>C64+C101+C138+C175+C212+C241+C270+C296+C321+C346+C371+C396+C421+C447+C472+C497+C522</f>
        <v>540000</v>
      </c>
      <c r="D550" s="325">
        <f>D64+D101+D138+D175+D212+D241+D270+D321+D346+D371+D396+D421+D447+D472+D497+D522</f>
        <v>545000</v>
      </c>
      <c r="E550" s="325">
        <f>E64+E101+E138+E175+E212+E241+E270+E321+E346+E371+E396+E421+E447+E472+E497+E522+E547</f>
        <v>550000</v>
      </c>
      <c r="F550" s="247"/>
      <c r="G550" s="10"/>
    </row>
    <row r="551" spans="1:7" ht="15.75" thickBot="1" x14ac:dyDescent="0.3">
      <c r="A551" s="283" t="s">
        <v>0</v>
      </c>
      <c r="B551" s="326">
        <f>SUM(B552:B553)</f>
        <v>326450</v>
      </c>
      <c r="C551" s="326">
        <f>SUM(C552:C553)</f>
        <v>326450</v>
      </c>
      <c r="D551" s="326">
        <f>SUM(D552:D553)</f>
        <v>326450</v>
      </c>
      <c r="E551" s="326">
        <f>SUM(E552:E553)</f>
        <v>326450</v>
      </c>
      <c r="F551" s="247"/>
    </row>
    <row r="552" spans="1:7" ht="15.75" thickBot="1" x14ac:dyDescent="0.3">
      <c r="A552" s="285" t="s">
        <v>52</v>
      </c>
      <c r="B552" s="286">
        <f>B44+B155</f>
        <v>305750</v>
      </c>
      <c r="C552" s="286">
        <f t="shared" ref="C552:E552" si="20">C44+C155</f>
        <v>305750</v>
      </c>
      <c r="D552" s="286">
        <f t="shared" si="20"/>
        <v>305750</v>
      </c>
      <c r="E552" s="286">
        <f t="shared" si="20"/>
        <v>305750</v>
      </c>
      <c r="F552" s="247"/>
    </row>
    <row r="553" spans="1:7" ht="15.75" thickBot="1" x14ac:dyDescent="0.3">
      <c r="A553" s="285" t="s">
        <v>64</v>
      </c>
      <c r="B553" s="286">
        <f>B45</f>
        <v>20700</v>
      </c>
      <c r="C553" s="286">
        <f>C45</f>
        <v>20700</v>
      </c>
      <c r="D553" s="286">
        <f>D45</f>
        <v>20700</v>
      </c>
      <c r="E553" s="286">
        <f>E45</f>
        <v>20700</v>
      </c>
      <c r="F553" s="247"/>
    </row>
    <row r="554" spans="1:7" ht="45.75" thickBot="1" x14ac:dyDescent="0.3">
      <c r="A554" s="283" t="s">
        <v>33</v>
      </c>
      <c r="B554" s="326">
        <f>SUM(B555:B556)</f>
        <v>56850</v>
      </c>
      <c r="C554" s="326">
        <f>SUM(C555:C556)</f>
        <v>56850</v>
      </c>
      <c r="D554" s="326">
        <f>SUM(D555:D556)</f>
        <v>56850</v>
      </c>
      <c r="E554" s="326">
        <f>SUM(E555:E556)</f>
        <v>56850</v>
      </c>
      <c r="F554" s="247"/>
    </row>
    <row r="555" spans="1:7" ht="15.75" thickBot="1" x14ac:dyDescent="0.3">
      <c r="A555" s="285" t="s">
        <v>52</v>
      </c>
      <c r="B555" s="284">
        <f>B47+B158</f>
        <v>53400</v>
      </c>
      <c r="C555" s="284">
        <f t="shared" ref="C555:E555" si="21">C47+C158</f>
        <v>53400</v>
      </c>
      <c r="D555" s="284">
        <f t="shared" si="21"/>
        <v>53400</v>
      </c>
      <c r="E555" s="284">
        <f t="shared" si="21"/>
        <v>53400</v>
      </c>
      <c r="F555" s="247"/>
      <c r="G555" s="10"/>
    </row>
    <row r="556" spans="1:7" ht="15.75" thickBot="1" x14ac:dyDescent="0.3">
      <c r="A556" s="285" t="s">
        <v>64</v>
      </c>
      <c r="B556" s="286">
        <f>B48</f>
        <v>3450</v>
      </c>
      <c r="C556" s="286">
        <f t="shared" ref="C556:E556" si="22">C48</f>
        <v>3450</v>
      </c>
      <c r="D556" s="286">
        <f t="shared" si="22"/>
        <v>3450</v>
      </c>
      <c r="E556" s="286">
        <f t="shared" si="22"/>
        <v>3450</v>
      </c>
      <c r="F556" s="247"/>
    </row>
    <row r="557" spans="1:7" ht="30.75" thickBot="1" x14ac:dyDescent="0.3">
      <c r="A557" s="283" t="s">
        <v>1</v>
      </c>
      <c r="B557" s="326">
        <f>B558+B559</f>
        <v>104700</v>
      </c>
      <c r="C557" s="326">
        <f>C558+C559</f>
        <v>136700</v>
      </c>
      <c r="D557" s="326">
        <f>D558+D559</f>
        <v>141700</v>
      </c>
      <c r="E557" s="326">
        <f>E558+E559</f>
        <v>146700</v>
      </c>
      <c r="F557" s="247"/>
      <c r="G557" s="327"/>
    </row>
    <row r="558" spans="1:7" ht="15.75" thickBot="1" x14ac:dyDescent="0.3">
      <c r="A558" s="285" t="s">
        <v>52</v>
      </c>
      <c r="B558" s="286">
        <f>B87+B124+B198</f>
        <v>97700</v>
      </c>
      <c r="C558" s="286">
        <f t="shared" ref="C558:E559" si="23">C50+C87+C124+C161+C198</f>
        <v>129700</v>
      </c>
      <c r="D558" s="286">
        <f t="shared" si="23"/>
        <v>134700</v>
      </c>
      <c r="E558" s="286">
        <f t="shared" si="23"/>
        <v>139700</v>
      </c>
      <c r="F558" s="247"/>
    </row>
    <row r="559" spans="1:7" ht="15.75" thickBot="1" x14ac:dyDescent="0.3">
      <c r="A559" s="285" t="s">
        <v>64</v>
      </c>
      <c r="B559" s="286">
        <v>7000</v>
      </c>
      <c r="C559" s="286">
        <f t="shared" si="23"/>
        <v>7000</v>
      </c>
      <c r="D559" s="286">
        <f t="shared" si="23"/>
        <v>7000</v>
      </c>
      <c r="E559" s="286">
        <f t="shared" si="23"/>
        <v>7000</v>
      </c>
      <c r="F559" s="247"/>
    </row>
    <row r="560" spans="1:7" ht="27.75" customHeight="1" thickBot="1" x14ac:dyDescent="0.3">
      <c r="A560" s="283" t="s">
        <v>2</v>
      </c>
      <c r="B560" s="326">
        <v>0</v>
      </c>
      <c r="C560" s="326">
        <v>0</v>
      </c>
      <c r="D560" s="326">
        <v>0</v>
      </c>
      <c r="E560" s="326">
        <v>0</v>
      </c>
      <c r="F560" s="247"/>
    </row>
    <row r="561" spans="1:6" ht="15.75" thickBot="1" x14ac:dyDescent="0.3">
      <c r="A561" s="285" t="s">
        <v>52</v>
      </c>
      <c r="B561" s="284"/>
      <c r="C561" s="284"/>
      <c r="D561" s="284"/>
      <c r="E561" s="284"/>
      <c r="F561" s="247"/>
    </row>
    <row r="562" spans="1:6" ht="15.75" thickBot="1" x14ac:dyDescent="0.3">
      <c r="A562" s="285" t="s">
        <v>64</v>
      </c>
      <c r="B562" s="286">
        <v>0</v>
      </c>
      <c r="C562" s="286">
        <v>0</v>
      </c>
      <c r="D562" s="286">
        <v>0</v>
      </c>
      <c r="E562" s="286">
        <v>0</v>
      </c>
      <c r="F562" s="247"/>
    </row>
    <row r="563" spans="1:6" ht="28.5" customHeight="1" thickBot="1" x14ac:dyDescent="0.3">
      <c r="A563" s="283" t="s">
        <v>24</v>
      </c>
      <c r="B563" s="326">
        <f>B564+B565</f>
        <v>0</v>
      </c>
      <c r="C563" s="326">
        <f>C564+C565</f>
        <v>0</v>
      </c>
      <c r="D563" s="326">
        <f>D564+D565</f>
        <v>0</v>
      </c>
      <c r="E563" s="326">
        <f>E564+E565</f>
        <v>0</v>
      </c>
      <c r="F563" s="247"/>
    </row>
    <row r="564" spans="1:6" ht="15.75" thickBot="1" x14ac:dyDescent="0.3">
      <c r="A564" s="285" t="s">
        <v>52</v>
      </c>
      <c r="B564" s="284">
        <v>0</v>
      </c>
      <c r="C564" s="284">
        <f>C51+C125</f>
        <v>0</v>
      </c>
      <c r="D564" s="284">
        <f>D51+D125</f>
        <v>0</v>
      </c>
      <c r="E564" s="284">
        <f>E51+E125</f>
        <v>0</v>
      </c>
      <c r="F564" s="247"/>
    </row>
    <row r="565" spans="1:6" ht="15.75" thickBot="1" x14ac:dyDescent="0.3">
      <c r="A565" s="285" t="s">
        <v>64</v>
      </c>
      <c r="B565" s="286">
        <f t="shared" ref="B565:E565" si="24">B52+B89+B126</f>
        <v>0</v>
      </c>
      <c r="C565" s="286">
        <f t="shared" si="24"/>
        <v>0</v>
      </c>
      <c r="D565" s="286">
        <f t="shared" si="24"/>
        <v>0</v>
      </c>
      <c r="E565" s="286">
        <f t="shared" si="24"/>
        <v>0</v>
      </c>
      <c r="F565" s="247"/>
    </row>
    <row r="566" spans="1:6" ht="30.75" thickBot="1" x14ac:dyDescent="0.3">
      <c r="A566" s="283" t="s">
        <v>25</v>
      </c>
      <c r="B566" s="326">
        <f>B567+B568</f>
        <v>0</v>
      </c>
      <c r="C566" s="326">
        <f>C567+C568</f>
        <v>0</v>
      </c>
      <c r="D566" s="326">
        <f>D567+D568</f>
        <v>0</v>
      </c>
      <c r="E566" s="326">
        <f>E567+E568</f>
        <v>0</v>
      </c>
      <c r="F566" s="247"/>
    </row>
    <row r="567" spans="1:6" ht="15.75" thickBot="1" x14ac:dyDescent="0.3">
      <c r="A567" s="285" t="s">
        <v>52</v>
      </c>
      <c r="B567" s="284">
        <f t="shared" ref="B567:E568" si="25">B54+B91+B128</f>
        <v>0</v>
      </c>
      <c r="C567" s="284">
        <f t="shared" si="25"/>
        <v>0</v>
      </c>
      <c r="D567" s="284">
        <f t="shared" si="25"/>
        <v>0</v>
      </c>
      <c r="E567" s="284">
        <f t="shared" si="25"/>
        <v>0</v>
      </c>
      <c r="F567" s="247"/>
    </row>
    <row r="568" spans="1:6" ht="15.75" thickBot="1" x14ac:dyDescent="0.3">
      <c r="A568" s="285" t="s">
        <v>64</v>
      </c>
      <c r="B568" s="286">
        <f t="shared" si="25"/>
        <v>0</v>
      </c>
      <c r="C568" s="286">
        <f t="shared" si="25"/>
        <v>0</v>
      </c>
      <c r="D568" s="286">
        <f t="shared" si="25"/>
        <v>0</v>
      </c>
      <c r="E568" s="286">
        <f t="shared" si="25"/>
        <v>0</v>
      </c>
      <c r="F568" s="247"/>
    </row>
    <row r="569" spans="1:6" ht="39" customHeight="1" thickBot="1" x14ac:dyDescent="0.3">
      <c r="A569" s="283" t="s">
        <v>3</v>
      </c>
      <c r="B569" s="326">
        <f>B93+B56</f>
        <v>0</v>
      </c>
      <c r="C569" s="326">
        <f>C93+C56</f>
        <v>0</v>
      </c>
      <c r="D569" s="326">
        <f>D93+D56</f>
        <v>0</v>
      </c>
      <c r="E569" s="326">
        <f>E93+E56</f>
        <v>0</v>
      </c>
      <c r="F569" s="247"/>
    </row>
    <row r="570" spans="1:6" ht="15.75" thickBot="1" x14ac:dyDescent="0.3">
      <c r="A570" s="285" t="s">
        <v>52</v>
      </c>
      <c r="B570" s="284">
        <f t="shared" ref="B570:E571" si="26">B57+B94+B131</f>
        <v>0</v>
      </c>
      <c r="C570" s="284">
        <f t="shared" si="26"/>
        <v>0</v>
      </c>
      <c r="D570" s="284">
        <f t="shared" si="26"/>
        <v>0</v>
      </c>
      <c r="E570" s="284">
        <f t="shared" si="26"/>
        <v>0</v>
      </c>
      <c r="F570" s="247"/>
    </row>
    <row r="571" spans="1:6" ht="15.75" thickBot="1" x14ac:dyDescent="0.3">
      <c r="A571" s="285" t="s">
        <v>64</v>
      </c>
      <c r="B571" s="286">
        <f t="shared" si="26"/>
        <v>0</v>
      </c>
      <c r="C571" s="286">
        <f t="shared" si="26"/>
        <v>0</v>
      </c>
      <c r="D571" s="286">
        <f t="shared" si="26"/>
        <v>0</v>
      </c>
      <c r="E571" s="286">
        <f t="shared" si="26"/>
        <v>0</v>
      </c>
      <c r="F571" s="247"/>
    </row>
    <row r="572" spans="1:6" ht="30.75" thickBot="1" x14ac:dyDescent="0.3">
      <c r="A572" s="283" t="s">
        <v>19</v>
      </c>
      <c r="B572" s="326">
        <f>B573+B574+B575+B576</f>
        <v>420</v>
      </c>
      <c r="C572" s="326">
        <f>C573+C574+C575+C576</f>
        <v>50</v>
      </c>
      <c r="D572" s="326">
        <f>D573+D574+D575+D576</f>
        <v>0</v>
      </c>
      <c r="E572" s="326">
        <f>E573+E574+E575+E576</f>
        <v>0</v>
      </c>
      <c r="F572" s="247"/>
    </row>
    <row r="573" spans="1:6" ht="15.75" thickBot="1" x14ac:dyDescent="0.3">
      <c r="A573" s="285" t="s">
        <v>52</v>
      </c>
      <c r="B573" s="284">
        <f>B261+B362+B387+B412+B438+B463+B488+B513</f>
        <v>420</v>
      </c>
      <c r="C573" s="284">
        <f>C232+C261+C287+C312+C337+C387+C412+C438+C463+C488+C513</f>
        <v>50</v>
      </c>
      <c r="D573" s="284">
        <f>D261+D362+D387+D412+D438+D463+D488+D513</f>
        <v>0</v>
      </c>
      <c r="E573" s="284">
        <f>E261+E362+E387+E412+E438+E463+E488+E513</f>
        <v>0</v>
      </c>
      <c r="F573" s="247"/>
    </row>
    <row r="574" spans="1:6" ht="15.75" thickBot="1" x14ac:dyDescent="0.3">
      <c r="A574" s="285" t="s">
        <v>65</v>
      </c>
      <c r="B574" s="284">
        <v>0</v>
      </c>
      <c r="C574" s="284">
        <v>0</v>
      </c>
      <c r="D574" s="284">
        <v>0</v>
      </c>
      <c r="E574" s="328">
        <v>0</v>
      </c>
      <c r="F574" s="329"/>
    </row>
    <row r="575" spans="1:6" ht="15.75" thickBot="1" x14ac:dyDescent="0.3">
      <c r="A575" s="285" t="s">
        <v>57</v>
      </c>
      <c r="B575" s="284">
        <v>0</v>
      </c>
      <c r="C575" s="284">
        <v>0</v>
      </c>
      <c r="D575" s="284">
        <v>0</v>
      </c>
      <c r="E575" s="284">
        <v>0</v>
      </c>
      <c r="F575" s="247"/>
    </row>
    <row r="576" spans="1:6" ht="15.75" thickBot="1" x14ac:dyDescent="0.3">
      <c r="A576" s="285" t="s">
        <v>58</v>
      </c>
      <c r="B576" s="284">
        <v>0</v>
      </c>
      <c r="C576" s="284">
        <v>0</v>
      </c>
      <c r="D576" s="284">
        <v>0</v>
      </c>
      <c r="E576" s="284">
        <v>0</v>
      </c>
      <c r="F576" s="247"/>
    </row>
    <row r="577" spans="1:6" ht="29.25" customHeight="1" thickBot="1" x14ac:dyDescent="0.3">
      <c r="A577" s="283" t="s">
        <v>20</v>
      </c>
      <c r="B577" s="326">
        <f>B578+B579+B580+B581</f>
        <v>19580</v>
      </c>
      <c r="C577" s="326">
        <f>C578+C579+C580+C581</f>
        <v>19950</v>
      </c>
      <c r="D577" s="326">
        <f>D578+D579+D580+D581</f>
        <v>20000.013888888891</v>
      </c>
      <c r="E577" s="326">
        <f>E578+E579+E580+E581</f>
        <v>20000.013698630137</v>
      </c>
      <c r="F577" s="247"/>
    </row>
    <row r="578" spans="1:6" ht="15.75" thickBot="1" x14ac:dyDescent="0.3">
      <c r="A578" s="285" t="s">
        <v>52</v>
      </c>
      <c r="B578" s="284">
        <f>B237+B266+B317+B342+B367+B392+B417+B443+B468+B493+B518</f>
        <v>19580</v>
      </c>
      <c r="C578" s="284">
        <f>C237+C266+C292+C317+C342+C367+C392+C417+C443+C468+C493+C518</f>
        <v>19950</v>
      </c>
      <c r="D578" s="284">
        <f>D237+D266+D317+D342+D367+D392+D417+D443+D468+D493+D518</f>
        <v>20000</v>
      </c>
      <c r="E578" s="284">
        <f>E237+E266+E317+E342+E367+E392+E417+E443+E468+E493+E518+E543</f>
        <v>20000</v>
      </c>
      <c r="F578" s="247"/>
    </row>
    <row r="579" spans="1:6" ht="15.75" thickBot="1" x14ac:dyDescent="0.3">
      <c r="A579" s="285" t="s">
        <v>65</v>
      </c>
      <c r="B579" s="284">
        <f>B160+B185+B210+B238+B267+B318+B343+B444</f>
        <v>0</v>
      </c>
      <c r="C579" s="284">
        <v>0</v>
      </c>
      <c r="D579" s="284">
        <f>D160+D185+D210+D238+D267+D318+D343+D444</f>
        <v>1.388888888888884E-2</v>
      </c>
      <c r="E579" s="284">
        <f>E160+E185+E210+E238+E267+E318+E343+E444</f>
        <v>1.3698630136986356E-2</v>
      </c>
      <c r="F579" s="247"/>
    </row>
    <row r="580" spans="1:6" ht="15.75" thickBot="1" x14ac:dyDescent="0.3">
      <c r="A580" s="285" t="s">
        <v>57</v>
      </c>
      <c r="B580" s="284">
        <f>B161+B186+B211+B239+B268+B319+B344+B445</f>
        <v>0</v>
      </c>
      <c r="C580" s="284">
        <v>0</v>
      </c>
      <c r="D580" s="284">
        <v>0</v>
      </c>
      <c r="E580" s="284">
        <v>0</v>
      </c>
      <c r="F580" s="247"/>
    </row>
    <row r="581" spans="1:6" ht="15.75" thickBot="1" x14ac:dyDescent="0.3">
      <c r="A581" s="285" t="s">
        <v>58</v>
      </c>
      <c r="B581" s="284">
        <v>0</v>
      </c>
      <c r="C581" s="284">
        <v>0</v>
      </c>
      <c r="D581" s="284">
        <v>0</v>
      </c>
      <c r="E581" s="284">
        <v>0</v>
      </c>
      <c r="F581" s="247"/>
    </row>
    <row r="582" spans="1:6" ht="15.75" thickBot="1" x14ac:dyDescent="0.3">
      <c r="A582" s="291" t="s">
        <v>37</v>
      </c>
      <c r="B582" s="292">
        <f>IF(B550-B549=0,0,"Error")</f>
        <v>0</v>
      </c>
      <c r="C582" s="292">
        <f>IF(C550-C549=0,0,"Error")</f>
        <v>0</v>
      </c>
      <c r="D582" s="292">
        <f>IF(D550-D549=0,0,"Error")</f>
        <v>0</v>
      </c>
      <c r="E582" s="292">
        <f>IF(E550-E549=0,0,"Error")</f>
        <v>0</v>
      </c>
      <c r="F582" s="247"/>
    </row>
  </sheetData>
  <mergeCells count="121">
    <mergeCell ref="A1:E1"/>
    <mergeCell ref="A535:A536"/>
    <mergeCell ref="A509:E509"/>
    <mergeCell ref="A510:A511"/>
    <mergeCell ref="B524:E524"/>
    <mergeCell ref="B525:E525"/>
    <mergeCell ref="A526:A527"/>
    <mergeCell ref="A534:E534"/>
    <mergeCell ref="A476:A477"/>
    <mergeCell ref="A484:E484"/>
    <mergeCell ref="A485:A486"/>
    <mergeCell ref="B499:E499"/>
    <mergeCell ref="B500:E500"/>
    <mergeCell ref="A501:A502"/>
    <mergeCell ref="B450:E450"/>
    <mergeCell ref="A451:A452"/>
    <mergeCell ref="A459:E459"/>
    <mergeCell ref="A460:A461"/>
    <mergeCell ref="B474:E474"/>
    <mergeCell ref="B475:E475"/>
    <mergeCell ref="B424:E424"/>
    <mergeCell ref="B425:E425"/>
    <mergeCell ref="A426:A427"/>
    <mergeCell ref="A434:E434"/>
    <mergeCell ref="A435:A436"/>
    <mergeCell ref="B449:E449"/>
    <mergeCell ref="B398:E398"/>
    <mergeCell ref="B399:E399"/>
    <mergeCell ref="A400:A401"/>
    <mergeCell ref="A408:E408"/>
    <mergeCell ref="A409:A410"/>
    <mergeCell ref="B422:E422"/>
    <mergeCell ref="A359:A360"/>
    <mergeCell ref="B373:E373"/>
    <mergeCell ref="B374:E374"/>
    <mergeCell ref="A375:A376"/>
    <mergeCell ref="A383:E383"/>
    <mergeCell ref="A384:A385"/>
    <mergeCell ref="A333:E333"/>
    <mergeCell ref="A334:A335"/>
    <mergeCell ref="B348:E348"/>
    <mergeCell ref="B349:E349"/>
    <mergeCell ref="A350:A351"/>
    <mergeCell ref="A358:E358"/>
    <mergeCell ref="A300:A301"/>
    <mergeCell ref="A308:E308"/>
    <mergeCell ref="A309:A310"/>
    <mergeCell ref="B323:E323"/>
    <mergeCell ref="B324:E324"/>
    <mergeCell ref="A325:A326"/>
    <mergeCell ref="A275:A276"/>
    <mergeCell ref="A283:E283"/>
    <mergeCell ref="A284:A285"/>
    <mergeCell ref="D297:E297"/>
    <mergeCell ref="B298:E298"/>
    <mergeCell ref="B299:E299"/>
    <mergeCell ref="A257:E257"/>
    <mergeCell ref="A258:A259"/>
    <mergeCell ref="D271:E271"/>
    <mergeCell ref="B272:E272"/>
    <mergeCell ref="B273:E273"/>
    <mergeCell ref="B274:E274"/>
    <mergeCell ref="B244:E244"/>
    <mergeCell ref="D245:E245"/>
    <mergeCell ref="B246:E246"/>
    <mergeCell ref="B247:E247"/>
    <mergeCell ref="B248:E248"/>
    <mergeCell ref="A249:A250"/>
    <mergeCell ref="B219:E219"/>
    <mergeCell ref="A220:A221"/>
    <mergeCell ref="A228:E228"/>
    <mergeCell ref="A229:A230"/>
    <mergeCell ref="A242:E242"/>
    <mergeCell ref="A243:E243"/>
    <mergeCell ref="A188:E188"/>
    <mergeCell ref="A189:A190"/>
    <mergeCell ref="A214:E214"/>
    <mergeCell ref="A215:E215"/>
    <mergeCell ref="B216:E216"/>
    <mergeCell ref="B218:E218"/>
    <mergeCell ref="A151:E151"/>
    <mergeCell ref="A152:A153"/>
    <mergeCell ref="B177:D177"/>
    <mergeCell ref="B178:E178"/>
    <mergeCell ref="B179:E179"/>
    <mergeCell ref="A180:A181"/>
    <mergeCell ref="A114:E114"/>
    <mergeCell ref="A115:A116"/>
    <mergeCell ref="B140:D140"/>
    <mergeCell ref="B141:E141"/>
    <mergeCell ref="B142:E142"/>
    <mergeCell ref="A143:A144"/>
    <mergeCell ref="A77:E77"/>
    <mergeCell ref="A78:A79"/>
    <mergeCell ref="B103:D103"/>
    <mergeCell ref="B104:E104"/>
    <mergeCell ref="B105:E105"/>
    <mergeCell ref="A106:A107"/>
    <mergeCell ref="A40:E40"/>
    <mergeCell ref="A41:A42"/>
    <mergeCell ref="B66:D66"/>
    <mergeCell ref="B67:E67"/>
    <mergeCell ref="B68:E68"/>
    <mergeCell ref="A69:A70"/>
    <mergeCell ref="B30:E30"/>
    <mergeCell ref="B31:E31"/>
    <mergeCell ref="A32:A33"/>
    <mergeCell ref="A27:E27"/>
    <mergeCell ref="A28:E28"/>
    <mergeCell ref="B29:D29"/>
    <mergeCell ref="A2:E2"/>
    <mergeCell ref="A8:E8"/>
    <mergeCell ref="A9:E11"/>
    <mergeCell ref="B12:E12"/>
    <mergeCell ref="A13:A14"/>
    <mergeCell ref="B21:E21"/>
    <mergeCell ref="A22:E22"/>
    <mergeCell ref="A3:E3"/>
    <mergeCell ref="B5:E5"/>
    <mergeCell ref="B6:E6"/>
    <mergeCell ref="B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H96"/>
  <sheetViews>
    <sheetView view="pageBreakPreview" zoomScale="60" zoomScaleNormal="100" workbookViewId="0">
      <selection activeCell="A41" sqref="A41"/>
    </sheetView>
  </sheetViews>
  <sheetFormatPr defaultRowHeight="15" x14ac:dyDescent="0.25"/>
  <cols>
    <col min="1" max="1" width="37.85546875" customWidth="1"/>
    <col min="2" max="5" width="21.140625" customWidth="1"/>
  </cols>
  <sheetData>
    <row r="1" spans="1:6" ht="15.75" x14ac:dyDescent="0.25">
      <c r="A1" s="838" t="s">
        <v>594</v>
      </c>
      <c r="B1" s="838"/>
      <c r="C1" s="838"/>
      <c r="D1" s="838"/>
      <c r="E1" s="838"/>
    </row>
    <row r="2" spans="1:6" ht="18" customHeight="1" x14ac:dyDescent="0.25">
      <c r="A2" s="472" t="s">
        <v>78</v>
      </c>
      <c r="B2" s="472"/>
      <c r="C2" s="472"/>
      <c r="D2" s="472"/>
      <c r="E2" s="472"/>
      <c r="F2" s="14"/>
    </row>
    <row r="3" spans="1:6" ht="18" customHeight="1" x14ac:dyDescent="0.25">
      <c r="A3" s="476" t="s">
        <v>481</v>
      </c>
      <c r="B3" s="476"/>
      <c r="C3" s="476"/>
      <c r="D3" s="476"/>
      <c r="E3" s="476"/>
      <c r="F3" s="48"/>
    </row>
    <row r="4" spans="1:6" ht="15.75" thickBot="1" x14ac:dyDescent="0.3"/>
    <row r="5" spans="1:6" ht="15.75" thickBot="1" x14ac:dyDescent="0.3">
      <c r="A5" s="248" t="s">
        <v>21</v>
      </c>
      <c r="B5" s="786" t="s">
        <v>482</v>
      </c>
      <c r="C5" s="786"/>
      <c r="D5" s="786"/>
      <c r="E5" s="786"/>
    </row>
    <row r="6" spans="1:6" ht="15.75" thickBot="1" x14ac:dyDescent="0.3">
      <c r="A6" s="248" t="s">
        <v>4</v>
      </c>
      <c r="B6" s="787" t="s">
        <v>75</v>
      </c>
      <c r="C6" s="788"/>
      <c r="D6" s="788"/>
      <c r="E6" s="789"/>
    </row>
    <row r="7" spans="1:6" ht="15.75" thickBot="1" x14ac:dyDescent="0.3">
      <c r="A7" s="248" t="s">
        <v>26</v>
      </c>
      <c r="B7" s="783" t="s">
        <v>51</v>
      </c>
      <c r="C7" s="784"/>
      <c r="D7" s="784"/>
      <c r="E7" s="785"/>
    </row>
    <row r="8" spans="1:6" ht="15.75" thickBot="1" x14ac:dyDescent="0.3">
      <c r="A8" s="766" t="s">
        <v>7</v>
      </c>
      <c r="B8" s="767"/>
      <c r="C8" s="767"/>
      <c r="D8" s="767"/>
      <c r="E8" s="768"/>
    </row>
    <row r="9" spans="1:6" ht="15.75" customHeight="1" x14ac:dyDescent="0.25">
      <c r="A9" s="769" t="s">
        <v>483</v>
      </c>
      <c r="B9" s="770"/>
      <c r="C9" s="770"/>
      <c r="D9" s="770"/>
      <c r="E9" s="771"/>
    </row>
    <row r="10" spans="1:6" ht="27.75" customHeight="1" x14ac:dyDescent="0.25">
      <c r="A10" s="772"/>
      <c r="B10" s="773"/>
      <c r="C10" s="773"/>
      <c r="D10" s="773"/>
      <c r="E10" s="774"/>
    </row>
    <row r="11" spans="1:6" ht="15.75" thickBot="1" x14ac:dyDescent="0.3">
      <c r="A11" s="775"/>
      <c r="B11" s="776"/>
      <c r="C11" s="776"/>
      <c r="D11" s="776"/>
      <c r="E11" s="777"/>
    </row>
    <row r="12" spans="1:6" ht="52.5" customHeight="1" thickBot="1" x14ac:dyDescent="0.3">
      <c r="A12" s="249" t="s">
        <v>10</v>
      </c>
      <c r="B12" s="765" t="s">
        <v>484</v>
      </c>
      <c r="C12" s="778"/>
      <c r="D12" s="778"/>
      <c r="E12" s="779"/>
    </row>
    <row r="13" spans="1:6" ht="23.25" customHeight="1" x14ac:dyDescent="0.25">
      <c r="A13" s="780" t="s">
        <v>11</v>
      </c>
      <c r="B13" s="250">
        <v>2019</v>
      </c>
      <c r="C13" s="250">
        <v>2020</v>
      </c>
      <c r="D13" s="250">
        <v>2021</v>
      </c>
      <c r="E13" s="250">
        <v>2022</v>
      </c>
    </row>
    <row r="14" spans="1:6" ht="15.75" thickBot="1" x14ac:dyDescent="0.3">
      <c r="A14" s="793"/>
      <c r="B14" s="330" t="s">
        <v>5</v>
      </c>
      <c r="C14" s="330" t="s">
        <v>6</v>
      </c>
      <c r="D14" s="330" t="s">
        <v>6</v>
      </c>
      <c r="E14" s="330" t="s">
        <v>6</v>
      </c>
    </row>
    <row r="15" spans="1:6" ht="30.75" customHeight="1" thickBot="1" x14ac:dyDescent="0.3">
      <c r="A15" s="331" t="s">
        <v>485</v>
      </c>
      <c r="B15" s="332">
        <v>0.62480000000000002</v>
      </c>
      <c r="C15" s="332">
        <v>0.70479999999999998</v>
      </c>
      <c r="D15" s="332">
        <v>0.79200000000000004</v>
      </c>
      <c r="E15" s="332">
        <v>0.89380000000000004</v>
      </c>
    </row>
    <row r="16" spans="1:6" ht="30.75" thickBot="1" x14ac:dyDescent="0.3">
      <c r="A16" s="277" t="s">
        <v>486</v>
      </c>
      <c r="B16" s="333">
        <v>0.56000000000000005</v>
      </c>
      <c r="C16" s="333">
        <v>0.61</v>
      </c>
      <c r="D16" s="333">
        <v>0.66</v>
      </c>
      <c r="E16" s="333">
        <v>0.72</v>
      </c>
    </row>
    <row r="17" spans="1:7" ht="30.75" thickBot="1" x14ac:dyDescent="0.3">
      <c r="A17" s="277" t="s">
        <v>487</v>
      </c>
      <c r="B17" s="333">
        <v>0</v>
      </c>
      <c r="C17" s="333">
        <v>0.02</v>
      </c>
      <c r="D17" s="333">
        <v>0.11</v>
      </c>
      <c r="E17" s="333">
        <v>0.13</v>
      </c>
    </row>
    <row r="18" spans="1:7" ht="25.5" customHeight="1" thickBot="1" x14ac:dyDescent="0.3">
      <c r="A18" s="263" t="s">
        <v>12</v>
      </c>
      <c r="B18" s="764" t="s">
        <v>488</v>
      </c>
      <c r="C18" s="765"/>
      <c r="D18" s="765"/>
      <c r="E18" s="782"/>
    </row>
    <row r="19" spans="1:7" ht="23.25" customHeight="1" thickBot="1" x14ac:dyDescent="0.3">
      <c r="A19" s="783" t="s">
        <v>13</v>
      </c>
      <c r="B19" s="784"/>
      <c r="C19" s="784"/>
      <c r="D19" s="784"/>
      <c r="E19" s="785"/>
      <c r="G19" s="5"/>
    </row>
    <row r="20" spans="1:7" ht="15.75" thickBot="1" x14ac:dyDescent="0.3">
      <c r="A20" s="334"/>
      <c r="B20" s="335"/>
      <c r="C20" s="336" t="s">
        <v>489</v>
      </c>
      <c r="D20" s="336" t="s">
        <v>489</v>
      </c>
      <c r="E20" s="336" t="s">
        <v>489</v>
      </c>
    </row>
    <row r="21" spans="1:7" ht="36.75" customHeight="1" thickBot="1" x14ac:dyDescent="0.3">
      <c r="A21" s="337" t="s">
        <v>490</v>
      </c>
      <c r="B21" s="338">
        <v>75000</v>
      </c>
      <c r="C21" s="338">
        <v>50000</v>
      </c>
      <c r="D21" s="338">
        <v>60000</v>
      </c>
      <c r="E21" s="338">
        <v>70000</v>
      </c>
    </row>
    <row r="22" spans="1:7" ht="30.75" thickBot="1" x14ac:dyDescent="0.3">
      <c r="A22" s="337" t="s">
        <v>491</v>
      </c>
      <c r="B22" s="338">
        <v>208</v>
      </c>
      <c r="C22" s="338">
        <v>228</v>
      </c>
      <c r="D22" s="338">
        <v>248</v>
      </c>
      <c r="E22" s="338">
        <v>268</v>
      </c>
    </row>
    <row r="23" spans="1:7" ht="30.75" thickBot="1" x14ac:dyDescent="0.3">
      <c r="A23" s="337" t="s">
        <v>492</v>
      </c>
      <c r="B23" s="339">
        <v>0</v>
      </c>
      <c r="C23" s="339">
        <v>9</v>
      </c>
      <c r="D23" s="339">
        <v>40</v>
      </c>
      <c r="E23" s="339">
        <v>47</v>
      </c>
    </row>
    <row r="24" spans="1:7" ht="21.75" customHeight="1" thickBot="1" x14ac:dyDescent="0.3">
      <c r="A24" s="760" t="s">
        <v>34</v>
      </c>
      <c r="B24" s="761"/>
      <c r="C24" s="761"/>
      <c r="D24" s="761"/>
      <c r="E24" s="762"/>
    </row>
    <row r="25" spans="1:7" ht="21.75" customHeight="1" thickBot="1" x14ac:dyDescent="0.3">
      <c r="A25" s="760" t="s">
        <v>44</v>
      </c>
      <c r="B25" s="761"/>
      <c r="C25" s="761"/>
      <c r="D25" s="761"/>
      <c r="E25" s="762"/>
    </row>
    <row r="26" spans="1:7" ht="15.75" customHeight="1" thickBot="1" x14ac:dyDescent="0.3">
      <c r="A26" s="275" t="s">
        <v>28</v>
      </c>
      <c r="B26" s="764" t="s">
        <v>493</v>
      </c>
      <c r="C26" s="815"/>
      <c r="D26" s="815"/>
      <c r="E26" s="816"/>
    </row>
    <row r="27" spans="1:7" ht="89.25" customHeight="1" thickBot="1" x14ac:dyDescent="0.3">
      <c r="A27" s="277" t="s">
        <v>9</v>
      </c>
      <c r="B27" s="798" t="s">
        <v>494</v>
      </c>
      <c r="C27" s="815"/>
      <c r="D27" s="815"/>
      <c r="E27" s="816"/>
    </row>
    <row r="28" spans="1:7" ht="26.25" customHeight="1" thickBot="1" x14ac:dyDescent="0.3">
      <c r="A28" s="277" t="s">
        <v>14</v>
      </c>
      <c r="B28" s="795"/>
      <c r="C28" s="796"/>
      <c r="D28" s="796"/>
      <c r="E28" s="797"/>
    </row>
    <row r="29" spans="1:7" x14ac:dyDescent="0.25">
      <c r="A29" s="780"/>
      <c r="B29" s="278">
        <v>2019</v>
      </c>
      <c r="C29" s="278">
        <v>2020</v>
      </c>
      <c r="D29" s="278">
        <v>2021</v>
      </c>
      <c r="E29" s="278">
        <v>2022</v>
      </c>
    </row>
    <row r="30" spans="1:7" ht="22.5" customHeight="1" thickBot="1" x14ac:dyDescent="0.3">
      <c r="A30" s="793"/>
      <c r="B30" s="279" t="s">
        <v>5</v>
      </c>
      <c r="C30" s="279" t="s">
        <v>6</v>
      </c>
      <c r="D30" s="279" t="s">
        <v>6</v>
      </c>
      <c r="E30" s="279" t="s">
        <v>6</v>
      </c>
    </row>
    <row r="31" spans="1:7" ht="17.25" customHeight="1" thickBot="1" x14ac:dyDescent="0.3">
      <c r="A31" s="277" t="s">
        <v>8</v>
      </c>
      <c r="B31" s="280">
        <v>75000</v>
      </c>
      <c r="C31" s="280">
        <v>50000</v>
      </c>
      <c r="D31" s="280">
        <v>60000</v>
      </c>
      <c r="E31" s="280">
        <v>70000</v>
      </c>
    </row>
    <row r="32" spans="1:7" ht="15.75" thickBot="1" x14ac:dyDescent="0.3">
      <c r="A32" s="277" t="s">
        <v>15</v>
      </c>
      <c r="B32" s="280">
        <v>30000</v>
      </c>
      <c r="C32" s="305">
        <v>30000</v>
      </c>
      <c r="D32" s="280">
        <v>31000</v>
      </c>
      <c r="E32" s="280">
        <v>31500</v>
      </c>
    </row>
    <row r="33" spans="1:8" ht="15.75" thickBot="1" x14ac:dyDescent="0.3">
      <c r="A33" s="277" t="s">
        <v>23</v>
      </c>
      <c r="B33" s="340">
        <f>B32/B31</f>
        <v>0.4</v>
      </c>
      <c r="C33" s="340">
        <f>C32/C31</f>
        <v>0.6</v>
      </c>
      <c r="D33" s="340">
        <f>D32/D31</f>
        <v>0.51666666666666672</v>
      </c>
      <c r="E33" s="340">
        <f>E32/E31</f>
        <v>0.45</v>
      </c>
    </row>
    <row r="34" spans="1:8" ht="15.75" thickBot="1" x14ac:dyDescent="0.3">
      <c r="A34" s="277" t="s">
        <v>16</v>
      </c>
      <c r="B34" s="281" t="s">
        <v>22</v>
      </c>
      <c r="C34" s="282">
        <f t="shared" ref="C34:E36" si="0">C31/B31-1</f>
        <v>-0.33333333333333337</v>
      </c>
      <c r="D34" s="282">
        <f t="shared" si="0"/>
        <v>0.19999999999999996</v>
      </c>
      <c r="E34" s="282">
        <f t="shared" si="0"/>
        <v>0.16666666666666674</v>
      </c>
    </row>
    <row r="35" spans="1:8" ht="15.75" thickBot="1" x14ac:dyDescent="0.3">
      <c r="A35" s="277" t="s">
        <v>17</v>
      </c>
      <c r="B35" s="281" t="s">
        <v>22</v>
      </c>
      <c r="C35" s="282">
        <f t="shared" si="0"/>
        <v>0</v>
      </c>
      <c r="D35" s="282">
        <f t="shared" si="0"/>
        <v>3.3333333333333437E-2</v>
      </c>
      <c r="E35" s="282">
        <f t="shared" si="0"/>
        <v>1.6129032258064502E-2</v>
      </c>
      <c r="G35" s="10"/>
      <c r="H35" s="10"/>
    </row>
    <row r="36" spans="1:8" ht="15.75" thickBot="1" x14ac:dyDescent="0.3">
      <c r="A36" s="277" t="s">
        <v>18</v>
      </c>
      <c r="B36" s="281" t="s">
        <v>22</v>
      </c>
      <c r="C36" s="282">
        <f>C33/B33-1</f>
        <v>0.49999999999999978</v>
      </c>
      <c r="D36" s="282">
        <f t="shared" si="0"/>
        <v>-0.13888888888888873</v>
      </c>
      <c r="E36" s="282">
        <f t="shared" si="0"/>
        <v>-0.12903225806451624</v>
      </c>
    </row>
    <row r="37" spans="1:8" ht="15.75" thickBot="1" x14ac:dyDescent="0.3">
      <c r="A37" s="790" t="s">
        <v>495</v>
      </c>
      <c r="B37" s="791"/>
      <c r="C37" s="791"/>
      <c r="D37" s="791"/>
      <c r="E37" s="792"/>
    </row>
    <row r="38" spans="1:8" ht="15.75" customHeight="1" x14ac:dyDescent="0.25">
      <c r="A38" s="780"/>
      <c r="B38" s="278">
        <v>2019</v>
      </c>
      <c r="C38" s="278">
        <v>2020</v>
      </c>
      <c r="D38" s="278">
        <v>2021</v>
      </c>
      <c r="E38" s="278">
        <v>2022</v>
      </c>
    </row>
    <row r="39" spans="1:8" ht="21.75" customHeight="1" thickBot="1" x14ac:dyDescent="0.3">
      <c r="A39" s="793"/>
      <c r="B39" s="279" t="s">
        <v>5</v>
      </c>
      <c r="C39" s="279" t="s">
        <v>6</v>
      </c>
      <c r="D39" s="279" t="s">
        <v>6</v>
      </c>
      <c r="E39" s="279" t="s">
        <v>6</v>
      </c>
    </row>
    <row r="40" spans="1:8" ht="13.5" customHeight="1" thickBot="1" x14ac:dyDescent="0.3">
      <c r="A40" s="283" t="s">
        <v>0</v>
      </c>
      <c r="B40" s="284">
        <v>0</v>
      </c>
      <c r="C40" s="284">
        <v>0</v>
      </c>
      <c r="D40" s="284">
        <v>0</v>
      </c>
      <c r="E40" s="284">
        <v>0</v>
      </c>
    </row>
    <row r="41" spans="1:8" ht="15.75" thickBot="1" x14ac:dyDescent="0.3">
      <c r="A41" s="285" t="s">
        <v>52</v>
      </c>
      <c r="B41" s="286"/>
      <c r="C41" s="341"/>
      <c r="D41" s="341"/>
      <c r="E41" s="341"/>
    </row>
    <row r="42" spans="1:8" ht="15.75" thickBot="1" x14ac:dyDescent="0.3">
      <c r="A42" s="285" t="s">
        <v>53</v>
      </c>
      <c r="B42" s="286"/>
      <c r="C42" s="296"/>
      <c r="D42" s="296"/>
      <c r="E42" s="296"/>
    </row>
    <row r="43" spans="1:8" ht="30.75" thickBot="1" x14ac:dyDescent="0.3">
      <c r="A43" s="283" t="s">
        <v>33</v>
      </c>
      <c r="B43" s="284">
        <v>0</v>
      </c>
      <c r="C43" s="284">
        <v>0</v>
      </c>
      <c r="D43" s="284">
        <v>0</v>
      </c>
      <c r="E43" s="284">
        <v>0</v>
      </c>
    </row>
    <row r="44" spans="1:8" ht="15.75" thickBot="1" x14ac:dyDescent="0.3">
      <c r="A44" s="285" t="s">
        <v>52</v>
      </c>
      <c r="B44" s="286"/>
      <c r="C44" s="284"/>
      <c r="D44" s="284"/>
      <c r="E44" s="284"/>
    </row>
    <row r="45" spans="1:8" ht="15.75" thickBot="1" x14ac:dyDescent="0.3">
      <c r="A45" s="285" t="s">
        <v>53</v>
      </c>
      <c r="B45" s="286"/>
      <c r="C45" s="284"/>
      <c r="D45" s="284"/>
      <c r="E45" s="284"/>
    </row>
    <row r="46" spans="1:8" ht="15.75" thickBot="1" x14ac:dyDescent="0.3">
      <c r="A46" s="283" t="s">
        <v>1</v>
      </c>
      <c r="B46" s="286">
        <v>30000</v>
      </c>
      <c r="C46" s="284">
        <v>30000</v>
      </c>
      <c r="D46" s="284">
        <v>31000</v>
      </c>
      <c r="E46" s="284">
        <v>31500</v>
      </c>
    </row>
    <row r="47" spans="1:8" ht="15.75" thickBot="1" x14ac:dyDescent="0.3">
      <c r="A47" s="285" t="s">
        <v>52</v>
      </c>
      <c r="B47" s="286">
        <v>30000</v>
      </c>
      <c r="C47" s="284">
        <v>30000</v>
      </c>
      <c r="D47" s="284">
        <v>31000</v>
      </c>
      <c r="E47" s="284">
        <v>31500</v>
      </c>
    </row>
    <row r="48" spans="1:8" ht="15.75" thickBot="1" x14ac:dyDescent="0.3">
      <c r="A48" s="285" t="s">
        <v>53</v>
      </c>
      <c r="B48" s="286"/>
      <c r="C48" s="284"/>
      <c r="D48" s="284"/>
      <c r="E48" s="284"/>
    </row>
    <row r="49" spans="1:6" ht="15.75" thickBot="1" x14ac:dyDescent="0.3">
      <c r="A49" s="283" t="s">
        <v>2</v>
      </c>
      <c r="B49" s="286"/>
      <c r="C49" s="284"/>
      <c r="D49" s="284"/>
      <c r="E49" s="284"/>
    </row>
    <row r="50" spans="1:6" ht="15.75" thickBot="1" x14ac:dyDescent="0.3">
      <c r="A50" s="285" t="s">
        <v>52</v>
      </c>
      <c r="B50" s="286"/>
      <c r="C50" s="284"/>
      <c r="D50" s="284"/>
      <c r="E50" s="284"/>
    </row>
    <row r="51" spans="1:6" ht="15.75" thickBot="1" x14ac:dyDescent="0.3">
      <c r="A51" s="285" t="s">
        <v>53</v>
      </c>
      <c r="B51" s="286"/>
      <c r="C51" s="284"/>
      <c r="D51" s="284"/>
      <c r="E51" s="284"/>
    </row>
    <row r="52" spans="1:6" ht="15.75" thickBot="1" x14ac:dyDescent="0.3">
      <c r="A52" s="283" t="s">
        <v>24</v>
      </c>
      <c r="B52" s="286"/>
      <c r="C52" s="284"/>
      <c r="D52" s="284"/>
      <c r="E52" s="284"/>
    </row>
    <row r="53" spans="1:6" ht="15.75" thickBot="1" x14ac:dyDescent="0.3">
      <c r="A53" s="285" t="s">
        <v>52</v>
      </c>
      <c r="B53" s="286"/>
      <c r="C53" s="284"/>
      <c r="D53" s="284"/>
      <c r="E53" s="284"/>
    </row>
    <row r="54" spans="1:6" ht="15.75" thickBot="1" x14ac:dyDescent="0.3">
      <c r="A54" s="285" t="s">
        <v>53</v>
      </c>
      <c r="B54" s="286"/>
      <c r="C54" s="284"/>
      <c r="D54" s="284"/>
      <c r="E54" s="284"/>
    </row>
    <row r="55" spans="1:6" ht="15.75" thickBot="1" x14ac:dyDescent="0.3">
      <c r="A55" s="283" t="s">
        <v>25</v>
      </c>
      <c r="B55" s="286"/>
      <c r="C55" s="284"/>
      <c r="D55" s="284"/>
      <c r="E55" s="284"/>
    </row>
    <row r="56" spans="1:6" ht="15.75" thickBot="1" x14ac:dyDescent="0.3">
      <c r="A56" s="285" t="s">
        <v>52</v>
      </c>
      <c r="B56" s="286"/>
      <c r="C56" s="284"/>
      <c r="D56" s="284"/>
      <c r="E56" s="284"/>
    </row>
    <row r="57" spans="1:6" ht="36.75" customHeight="1" thickBot="1" x14ac:dyDescent="0.3">
      <c r="A57" s="285" t="s">
        <v>53</v>
      </c>
      <c r="B57" s="286"/>
      <c r="C57" s="284"/>
      <c r="D57" s="284"/>
      <c r="E57" s="284"/>
    </row>
    <row r="58" spans="1:6" ht="15.75" thickBot="1" x14ac:dyDescent="0.3">
      <c r="A58" s="283" t="s">
        <v>3</v>
      </c>
      <c r="B58" s="286">
        <v>0</v>
      </c>
      <c r="C58" s="284">
        <v>0</v>
      </c>
      <c r="D58" s="284">
        <f>C58*1.03*0.99</f>
        <v>0</v>
      </c>
      <c r="E58" s="284">
        <f>D58*1.03*0.99</f>
        <v>0</v>
      </c>
    </row>
    <row r="59" spans="1:6" ht="15.75" thickBot="1" x14ac:dyDescent="0.3">
      <c r="A59" s="285" t="s">
        <v>52</v>
      </c>
      <c r="B59" s="286"/>
      <c r="C59" s="287"/>
      <c r="D59" s="287"/>
      <c r="E59" s="287"/>
    </row>
    <row r="60" spans="1:6" ht="15.75" thickBot="1" x14ac:dyDescent="0.3">
      <c r="A60" s="285" t="s">
        <v>53</v>
      </c>
      <c r="B60" s="302"/>
      <c r="C60" s="289"/>
      <c r="D60" s="287"/>
      <c r="E60" s="287"/>
    </row>
    <row r="61" spans="1:6" ht="15.75" thickBot="1" x14ac:dyDescent="0.3">
      <c r="A61" s="314" t="s">
        <v>35</v>
      </c>
      <c r="B61" s="302">
        <f>B58+B55+B52+B49+B46+B43+B40</f>
        <v>30000</v>
      </c>
      <c r="C61" s="286">
        <f t="shared" ref="C61:E61" si="1">C58+C55+C52+C49+C46+C43+C40</f>
        <v>30000</v>
      </c>
      <c r="D61" s="286">
        <f t="shared" si="1"/>
        <v>31000</v>
      </c>
      <c r="E61" s="286">
        <f t="shared" si="1"/>
        <v>31500</v>
      </c>
    </row>
    <row r="62" spans="1:6" ht="15.75" thickBot="1" x14ac:dyDescent="0.3">
      <c r="A62" s="291" t="s">
        <v>37</v>
      </c>
      <c r="B62" s="292">
        <f>IF(B61-B32=0,0,"Error")</f>
        <v>0</v>
      </c>
      <c r="C62" s="292">
        <f>IF(C61-C32=0,0,"Error")</f>
        <v>0</v>
      </c>
      <c r="D62" s="292">
        <f>IF(D61-D32=0,0,"Error")</f>
        <v>0</v>
      </c>
      <c r="E62" s="292">
        <f>IF(E61-E32=0,0,"Error")</f>
        <v>0</v>
      </c>
    </row>
    <row r="63" spans="1:6" ht="30.75" thickBot="1" x14ac:dyDescent="0.3">
      <c r="A63" s="344" t="s">
        <v>47</v>
      </c>
      <c r="B63" s="345">
        <f>B32</f>
        <v>30000</v>
      </c>
      <c r="C63" s="345">
        <f t="shared" ref="C63:E63" si="2">C32</f>
        <v>30000</v>
      </c>
      <c r="D63" s="345">
        <f t="shared" si="2"/>
        <v>31000</v>
      </c>
      <c r="E63" s="345">
        <f t="shared" si="2"/>
        <v>31500</v>
      </c>
      <c r="F63" s="101"/>
    </row>
    <row r="64" spans="1:6" ht="30.75" thickBot="1" x14ac:dyDescent="0.3">
      <c r="A64" s="344" t="s">
        <v>48</v>
      </c>
      <c r="B64" s="345">
        <f>B61</f>
        <v>30000</v>
      </c>
      <c r="C64" s="345">
        <f t="shared" ref="C64:E64" si="3">C61</f>
        <v>30000</v>
      </c>
      <c r="D64" s="345">
        <f t="shared" si="3"/>
        <v>31000</v>
      </c>
      <c r="E64" s="345">
        <f t="shared" si="3"/>
        <v>31500</v>
      </c>
      <c r="F64" s="101"/>
    </row>
    <row r="65" spans="1:6" ht="15.75" thickBot="1" x14ac:dyDescent="0.3">
      <c r="A65" s="342" t="s">
        <v>0</v>
      </c>
      <c r="B65" s="345">
        <f>B66+B67</f>
        <v>0</v>
      </c>
      <c r="C65" s="345">
        <f t="shared" ref="C65:E65" si="4">C66+C67</f>
        <v>0</v>
      </c>
      <c r="D65" s="345">
        <f t="shared" si="4"/>
        <v>0</v>
      </c>
      <c r="E65" s="345">
        <f t="shared" si="4"/>
        <v>0</v>
      </c>
      <c r="F65" s="101"/>
    </row>
    <row r="66" spans="1:6" ht="15.75" thickBot="1" x14ac:dyDescent="0.3">
      <c r="A66" s="343" t="s">
        <v>52</v>
      </c>
      <c r="B66" s="302">
        <f t="shared" ref="B66:E67" si="5">B41</f>
        <v>0</v>
      </c>
      <c r="C66" s="302">
        <f t="shared" si="5"/>
        <v>0</v>
      </c>
      <c r="D66" s="302">
        <f t="shared" si="5"/>
        <v>0</v>
      </c>
      <c r="E66" s="302">
        <f t="shared" si="5"/>
        <v>0</v>
      </c>
      <c r="F66" s="101"/>
    </row>
    <row r="67" spans="1:6" ht="15.75" thickBot="1" x14ac:dyDescent="0.3">
      <c r="A67" s="343" t="s">
        <v>64</v>
      </c>
      <c r="B67" s="302">
        <f t="shared" si="5"/>
        <v>0</v>
      </c>
      <c r="C67" s="302">
        <f t="shared" si="5"/>
        <v>0</v>
      </c>
      <c r="D67" s="302">
        <f t="shared" si="5"/>
        <v>0</v>
      </c>
      <c r="E67" s="302">
        <f t="shared" si="5"/>
        <v>0</v>
      </c>
      <c r="F67" s="101"/>
    </row>
    <row r="68" spans="1:6" ht="30.75" thickBot="1" x14ac:dyDescent="0.3">
      <c r="A68" s="342" t="s">
        <v>33</v>
      </c>
      <c r="B68" s="345">
        <f>B69+B70</f>
        <v>0</v>
      </c>
      <c r="C68" s="345">
        <f t="shared" ref="C68:E68" si="6">C69+C70</f>
        <v>0</v>
      </c>
      <c r="D68" s="345">
        <f t="shared" si="6"/>
        <v>0</v>
      </c>
      <c r="E68" s="345">
        <f t="shared" si="6"/>
        <v>0</v>
      </c>
      <c r="F68" s="101"/>
    </row>
    <row r="69" spans="1:6" ht="15.75" thickBot="1" x14ac:dyDescent="0.3">
      <c r="A69" s="343" t="s">
        <v>52</v>
      </c>
      <c r="B69" s="303">
        <f t="shared" ref="B69:E70" si="7">B44</f>
        <v>0</v>
      </c>
      <c r="C69" s="303">
        <f t="shared" si="7"/>
        <v>0</v>
      </c>
      <c r="D69" s="303">
        <f t="shared" si="7"/>
        <v>0</v>
      </c>
      <c r="E69" s="303">
        <f t="shared" si="7"/>
        <v>0</v>
      </c>
      <c r="F69" s="101"/>
    </row>
    <row r="70" spans="1:6" ht="15.75" thickBot="1" x14ac:dyDescent="0.3">
      <c r="A70" s="343" t="s">
        <v>64</v>
      </c>
      <c r="B70" s="302">
        <f t="shared" si="7"/>
        <v>0</v>
      </c>
      <c r="C70" s="302">
        <f t="shared" si="7"/>
        <v>0</v>
      </c>
      <c r="D70" s="302">
        <f t="shared" si="7"/>
        <v>0</v>
      </c>
      <c r="E70" s="302">
        <f t="shared" si="7"/>
        <v>0</v>
      </c>
      <c r="F70" s="101"/>
    </row>
    <row r="71" spans="1:6" ht="15.75" thickBot="1" x14ac:dyDescent="0.3">
      <c r="A71" s="342" t="s">
        <v>1</v>
      </c>
      <c r="B71" s="345">
        <f>B72+B73</f>
        <v>30000</v>
      </c>
      <c r="C71" s="345">
        <f t="shared" ref="C71:E71" si="8">C72+C73</f>
        <v>30000</v>
      </c>
      <c r="D71" s="345">
        <f t="shared" si="8"/>
        <v>31000</v>
      </c>
      <c r="E71" s="345">
        <f t="shared" si="8"/>
        <v>31500</v>
      </c>
      <c r="F71" s="101"/>
    </row>
    <row r="72" spans="1:6" ht="15.75" thickBot="1" x14ac:dyDescent="0.3">
      <c r="A72" s="343" t="s">
        <v>52</v>
      </c>
      <c r="B72" s="302">
        <f t="shared" ref="B72:E73" si="9">B47</f>
        <v>30000</v>
      </c>
      <c r="C72" s="302">
        <f t="shared" si="9"/>
        <v>30000</v>
      </c>
      <c r="D72" s="302">
        <f t="shared" si="9"/>
        <v>31000</v>
      </c>
      <c r="E72" s="302">
        <f t="shared" si="9"/>
        <v>31500</v>
      </c>
      <c r="F72" s="101"/>
    </row>
    <row r="73" spans="1:6" ht="15.75" thickBot="1" x14ac:dyDescent="0.3">
      <c r="A73" s="343" t="s">
        <v>64</v>
      </c>
      <c r="B73" s="302">
        <f t="shared" si="9"/>
        <v>0</v>
      </c>
      <c r="C73" s="302">
        <f t="shared" si="9"/>
        <v>0</v>
      </c>
      <c r="D73" s="302">
        <f t="shared" si="9"/>
        <v>0</v>
      </c>
      <c r="E73" s="302">
        <f t="shared" si="9"/>
        <v>0</v>
      </c>
      <c r="F73" s="101"/>
    </row>
    <row r="74" spans="1:6" ht="15.75" thickBot="1" x14ac:dyDescent="0.3">
      <c r="A74" s="342" t="s">
        <v>2</v>
      </c>
      <c r="B74" s="345">
        <f>B75+B76</f>
        <v>0</v>
      </c>
      <c r="C74" s="345">
        <f t="shared" ref="C74:E74" si="10">C75+C76</f>
        <v>0</v>
      </c>
      <c r="D74" s="345">
        <f t="shared" si="10"/>
        <v>0</v>
      </c>
      <c r="E74" s="345">
        <f t="shared" si="10"/>
        <v>0</v>
      </c>
      <c r="F74" s="101"/>
    </row>
    <row r="75" spans="1:6" ht="15.75" thickBot="1" x14ac:dyDescent="0.3">
      <c r="A75" s="343" t="s">
        <v>52</v>
      </c>
      <c r="B75" s="303">
        <f t="shared" ref="B75:E76" si="11">B50</f>
        <v>0</v>
      </c>
      <c r="C75" s="303">
        <f t="shared" si="11"/>
        <v>0</v>
      </c>
      <c r="D75" s="303">
        <f t="shared" si="11"/>
        <v>0</v>
      </c>
      <c r="E75" s="303">
        <f t="shared" si="11"/>
        <v>0</v>
      </c>
      <c r="F75" s="101"/>
    </row>
    <row r="76" spans="1:6" ht="15.75" thickBot="1" x14ac:dyDescent="0.3">
      <c r="A76" s="343" t="s">
        <v>64</v>
      </c>
      <c r="B76" s="302">
        <f t="shared" si="11"/>
        <v>0</v>
      </c>
      <c r="C76" s="302">
        <f t="shared" si="11"/>
        <v>0</v>
      </c>
      <c r="D76" s="302">
        <f t="shared" si="11"/>
        <v>0</v>
      </c>
      <c r="E76" s="302">
        <f t="shared" si="11"/>
        <v>0</v>
      </c>
      <c r="F76" s="101"/>
    </row>
    <row r="77" spans="1:6" ht="15.75" thickBot="1" x14ac:dyDescent="0.3">
      <c r="A77" s="342" t="s">
        <v>24</v>
      </c>
      <c r="B77" s="345">
        <f>B78+B79</f>
        <v>0</v>
      </c>
      <c r="C77" s="345">
        <f>C78+C79</f>
        <v>0</v>
      </c>
      <c r="D77" s="345">
        <f t="shared" ref="D77:E77" si="12">D78+D79</f>
        <v>0</v>
      </c>
      <c r="E77" s="345">
        <f t="shared" si="12"/>
        <v>0</v>
      </c>
      <c r="F77" s="101"/>
    </row>
    <row r="78" spans="1:6" ht="15.75" thickBot="1" x14ac:dyDescent="0.3">
      <c r="A78" s="343" t="s">
        <v>52</v>
      </c>
      <c r="B78" s="303">
        <f t="shared" ref="B78:E79" si="13">B53</f>
        <v>0</v>
      </c>
      <c r="C78" s="303">
        <f t="shared" si="13"/>
        <v>0</v>
      </c>
      <c r="D78" s="303">
        <f t="shared" si="13"/>
        <v>0</v>
      </c>
      <c r="E78" s="303">
        <f t="shared" si="13"/>
        <v>0</v>
      </c>
      <c r="F78" s="101"/>
    </row>
    <row r="79" spans="1:6" ht="15.75" thickBot="1" x14ac:dyDescent="0.3">
      <c r="A79" s="343" t="s">
        <v>64</v>
      </c>
      <c r="B79" s="302">
        <f t="shared" si="13"/>
        <v>0</v>
      </c>
      <c r="C79" s="302">
        <f t="shared" si="13"/>
        <v>0</v>
      </c>
      <c r="D79" s="302">
        <f t="shared" si="13"/>
        <v>0</v>
      </c>
      <c r="E79" s="302">
        <f t="shared" si="13"/>
        <v>0</v>
      </c>
      <c r="F79" s="101"/>
    </row>
    <row r="80" spans="1:6" ht="15.75" thickBot="1" x14ac:dyDescent="0.3">
      <c r="A80" s="342" t="s">
        <v>25</v>
      </c>
      <c r="B80" s="345">
        <f>B81+B82</f>
        <v>0</v>
      </c>
      <c r="C80" s="345">
        <f>C81+C82</f>
        <v>0</v>
      </c>
      <c r="D80" s="345">
        <f t="shared" ref="D80:E80" si="14">D81+D82</f>
        <v>0</v>
      </c>
      <c r="E80" s="345">
        <f t="shared" si="14"/>
        <v>0</v>
      </c>
      <c r="F80" s="101"/>
    </row>
    <row r="81" spans="1:6" ht="15.75" thickBot="1" x14ac:dyDescent="0.3">
      <c r="A81" s="343" t="s">
        <v>52</v>
      </c>
      <c r="B81" s="303">
        <f t="shared" ref="B81:E85" si="15">B56</f>
        <v>0</v>
      </c>
      <c r="C81" s="303">
        <f t="shared" si="15"/>
        <v>0</v>
      </c>
      <c r="D81" s="303">
        <f t="shared" si="15"/>
        <v>0</v>
      </c>
      <c r="E81" s="303">
        <f t="shared" si="15"/>
        <v>0</v>
      </c>
      <c r="F81" s="101"/>
    </row>
    <row r="82" spans="1:6" ht="15.75" thickBot="1" x14ac:dyDescent="0.3">
      <c r="A82" s="285" t="s">
        <v>64</v>
      </c>
      <c r="B82" s="286">
        <f t="shared" si="15"/>
        <v>0</v>
      </c>
      <c r="C82" s="286">
        <f t="shared" si="15"/>
        <v>0</v>
      </c>
      <c r="D82" s="286">
        <f t="shared" si="15"/>
        <v>0</v>
      </c>
      <c r="E82" s="286">
        <f t="shared" si="15"/>
        <v>0</v>
      </c>
    </row>
    <row r="83" spans="1:6" ht="15.75" thickBot="1" x14ac:dyDescent="0.3">
      <c r="A83" s="283" t="s">
        <v>3</v>
      </c>
      <c r="B83" s="326">
        <f t="shared" si="15"/>
        <v>0</v>
      </c>
      <c r="C83" s="326">
        <f t="shared" si="15"/>
        <v>0</v>
      </c>
      <c r="D83" s="326">
        <f t="shared" si="15"/>
        <v>0</v>
      </c>
      <c r="E83" s="326">
        <f t="shared" si="15"/>
        <v>0</v>
      </c>
    </row>
    <row r="84" spans="1:6" ht="15.75" thickBot="1" x14ac:dyDescent="0.3">
      <c r="A84" s="285" t="s">
        <v>52</v>
      </c>
      <c r="B84" s="284">
        <f t="shared" si="15"/>
        <v>0</v>
      </c>
      <c r="C84" s="284">
        <f t="shared" si="15"/>
        <v>0</v>
      </c>
      <c r="D84" s="284">
        <f t="shared" si="15"/>
        <v>0</v>
      </c>
      <c r="E84" s="284">
        <f t="shared" si="15"/>
        <v>0</v>
      </c>
    </row>
    <row r="85" spans="1:6" ht="15.75" thickBot="1" x14ac:dyDescent="0.3">
      <c r="A85" s="285" t="s">
        <v>64</v>
      </c>
      <c r="B85" s="286">
        <f t="shared" si="15"/>
        <v>0</v>
      </c>
      <c r="C85" s="286">
        <f t="shared" si="15"/>
        <v>0</v>
      </c>
      <c r="D85" s="286">
        <f t="shared" si="15"/>
        <v>0</v>
      </c>
      <c r="E85" s="286">
        <f t="shared" si="15"/>
        <v>0</v>
      </c>
    </row>
    <row r="86" spans="1:6" ht="15.75" thickBot="1" x14ac:dyDescent="0.3">
      <c r="A86" s="283" t="s">
        <v>19</v>
      </c>
      <c r="B86" s="326">
        <f>B87+B88+B89+B90</f>
        <v>0</v>
      </c>
      <c r="C86" s="326">
        <f t="shared" ref="C86:E86" si="16">C87+C88+C89+C90</f>
        <v>0</v>
      </c>
      <c r="D86" s="326">
        <f t="shared" si="16"/>
        <v>0</v>
      </c>
      <c r="E86" s="326">
        <f t="shared" si="16"/>
        <v>0</v>
      </c>
    </row>
    <row r="87" spans="1:6" ht="15.75" thickBot="1" x14ac:dyDescent="0.3">
      <c r="A87" s="285" t="s">
        <v>52</v>
      </c>
      <c r="B87" s="284"/>
      <c r="C87" s="284"/>
      <c r="D87" s="284"/>
      <c r="E87" s="284"/>
    </row>
    <row r="88" spans="1:6" ht="15.75" thickBot="1" x14ac:dyDescent="0.3">
      <c r="A88" s="285" t="s">
        <v>65</v>
      </c>
      <c r="B88" s="284"/>
      <c r="C88" s="284"/>
      <c r="D88" s="284"/>
      <c r="E88" s="284"/>
    </row>
    <row r="89" spans="1:6" ht="15.75" thickBot="1" x14ac:dyDescent="0.3">
      <c r="A89" s="285" t="s">
        <v>57</v>
      </c>
      <c r="B89" s="284"/>
      <c r="C89" s="284"/>
      <c r="D89" s="284"/>
      <c r="E89" s="284"/>
    </row>
    <row r="90" spans="1:6" ht="15.75" thickBot="1" x14ac:dyDescent="0.3">
      <c r="A90" s="285" t="s">
        <v>58</v>
      </c>
      <c r="B90" s="284"/>
      <c r="C90" s="284"/>
      <c r="D90" s="284"/>
      <c r="E90" s="284"/>
    </row>
    <row r="91" spans="1:6" ht="15.75" thickBot="1" x14ac:dyDescent="0.3">
      <c r="A91" s="283" t="s">
        <v>20</v>
      </c>
      <c r="B91" s="326">
        <f>B92+B93+B94+B95</f>
        <v>0</v>
      </c>
      <c r="C91" s="326">
        <f t="shared" ref="C91:E91" si="17">C92+C93+C94+C95</f>
        <v>0</v>
      </c>
      <c r="D91" s="326">
        <f t="shared" si="17"/>
        <v>0</v>
      </c>
      <c r="E91" s="326">
        <f t="shared" si="17"/>
        <v>0</v>
      </c>
    </row>
    <row r="92" spans="1:6" ht="15.75" thickBot="1" x14ac:dyDescent="0.3">
      <c r="A92" s="285" t="s">
        <v>52</v>
      </c>
      <c r="B92" s="284"/>
      <c r="C92" s="284"/>
      <c r="D92" s="284"/>
      <c r="E92" s="284"/>
    </row>
    <row r="93" spans="1:6" ht="15.75" thickBot="1" x14ac:dyDescent="0.3">
      <c r="A93" s="285" t="s">
        <v>65</v>
      </c>
      <c r="B93" s="284"/>
      <c r="C93" s="284"/>
      <c r="D93" s="284"/>
      <c r="E93" s="284"/>
    </row>
    <row r="94" spans="1:6" ht="15.75" thickBot="1" x14ac:dyDescent="0.3">
      <c r="A94" s="285" t="s">
        <v>57</v>
      </c>
      <c r="B94" s="284"/>
      <c r="C94" s="284"/>
      <c r="D94" s="284"/>
      <c r="E94" s="284"/>
    </row>
    <row r="95" spans="1:6" ht="15.75" thickBot="1" x14ac:dyDescent="0.3">
      <c r="A95" s="285" t="s">
        <v>58</v>
      </c>
      <c r="B95" s="284"/>
      <c r="C95" s="284"/>
      <c r="D95" s="284"/>
      <c r="E95" s="284"/>
    </row>
    <row r="96" spans="1:6" ht="15.75" thickBot="1" x14ac:dyDescent="0.3">
      <c r="A96" s="291" t="s">
        <v>37</v>
      </c>
      <c r="B96" s="292">
        <f>IF(B64-B63=0,0,"Error")</f>
        <v>0</v>
      </c>
      <c r="C96" s="292">
        <f>IF(C64-C63=0,0,"Error")</f>
        <v>0</v>
      </c>
      <c r="D96" s="292">
        <f>IF(D64-D63=0,0,"Error")</f>
        <v>0</v>
      </c>
      <c r="E96" s="292">
        <f>IF(E64-E63=0,0,"Error")</f>
        <v>0</v>
      </c>
    </row>
  </sheetData>
  <mergeCells count="20">
    <mergeCell ref="A1:E1"/>
    <mergeCell ref="A38:A39"/>
    <mergeCell ref="A25:E25"/>
    <mergeCell ref="B26:E26"/>
    <mergeCell ref="B27:E27"/>
    <mergeCell ref="B28:E28"/>
    <mergeCell ref="A29:A30"/>
    <mergeCell ref="A13:A14"/>
    <mergeCell ref="B18:E18"/>
    <mergeCell ref="A19:E19"/>
    <mergeCell ref="A2:E2"/>
    <mergeCell ref="A37:E37"/>
    <mergeCell ref="A24:E24"/>
    <mergeCell ref="A3:E3"/>
    <mergeCell ref="B5:E5"/>
    <mergeCell ref="B6:E6"/>
    <mergeCell ref="B7:E7"/>
    <mergeCell ref="A8:E8"/>
    <mergeCell ref="A9:E11"/>
    <mergeCell ref="B12:E12"/>
  </mergeCells>
  <pageMargins left="0.7" right="0.7" top="0.75" bottom="0.75" header="0.3" footer="0.3"/>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Formati 1 Misioni</vt:lpstr>
      <vt:lpstr>Format 2 01110</vt:lpstr>
      <vt:lpstr>Formati 2  04220</vt:lpstr>
      <vt:lpstr>Format 2 04230</vt:lpstr>
      <vt:lpstr>Format 2  04240</vt:lpstr>
      <vt:lpstr>Format 2 04250</vt:lpstr>
      <vt:lpstr>Format 2  04860</vt:lpstr>
      <vt:lpstr>Format 2 05470</vt:lpstr>
      <vt:lpstr>'Format 2  04860'!Print_Area</vt:lpstr>
      <vt:lpstr>'Format 2 01110'!Print_Area</vt:lpstr>
      <vt:lpstr>'Format 2 04250'!Print_Area</vt:lpstr>
      <vt:lpstr>'Formati 2  04220'!Print_Area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2019-05-02T06:20:30Z</cp:lastPrinted>
  <dcterms:created xsi:type="dcterms:W3CDTF">2018-03-05T12:29:59Z</dcterms:created>
  <dcterms:modified xsi:type="dcterms:W3CDTF">2019-08-29T12:59:30Z</dcterms:modified>
</cp:coreProperties>
</file>