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alion.cenalia.GOV\Desktop\PBA\PBA 2020-2022\PBA 2020-2022 FAZA 1\DOKUMENTI I PBA\Aneksi 1 Excel PBA 2020-2022\Materiale\"/>
    </mc:Choice>
  </mc:AlternateContent>
  <bookViews>
    <workbookView xWindow="0" yWindow="0" windowWidth="19440" windowHeight="11835" tabRatio="812"/>
  </bookViews>
  <sheets>
    <sheet name="Formati 1 Misioni" sheetId="19" r:id="rId1"/>
    <sheet name="F.2 PMA" sheetId="17" r:id="rId2"/>
    <sheet name="F.2 Trashegimia" sheetId="18" r:id="rId3"/>
    <sheet name="F.2 Arti" sheetId="16" r:id="rId4"/>
  </sheets>
  <calcPr calcId="152511"/>
</workbook>
</file>

<file path=xl/calcChain.xml><?xml version="1.0" encoding="utf-8"?>
<calcChain xmlns="http://schemas.openxmlformats.org/spreadsheetml/2006/main">
  <c r="B309" i="18" l="1"/>
  <c r="B315" i="17" l="1"/>
  <c r="C425" i="18" l="1"/>
  <c r="D425" i="18"/>
  <c r="E425" i="18"/>
  <c r="C426" i="18"/>
  <c r="D426" i="18"/>
  <c r="E426" i="18"/>
  <c r="C427" i="18"/>
  <c r="D427" i="18"/>
  <c r="E427" i="18"/>
  <c r="C428" i="18"/>
  <c r="D428" i="18"/>
  <c r="E428" i="18"/>
  <c r="B426" i="18"/>
  <c r="B427" i="18"/>
  <c r="B428" i="18"/>
  <c r="B425" i="18"/>
  <c r="C420" i="18"/>
  <c r="D420" i="18"/>
  <c r="E420" i="18"/>
  <c r="C421" i="18"/>
  <c r="D421" i="18"/>
  <c r="E421" i="18"/>
  <c r="C422" i="18"/>
  <c r="D422" i="18"/>
  <c r="E422" i="18"/>
  <c r="C423" i="18"/>
  <c r="D423" i="18"/>
  <c r="E423" i="18"/>
  <c r="B421" i="18"/>
  <c r="B422" i="18"/>
  <c r="B423" i="18"/>
  <c r="B420" i="18"/>
  <c r="C417" i="18"/>
  <c r="D417" i="18"/>
  <c r="E417" i="18"/>
  <c r="C418" i="18"/>
  <c r="D418" i="18"/>
  <c r="E418" i="18"/>
  <c r="B417" i="18"/>
  <c r="C414" i="18"/>
  <c r="D414" i="18"/>
  <c r="E414" i="18"/>
  <c r="C415" i="18"/>
  <c r="D415" i="18"/>
  <c r="E415" i="18"/>
  <c r="B415" i="18"/>
  <c r="B414" i="18"/>
  <c r="C411" i="18"/>
  <c r="D411" i="18"/>
  <c r="E411" i="18"/>
  <c r="C412" i="18"/>
  <c r="D412" i="18"/>
  <c r="E412" i="18"/>
  <c r="B411" i="18"/>
  <c r="C408" i="18"/>
  <c r="D408" i="18"/>
  <c r="E408" i="18"/>
  <c r="C409" i="18"/>
  <c r="D409" i="18"/>
  <c r="E409" i="18"/>
  <c r="B409" i="18"/>
  <c r="B408" i="18"/>
  <c r="C405" i="18"/>
  <c r="D405" i="18"/>
  <c r="E405" i="18"/>
  <c r="C406" i="18"/>
  <c r="D406" i="18"/>
  <c r="E406" i="18"/>
  <c r="B406" i="18"/>
  <c r="B405" i="18"/>
  <c r="B404" i="18" s="1"/>
  <c r="C402" i="18"/>
  <c r="D402" i="18"/>
  <c r="E402" i="18"/>
  <c r="C403" i="18"/>
  <c r="D403" i="18"/>
  <c r="E403" i="18"/>
  <c r="B403" i="18"/>
  <c r="B402" i="18"/>
  <c r="C399" i="18"/>
  <c r="D399" i="18"/>
  <c r="E399" i="18"/>
  <c r="C400" i="18"/>
  <c r="D400" i="18"/>
  <c r="E400" i="18"/>
  <c r="B400" i="18"/>
  <c r="B399" i="18"/>
  <c r="E148" i="18"/>
  <c r="D148" i="18"/>
  <c r="C148" i="18"/>
  <c r="B148" i="18"/>
  <c r="E143" i="18"/>
  <c r="E153" i="18" s="1"/>
  <c r="E135" i="18" s="1"/>
  <c r="D143" i="18"/>
  <c r="D153" i="18" s="1"/>
  <c r="D135" i="18" s="1"/>
  <c r="C143" i="18"/>
  <c r="B143" i="18"/>
  <c r="B153" i="18" s="1"/>
  <c r="B135" i="18" s="1"/>
  <c r="B136" i="18" s="1"/>
  <c r="E137" i="18"/>
  <c r="D137" i="18"/>
  <c r="C137" i="18"/>
  <c r="B398" i="18" l="1"/>
  <c r="B401" i="18"/>
  <c r="C153" i="18"/>
  <c r="E136" i="18"/>
  <c r="E138" i="18"/>
  <c r="C138" i="18"/>
  <c r="C136" i="18"/>
  <c r="C139" i="18" s="1"/>
  <c r="D136" i="18"/>
  <c r="D138" i="18"/>
  <c r="D424" i="18"/>
  <c r="C424" i="18"/>
  <c r="B424" i="18"/>
  <c r="E424" i="18"/>
  <c r="D419" i="18"/>
  <c r="C419" i="18"/>
  <c r="B419" i="18"/>
  <c r="E419" i="18"/>
  <c r="B418" i="18"/>
  <c r="E416" i="18"/>
  <c r="D416" i="18"/>
  <c r="C416" i="18"/>
  <c r="B416" i="18"/>
  <c r="D413" i="18"/>
  <c r="C413" i="18"/>
  <c r="B413" i="18"/>
  <c r="E413" i="18"/>
  <c r="B412" i="18"/>
  <c r="B410" i="18" s="1"/>
  <c r="D410" i="18"/>
  <c r="C410" i="18"/>
  <c r="E410" i="18"/>
  <c r="D407" i="18"/>
  <c r="C407" i="18"/>
  <c r="E407" i="18"/>
  <c r="B407" i="18"/>
  <c r="D404" i="18"/>
  <c r="C404" i="18"/>
  <c r="E404" i="18"/>
  <c r="D401" i="18"/>
  <c r="C401" i="18"/>
  <c r="E401" i="18"/>
  <c r="D398" i="18"/>
  <c r="C398" i="18"/>
  <c r="E398" i="18"/>
  <c r="E361" i="18"/>
  <c r="D361" i="18"/>
  <c r="C361" i="18"/>
  <c r="B361" i="18"/>
  <c r="E356" i="18"/>
  <c r="E366" i="18" s="1"/>
  <c r="E348" i="18" s="1"/>
  <c r="E349" i="18" s="1"/>
  <c r="D356" i="18"/>
  <c r="D366" i="18" s="1"/>
  <c r="D348" i="18" s="1"/>
  <c r="D349" i="18" s="1"/>
  <c r="C356" i="18"/>
  <c r="B356" i="18"/>
  <c r="B366" i="18" s="1"/>
  <c r="B348" i="18" s="1"/>
  <c r="B349" i="18" s="1"/>
  <c r="E389" i="18"/>
  <c r="D389" i="18"/>
  <c r="C389" i="18"/>
  <c r="B389" i="18"/>
  <c r="E384" i="18"/>
  <c r="E394" i="18" s="1"/>
  <c r="E376" i="18" s="1"/>
  <c r="D384" i="18"/>
  <c r="D394" i="18" s="1"/>
  <c r="D376" i="18" s="1"/>
  <c r="C384" i="18"/>
  <c r="C394" i="18" s="1"/>
  <c r="B384" i="18"/>
  <c r="B394" i="18" s="1"/>
  <c r="C379" i="18"/>
  <c r="E378" i="18"/>
  <c r="D378" i="18"/>
  <c r="C378" i="18"/>
  <c r="C377" i="18"/>
  <c r="B377" i="18"/>
  <c r="E334" i="18"/>
  <c r="D334" i="18"/>
  <c r="C334" i="18"/>
  <c r="B334" i="18"/>
  <c r="E331" i="18"/>
  <c r="D331" i="18"/>
  <c r="C331" i="18"/>
  <c r="B331" i="18"/>
  <c r="E328" i="18"/>
  <c r="D328" i="18"/>
  <c r="C328" i="18"/>
  <c r="B328" i="18"/>
  <c r="E325" i="18"/>
  <c r="D325" i="18"/>
  <c r="C325" i="18"/>
  <c r="B325" i="18"/>
  <c r="E322" i="18"/>
  <c r="D322" i="18"/>
  <c r="C322" i="18"/>
  <c r="B322" i="18"/>
  <c r="E319" i="18"/>
  <c r="D319" i="18"/>
  <c r="C319" i="18"/>
  <c r="B319" i="18"/>
  <c r="E316" i="18"/>
  <c r="D316" i="18"/>
  <c r="C316" i="18"/>
  <c r="B316" i="18"/>
  <c r="E311" i="18"/>
  <c r="D311" i="18"/>
  <c r="C311" i="18"/>
  <c r="E310" i="18"/>
  <c r="D310" i="18"/>
  <c r="C310" i="18"/>
  <c r="E309" i="18"/>
  <c r="D309" i="18"/>
  <c r="C309" i="18"/>
  <c r="E297" i="18"/>
  <c r="D297" i="18"/>
  <c r="C297" i="18"/>
  <c r="B297" i="18"/>
  <c r="E294" i="18"/>
  <c r="D294" i="18"/>
  <c r="C294" i="18"/>
  <c r="B294" i="18"/>
  <c r="E291" i="18"/>
  <c r="D291" i="18"/>
  <c r="C291" i="18"/>
  <c r="B291" i="18"/>
  <c r="E288" i="18"/>
  <c r="D288" i="18"/>
  <c r="C288" i="18"/>
  <c r="B288" i="18"/>
  <c r="E285" i="18"/>
  <c r="D285" i="18"/>
  <c r="C285" i="18"/>
  <c r="B285" i="18"/>
  <c r="E282" i="18"/>
  <c r="D282" i="18"/>
  <c r="C282" i="18"/>
  <c r="B282" i="18"/>
  <c r="E279" i="18"/>
  <c r="D279" i="18"/>
  <c r="C279" i="18"/>
  <c r="B279" i="18"/>
  <c r="E274" i="18"/>
  <c r="D274" i="18"/>
  <c r="C274" i="18"/>
  <c r="E273" i="18"/>
  <c r="D273" i="18"/>
  <c r="C273" i="18"/>
  <c r="E272" i="18"/>
  <c r="D272" i="18"/>
  <c r="C272" i="18"/>
  <c r="B272" i="18"/>
  <c r="E251" i="18"/>
  <c r="D251" i="18"/>
  <c r="C251" i="18"/>
  <c r="B251" i="18"/>
  <c r="E246" i="18"/>
  <c r="E256" i="18" s="1"/>
  <c r="E238" i="18" s="1"/>
  <c r="D246" i="18"/>
  <c r="D256" i="18" s="1"/>
  <c r="D238" i="18" s="1"/>
  <c r="C246" i="18"/>
  <c r="C256" i="18" s="1"/>
  <c r="C238" i="18" s="1"/>
  <c r="B246" i="18"/>
  <c r="B256" i="18" s="1"/>
  <c r="B238" i="18" s="1"/>
  <c r="B239" i="18" s="1"/>
  <c r="E240" i="18"/>
  <c r="D240" i="18"/>
  <c r="C240" i="18"/>
  <c r="E226" i="18"/>
  <c r="D226" i="18"/>
  <c r="C226" i="18"/>
  <c r="B226" i="18"/>
  <c r="E221" i="18"/>
  <c r="E231" i="18" s="1"/>
  <c r="E213" i="18" s="1"/>
  <c r="D221" i="18"/>
  <c r="D231" i="18" s="1"/>
  <c r="D213" i="18" s="1"/>
  <c r="C221" i="18"/>
  <c r="C231" i="18" s="1"/>
  <c r="C213" i="18" s="1"/>
  <c r="B221" i="18"/>
  <c r="B231" i="18" s="1"/>
  <c r="B213" i="18" s="1"/>
  <c r="B214" i="18" s="1"/>
  <c r="E215" i="18"/>
  <c r="D215" i="18"/>
  <c r="C215" i="18"/>
  <c r="E201" i="18"/>
  <c r="D201" i="18"/>
  <c r="C201" i="18"/>
  <c r="B201" i="18"/>
  <c r="E196" i="18"/>
  <c r="E206" i="18" s="1"/>
  <c r="E188" i="18" s="1"/>
  <c r="D196" i="18"/>
  <c r="D206" i="18" s="1"/>
  <c r="D188" i="18" s="1"/>
  <c r="C196" i="18"/>
  <c r="C206" i="18" s="1"/>
  <c r="C188" i="18" s="1"/>
  <c r="B196" i="18"/>
  <c r="B206" i="18" s="1"/>
  <c r="E190" i="18"/>
  <c r="D190" i="18"/>
  <c r="C190" i="18"/>
  <c r="B189" i="18"/>
  <c r="E176" i="18"/>
  <c r="D176" i="18"/>
  <c r="C176" i="18"/>
  <c r="B176" i="18"/>
  <c r="E171" i="18"/>
  <c r="E181" i="18" s="1"/>
  <c r="E163" i="18" s="1"/>
  <c r="D171" i="18"/>
  <c r="D181" i="18" s="1"/>
  <c r="D163" i="18" s="1"/>
  <c r="C171" i="18"/>
  <c r="C181" i="18" s="1"/>
  <c r="C163" i="18" s="1"/>
  <c r="B171" i="18"/>
  <c r="B181" i="18" s="1"/>
  <c r="B163" i="18" s="1"/>
  <c r="B164" i="18" s="1"/>
  <c r="E165" i="18"/>
  <c r="D165" i="18"/>
  <c r="C165" i="18"/>
  <c r="E123" i="18"/>
  <c r="D123" i="18"/>
  <c r="C123" i="18"/>
  <c r="B123" i="18"/>
  <c r="E118" i="18"/>
  <c r="E128" i="18" s="1"/>
  <c r="E110" i="18" s="1"/>
  <c r="D118" i="18"/>
  <c r="D128" i="18" s="1"/>
  <c r="D110" i="18" s="1"/>
  <c r="C118" i="18"/>
  <c r="C128" i="18" s="1"/>
  <c r="C110" i="18" s="1"/>
  <c r="B118" i="18"/>
  <c r="B128" i="18" s="1"/>
  <c r="B110" i="18" s="1"/>
  <c r="E112" i="18"/>
  <c r="D112" i="18"/>
  <c r="C112" i="18"/>
  <c r="E96" i="18"/>
  <c r="D96" i="18"/>
  <c r="C96" i="18"/>
  <c r="B96" i="18"/>
  <c r="E93" i="18"/>
  <c r="D93" i="18"/>
  <c r="C93" i="18"/>
  <c r="B93" i="18"/>
  <c r="E90" i="18"/>
  <c r="D90" i="18"/>
  <c r="C90" i="18"/>
  <c r="B90" i="18"/>
  <c r="E87" i="18"/>
  <c r="D87" i="18"/>
  <c r="C87" i="18"/>
  <c r="B87" i="18"/>
  <c r="E84" i="18"/>
  <c r="D84" i="18"/>
  <c r="C84" i="18"/>
  <c r="B84" i="18"/>
  <c r="E81" i="18"/>
  <c r="D81" i="18"/>
  <c r="C81" i="18"/>
  <c r="B81" i="18"/>
  <c r="E78" i="18"/>
  <c r="D78" i="18"/>
  <c r="C78" i="18"/>
  <c r="B78" i="18"/>
  <c r="E73" i="18"/>
  <c r="D73" i="18"/>
  <c r="C73" i="18"/>
  <c r="E72" i="18"/>
  <c r="D72" i="18"/>
  <c r="C72" i="18"/>
  <c r="E71" i="18"/>
  <c r="D71" i="18"/>
  <c r="C71" i="18"/>
  <c r="B71" i="18"/>
  <c r="E59" i="18"/>
  <c r="D59" i="18"/>
  <c r="C59" i="18"/>
  <c r="B59" i="18"/>
  <c r="E56" i="18"/>
  <c r="D56" i="18"/>
  <c r="C56" i="18"/>
  <c r="B56" i="18"/>
  <c r="E53" i="18"/>
  <c r="D53" i="18"/>
  <c r="C53" i="18"/>
  <c r="B53" i="18"/>
  <c r="E50" i="18"/>
  <c r="D50" i="18"/>
  <c r="C50" i="18"/>
  <c r="B50" i="18"/>
  <c r="E47" i="18"/>
  <c r="D47" i="18"/>
  <c r="C47" i="18"/>
  <c r="B47" i="18"/>
  <c r="E44" i="18"/>
  <c r="D44" i="18"/>
  <c r="C44" i="18"/>
  <c r="B44" i="18"/>
  <c r="E41" i="18"/>
  <c r="D41" i="18"/>
  <c r="C41" i="18"/>
  <c r="B41" i="18"/>
  <c r="E36" i="18"/>
  <c r="D36" i="18"/>
  <c r="C36" i="18"/>
  <c r="E35" i="18"/>
  <c r="D35" i="18"/>
  <c r="C35" i="18"/>
  <c r="E34" i="18"/>
  <c r="D34" i="18"/>
  <c r="C34" i="18"/>
  <c r="B34" i="18"/>
  <c r="D396" i="18" l="1"/>
  <c r="E396" i="18"/>
  <c r="B397" i="18"/>
  <c r="B111" i="18"/>
  <c r="B396" i="18"/>
  <c r="B429" i="18" s="1"/>
  <c r="C366" i="18"/>
  <c r="C348" i="18" s="1"/>
  <c r="D397" i="18"/>
  <c r="E397" i="18"/>
  <c r="C397" i="18"/>
  <c r="E275" i="18"/>
  <c r="C312" i="18"/>
  <c r="E37" i="18"/>
  <c r="C74" i="18"/>
  <c r="C37" i="18"/>
  <c r="E74" i="18"/>
  <c r="C275" i="18"/>
  <c r="E312" i="18"/>
  <c r="C380" i="18"/>
  <c r="D139" i="18"/>
  <c r="D62" i="18"/>
  <c r="D63" i="18" s="1"/>
  <c r="D74" i="18"/>
  <c r="B99" i="18"/>
  <c r="B100" i="18" s="1"/>
  <c r="D300" i="18"/>
  <c r="D301" i="18" s="1"/>
  <c r="D312" i="18"/>
  <c r="B337" i="18"/>
  <c r="B338" i="18" s="1"/>
  <c r="E62" i="18"/>
  <c r="E63" i="18" s="1"/>
  <c r="C99" i="18"/>
  <c r="C100" i="18" s="1"/>
  <c r="E300" i="18"/>
  <c r="E301" i="18" s="1"/>
  <c r="C337" i="18"/>
  <c r="C338" i="18" s="1"/>
  <c r="D37" i="18"/>
  <c r="B62" i="18"/>
  <c r="B63" i="18" s="1"/>
  <c r="D99" i="18"/>
  <c r="D100" i="18" s="1"/>
  <c r="D275" i="18"/>
  <c r="B300" i="18"/>
  <c r="B301" i="18" s="1"/>
  <c r="D337" i="18"/>
  <c r="D338" i="18" s="1"/>
  <c r="C62" i="18"/>
  <c r="C63" i="18" s="1"/>
  <c r="E99" i="18"/>
  <c r="E100" i="18" s="1"/>
  <c r="C300" i="18"/>
  <c r="C301" i="18" s="1"/>
  <c r="E337" i="18"/>
  <c r="E338" i="18" s="1"/>
  <c r="E139" i="18"/>
  <c r="C113" i="18"/>
  <c r="C111" i="18"/>
  <c r="D164" i="18"/>
  <c r="D166" i="18"/>
  <c r="D189" i="18"/>
  <c r="D191" i="18"/>
  <c r="C214" i="18"/>
  <c r="C217" i="18" s="1"/>
  <c r="C216" i="18"/>
  <c r="D241" i="18"/>
  <c r="D239" i="18"/>
  <c r="D111" i="18"/>
  <c r="D113" i="18"/>
  <c r="E166" i="18"/>
  <c r="E164" i="18"/>
  <c r="E191" i="18"/>
  <c r="E189" i="18"/>
  <c r="D214" i="18"/>
  <c r="D216" i="18"/>
  <c r="E241" i="18"/>
  <c r="E239" i="18"/>
  <c r="E111" i="18"/>
  <c r="E113" i="18"/>
  <c r="E216" i="18"/>
  <c r="E214" i="18"/>
  <c r="D379" i="18"/>
  <c r="D377" i="18"/>
  <c r="D380" i="18" s="1"/>
  <c r="C164" i="18"/>
  <c r="C167" i="18" s="1"/>
  <c r="C166" i="18"/>
  <c r="C189" i="18"/>
  <c r="C192" i="18" s="1"/>
  <c r="C191" i="18"/>
  <c r="C239" i="18"/>
  <c r="C242" i="18" s="1"/>
  <c r="C241" i="18"/>
  <c r="E377" i="18"/>
  <c r="E379" i="18"/>
  <c r="C114" i="18" l="1"/>
  <c r="E167" i="18"/>
  <c r="C349" i="18"/>
  <c r="C396" i="18"/>
  <c r="C429" i="18" s="1"/>
  <c r="E192" i="18"/>
  <c r="E114" i="18"/>
  <c r="D217" i="18"/>
  <c r="D429" i="18"/>
  <c r="E429" i="18"/>
  <c r="D114" i="18"/>
  <c r="E242" i="18"/>
  <c r="E217" i="18"/>
  <c r="D242" i="18"/>
  <c r="D167" i="18"/>
  <c r="E380" i="18"/>
  <c r="D192" i="18"/>
  <c r="E344" i="17" l="1"/>
  <c r="D344" i="17"/>
  <c r="C344" i="17"/>
  <c r="B344" i="17"/>
  <c r="E343" i="17"/>
  <c r="D343" i="17"/>
  <c r="C343" i="17"/>
  <c r="B343" i="17"/>
  <c r="E342" i="17"/>
  <c r="D342" i="17"/>
  <c r="C342" i="17"/>
  <c r="B342" i="17"/>
  <c r="E341" i="17"/>
  <c r="D341" i="17"/>
  <c r="C341" i="17"/>
  <c r="C340" i="17" s="1"/>
  <c r="B341" i="17"/>
  <c r="E340" i="17"/>
  <c r="D340" i="17"/>
  <c r="E339" i="17"/>
  <c r="D339" i="17"/>
  <c r="C339" i="17"/>
  <c r="B339" i="17"/>
  <c r="E338" i="17"/>
  <c r="D338" i="17"/>
  <c r="C338" i="17"/>
  <c r="B338" i="17"/>
  <c r="E337" i="17"/>
  <c r="D337" i="17"/>
  <c r="C337" i="17"/>
  <c r="B337" i="17"/>
  <c r="E336" i="17"/>
  <c r="D336" i="17"/>
  <c r="D335" i="17" s="1"/>
  <c r="C336" i="17"/>
  <c r="C335" i="17" s="1"/>
  <c r="B336" i="17"/>
  <c r="B335" i="17" s="1"/>
  <c r="E335" i="17"/>
  <c r="E334" i="17"/>
  <c r="D334" i="17"/>
  <c r="C334" i="17"/>
  <c r="B334" i="17"/>
  <c r="E333" i="17"/>
  <c r="D333" i="17"/>
  <c r="C333" i="17"/>
  <c r="B333" i="17"/>
  <c r="E331" i="17"/>
  <c r="D331" i="17"/>
  <c r="C331" i="17"/>
  <c r="B331" i="17"/>
  <c r="E330" i="17"/>
  <c r="D330" i="17"/>
  <c r="C330" i="17"/>
  <c r="B330" i="17"/>
  <c r="E329" i="17"/>
  <c r="D329" i="17"/>
  <c r="C329" i="17"/>
  <c r="B329" i="17"/>
  <c r="E328" i="17"/>
  <c r="D328" i="17"/>
  <c r="C328" i="17"/>
  <c r="B328" i="17"/>
  <c r="E327" i="17"/>
  <c r="D327" i="17"/>
  <c r="C327" i="17"/>
  <c r="B327" i="17"/>
  <c r="E326" i="17"/>
  <c r="D326" i="17"/>
  <c r="C326" i="17"/>
  <c r="B326" i="17"/>
  <c r="E325" i="17"/>
  <c r="D325" i="17"/>
  <c r="C325" i="17"/>
  <c r="B325" i="17"/>
  <c r="E324" i="17"/>
  <c r="D324" i="17"/>
  <c r="C324" i="17"/>
  <c r="C323" i="17" s="1"/>
  <c r="B324" i="17"/>
  <c r="B323" i="17" s="1"/>
  <c r="E323" i="17"/>
  <c r="D323" i="17"/>
  <c r="E322" i="17"/>
  <c r="D322" i="17"/>
  <c r="C322" i="17"/>
  <c r="B322" i="17"/>
  <c r="E321" i="17"/>
  <c r="E320" i="17" s="1"/>
  <c r="D321" i="17"/>
  <c r="C321" i="17"/>
  <c r="C320" i="17" s="1"/>
  <c r="B321" i="17"/>
  <c r="D320" i="17"/>
  <c r="B320" i="17"/>
  <c r="E319" i="17"/>
  <c r="D319" i="17"/>
  <c r="C319" i="17"/>
  <c r="B319" i="17"/>
  <c r="E318" i="17"/>
  <c r="E317" i="17" s="1"/>
  <c r="D318" i="17"/>
  <c r="C318" i="17"/>
  <c r="C317" i="17" s="1"/>
  <c r="B318" i="17"/>
  <c r="B317" i="17" s="1"/>
  <c r="D317" i="17"/>
  <c r="E316" i="17"/>
  <c r="D316" i="17"/>
  <c r="C316" i="17"/>
  <c r="B316" i="17"/>
  <c r="E315" i="17"/>
  <c r="E314" i="17" s="1"/>
  <c r="D315" i="17"/>
  <c r="D314" i="17" s="1"/>
  <c r="C315" i="17"/>
  <c r="C314" i="17" s="1"/>
  <c r="B314" i="17"/>
  <c r="E305" i="17"/>
  <c r="D305" i="17"/>
  <c r="C305" i="17"/>
  <c r="B305" i="17"/>
  <c r="E300" i="17"/>
  <c r="E310" i="17" s="1"/>
  <c r="E292" i="17" s="1"/>
  <c r="D300" i="17"/>
  <c r="D310" i="17" s="1"/>
  <c r="D292" i="17" s="1"/>
  <c r="C300" i="17"/>
  <c r="C310" i="17" s="1"/>
  <c r="C292" i="17" s="1"/>
  <c r="B300" i="17"/>
  <c r="B310" i="17" s="1"/>
  <c r="B292" i="17" s="1"/>
  <c r="B293" i="17" s="1"/>
  <c r="E294" i="17"/>
  <c r="D294" i="17"/>
  <c r="C294" i="17"/>
  <c r="E279" i="17"/>
  <c r="D279" i="17"/>
  <c r="C279" i="17"/>
  <c r="B279" i="17"/>
  <c r="E274" i="17"/>
  <c r="E284" i="17" s="1"/>
  <c r="E266" i="17" s="1"/>
  <c r="D274" i="17"/>
  <c r="D284" i="17" s="1"/>
  <c r="D266" i="17" s="1"/>
  <c r="C274" i="17"/>
  <c r="C284" i="17" s="1"/>
  <c r="C266" i="17" s="1"/>
  <c r="B274" i="17"/>
  <c r="B284" i="17" s="1"/>
  <c r="B266" i="17" s="1"/>
  <c r="B267" i="17" s="1"/>
  <c r="E268" i="17"/>
  <c r="D268" i="17"/>
  <c r="C268" i="17"/>
  <c r="E254" i="17"/>
  <c r="D254" i="17"/>
  <c r="C254" i="17"/>
  <c r="B254" i="17"/>
  <c r="E249" i="17"/>
  <c r="E259" i="17" s="1"/>
  <c r="D249" i="17"/>
  <c r="D259" i="17" s="1"/>
  <c r="C249" i="17"/>
  <c r="C259" i="17" s="1"/>
  <c r="B249" i="17"/>
  <c r="B259" i="17" s="1"/>
  <c r="E244" i="17"/>
  <c r="D244" i="17"/>
  <c r="C244" i="17"/>
  <c r="E243" i="17"/>
  <c r="D243" i="17"/>
  <c r="C243" i="17"/>
  <c r="E242" i="17"/>
  <c r="D242" i="17"/>
  <c r="C242" i="17"/>
  <c r="B242" i="17"/>
  <c r="E229" i="17"/>
  <c r="D229" i="17"/>
  <c r="C229" i="17"/>
  <c r="B229" i="17"/>
  <c r="E224" i="17"/>
  <c r="E234" i="17" s="1"/>
  <c r="D224" i="17"/>
  <c r="D234" i="17" s="1"/>
  <c r="C224" i="17"/>
  <c r="C234" i="17" s="1"/>
  <c r="B224" i="17"/>
  <c r="B234" i="17" s="1"/>
  <c r="E218" i="17"/>
  <c r="D218" i="17"/>
  <c r="C218" i="17"/>
  <c r="E216" i="17"/>
  <c r="E217" i="17" s="1"/>
  <c r="D216" i="17"/>
  <c r="D217" i="17" s="1"/>
  <c r="C216" i="17"/>
  <c r="B216" i="17"/>
  <c r="B217" i="17" s="1"/>
  <c r="E200" i="17"/>
  <c r="D200" i="17"/>
  <c r="C200" i="17"/>
  <c r="B200" i="17"/>
  <c r="E195" i="17"/>
  <c r="E205" i="17" s="1"/>
  <c r="D195" i="17"/>
  <c r="D205" i="17" s="1"/>
  <c r="C195" i="17"/>
  <c r="C205" i="17" s="1"/>
  <c r="B195" i="17"/>
  <c r="B205" i="17" s="1"/>
  <c r="E189" i="17"/>
  <c r="D189" i="17"/>
  <c r="C189" i="17"/>
  <c r="E174" i="17"/>
  <c r="D174" i="17"/>
  <c r="C174" i="17"/>
  <c r="B174" i="17"/>
  <c r="E169" i="17"/>
  <c r="E179" i="17" s="1"/>
  <c r="E161" i="17" s="1"/>
  <c r="D169" i="17"/>
  <c r="D179" i="17" s="1"/>
  <c r="D161" i="17" s="1"/>
  <c r="C169" i="17"/>
  <c r="C179" i="17" s="1"/>
  <c r="C161" i="17" s="1"/>
  <c r="B169" i="17"/>
  <c r="B179" i="17" s="1"/>
  <c r="B161" i="17" s="1"/>
  <c r="B162" i="17" s="1"/>
  <c r="E163" i="17"/>
  <c r="D163" i="17"/>
  <c r="C163" i="17"/>
  <c r="E149" i="17"/>
  <c r="D149" i="17"/>
  <c r="C149" i="17"/>
  <c r="B149" i="17"/>
  <c r="E144" i="17"/>
  <c r="E154" i="17" s="1"/>
  <c r="D144" i="17"/>
  <c r="C144" i="17"/>
  <c r="C154" i="17" s="1"/>
  <c r="B144" i="17"/>
  <c r="B154" i="17" s="1"/>
  <c r="E139" i="17"/>
  <c r="D139" i="17"/>
  <c r="C139" i="17"/>
  <c r="E138" i="17"/>
  <c r="D138" i="17"/>
  <c r="C138" i="17"/>
  <c r="E137" i="17"/>
  <c r="D137" i="17"/>
  <c r="C137" i="17"/>
  <c r="B137" i="17"/>
  <c r="E124" i="17"/>
  <c r="D124" i="17"/>
  <c r="C124" i="17"/>
  <c r="B124" i="17"/>
  <c r="E119" i="17"/>
  <c r="E129" i="17" s="1"/>
  <c r="D119" i="17"/>
  <c r="D129" i="17" s="1"/>
  <c r="C119" i="17"/>
  <c r="C129" i="17" s="1"/>
  <c r="B119" i="17"/>
  <c r="B129" i="17" s="1"/>
  <c r="B111" i="17" s="1"/>
  <c r="B112" i="17" s="1"/>
  <c r="E113" i="17"/>
  <c r="D113" i="17"/>
  <c r="C113" i="17"/>
  <c r="E111" i="17"/>
  <c r="E112" i="17" s="1"/>
  <c r="D111" i="17"/>
  <c r="D112" i="17" s="1"/>
  <c r="C111" i="17"/>
  <c r="E96" i="17"/>
  <c r="D96" i="17"/>
  <c r="C96" i="17"/>
  <c r="C332" i="17" s="1"/>
  <c r="B96" i="17"/>
  <c r="B332" i="17" s="1"/>
  <c r="E84" i="17"/>
  <c r="D84" i="17"/>
  <c r="C84" i="17"/>
  <c r="B84" i="17"/>
  <c r="E72" i="17"/>
  <c r="D72" i="17"/>
  <c r="C72" i="17"/>
  <c r="D59" i="17"/>
  <c r="E59" i="17" s="1"/>
  <c r="E44" i="17"/>
  <c r="D44" i="17"/>
  <c r="C44" i="17"/>
  <c r="B44" i="17"/>
  <c r="E41" i="17"/>
  <c r="D41" i="17"/>
  <c r="C41" i="17"/>
  <c r="B41" i="17"/>
  <c r="E35" i="17"/>
  <c r="D35" i="17"/>
  <c r="C35" i="17"/>
  <c r="B340" i="17" l="1"/>
  <c r="E115" i="17"/>
  <c r="D154" i="17"/>
  <c r="C245" i="17"/>
  <c r="E245" i="17"/>
  <c r="D140" i="17"/>
  <c r="C62" i="17"/>
  <c r="B313" i="17"/>
  <c r="D332" i="17"/>
  <c r="D313" i="17" s="1"/>
  <c r="C313" i="17"/>
  <c r="C33" i="17"/>
  <c r="C63" i="17" s="1"/>
  <c r="E140" i="17"/>
  <c r="B62" i="17"/>
  <c r="E62" i="17"/>
  <c r="C140" i="17"/>
  <c r="C219" i="17"/>
  <c r="D245" i="17"/>
  <c r="C114" i="17"/>
  <c r="C162" i="17"/>
  <c r="C165" i="17" s="1"/>
  <c r="C164" i="17"/>
  <c r="D187" i="17"/>
  <c r="D269" i="17"/>
  <c r="D267" i="17"/>
  <c r="E293" i="17"/>
  <c r="E295" i="17"/>
  <c r="D164" i="17"/>
  <c r="D162" i="17"/>
  <c r="D165" i="17" s="1"/>
  <c r="E187" i="17"/>
  <c r="E220" i="17"/>
  <c r="E269" i="17"/>
  <c r="E267" i="17"/>
  <c r="E270" i="17" s="1"/>
  <c r="E164" i="17"/>
  <c r="E162" i="17"/>
  <c r="B187" i="17"/>
  <c r="C295" i="17"/>
  <c r="C293" i="17"/>
  <c r="C296" i="17" s="1"/>
  <c r="B33" i="17"/>
  <c r="B34" i="17" s="1"/>
  <c r="E33" i="17"/>
  <c r="E63" i="17"/>
  <c r="E332" i="17"/>
  <c r="E313" i="17" s="1"/>
  <c r="C187" i="17"/>
  <c r="C267" i="17"/>
  <c r="C270" i="17" s="1"/>
  <c r="C269" i="17"/>
  <c r="D295" i="17"/>
  <c r="D293" i="17"/>
  <c r="B99" i="17"/>
  <c r="D114" i="17"/>
  <c r="D219" i="17"/>
  <c r="D62" i="17"/>
  <c r="C99" i="17"/>
  <c r="C112" i="17"/>
  <c r="C115" i="17" s="1"/>
  <c r="E114" i="17"/>
  <c r="C217" i="17"/>
  <c r="C220" i="17" s="1"/>
  <c r="E219" i="17"/>
  <c r="D99" i="17"/>
  <c r="E99" i="17"/>
  <c r="D296" i="17" l="1"/>
  <c r="C34" i="17"/>
  <c r="C37" i="17" s="1"/>
  <c r="E296" i="17"/>
  <c r="D115" i="17"/>
  <c r="B70" i="17"/>
  <c r="B71" i="17" s="1"/>
  <c r="C36" i="17"/>
  <c r="B188" i="17"/>
  <c r="D190" i="17"/>
  <c r="D188" i="17"/>
  <c r="E70" i="17"/>
  <c r="E100" i="17" s="1"/>
  <c r="D33" i="17"/>
  <c r="C190" i="17"/>
  <c r="C188" i="17"/>
  <c r="E34" i="17"/>
  <c r="E36" i="17"/>
  <c r="E165" i="17"/>
  <c r="D270" i="17"/>
  <c r="E188" i="17"/>
  <c r="E190" i="17"/>
  <c r="D70" i="17"/>
  <c r="B63" i="17"/>
  <c r="D220" i="17"/>
  <c r="C70" i="17"/>
  <c r="C312" i="17" s="1"/>
  <c r="C191" i="17" l="1"/>
  <c r="D100" i="17"/>
  <c r="D71" i="17"/>
  <c r="E312" i="17"/>
  <c r="E345" i="17" s="1"/>
  <c r="C100" i="17"/>
  <c r="C71" i="17"/>
  <c r="C74" i="17" s="1"/>
  <c r="E191" i="17"/>
  <c r="B312" i="17"/>
  <c r="B345" i="17" s="1"/>
  <c r="D312" i="17"/>
  <c r="D345" i="17" s="1"/>
  <c r="D34" i="17"/>
  <c r="D37" i="17" s="1"/>
  <c r="D36" i="17"/>
  <c r="C73" i="17"/>
  <c r="C345" i="17"/>
  <c r="E71" i="17"/>
  <c r="E73" i="17"/>
  <c r="B100" i="17"/>
  <c r="D73" i="17"/>
  <c r="D63" i="17"/>
  <c r="D191" i="17"/>
  <c r="E37" i="17" l="1"/>
  <c r="D74" i="17"/>
  <c r="E74" i="17"/>
  <c r="E604" i="16" l="1"/>
  <c r="D604" i="16"/>
  <c r="C604" i="16"/>
  <c r="B604" i="16"/>
  <c r="E603" i="16"/>
  <c r="D603" i="16"/>
  <c r="C603" i="16"/>
  <c r="B603" i="16"/>
  <c r="E602" i="16"/>
  <c r="D602" i="16"/>
  <c r="C602" i="16"/>
  <c r="B602" i="16"/>
  <c r="E601" i="16"/>
  <c r="D601" i="16"/>
  <c r="C601" i="16"/>
  <c r="B601" i="16"/>
  <c r="E599" i="16"/>
  <c r="D599" i="16"/>
  <c r="C599" i="16"/>
  <c r="B599" i="16"/>
  <c r="E598" i="16"/>
  <c r="D598" i="16"/>
  <c r="C598" i="16"/>
  <c r="B598" i="16"/>
  <c r="E597" i="16"/>
  <c r="D597" i="16"/>
  <c r="C597" i="16"/>
  <c r="B597" i="16"/>
  <c r="E596" i="16"/>
  <c r="D596" i="16"/>
  <c r="C596" i="16"/>
  <c r="B596" i="16"/>
  <c r="E594" i="16"/>
  <c r="D594" i="16"/>
  <c r="C594" i="16"/>
  <c r="B594" i="16"/>
  <c r="E593" i="16"/>
  <c r="D593" i="16"/>
  <c r="C593" i="16"/>
  <c r="B593" i="16"/>
  <c r="E591" i="16"/>
  <c r="D591" i="16"/>
  <c r="C591" i="16"/>
  <c r="B591" i="16"/>
  <c r="E590" i="16"/>
  <c r="D590" i="16"/>
  <c r="C590" i="16"/>
  <c r="B590" i="16"/>
  <c r="E588" i="16"/>
  <c r="D588" i="16"/>
  <c r="C588" i="16"/>
  <c r="B588" i="16"/>
  <c r="E587" i="16"/>
  <c r="D587" i="16"/>
  <c r="C587" i="16"/>
  <c r="B587" i="16"/>
  <c r="E585" i="16"/>
  <c r="D585" i="16"/>
  <c r="C585" i="16"/>
  <c r="B585" i="16"/>
  <c r="E584" i="16"/>
  <c r="D584" i="16"/>
  <c r="C584" i="16"/>
  <c r="B584" i="16"/>
  <c r="E582" i="16"/>
  <c r="D582" i="16"/>
  <c r="C582" i="16"/>
  <c r="B582" i="16"/>
  <c r="E581" i="16"/>
  <c r="D581" i="16"/>
  <c r="C581" i="16"/>
  <c r="B581" i="16"/>
  <c r="E579" i="16"/>
  <c r="D579" i="16"/>
  <c r="C579" i="16"/>
  <c r="B579" i="16"/>
  <c r="E578" i="16"/>
  <c r="D578" i="16"/>
  <c r="C578" i="16"/>
  <c r="B578" i="16"/>
  <c r="E576" i="16"/>
  <c r="D576" i="16"/>
  <c r="C576" i="16"/>
  <c r="B576" i="16"/>
  <c r="E575" i="16"/>
  <c r="D575" i="16"/>
  <c r="C575" i="16"/>
  <c r="B575" i="16"/>
  <c r="E572" i="16"/>
  <c r="D572" i="16"/>
  <c r="C572" i="16"/>
  <c r="B572" i="16"/>
  <c r="E565" i="16"/>
  <c r="D565" i="16"/>
  <c r="C565" i="16"/>
  <c r="B565" i="16"/>
  <c r="E560" i="16"/>
  <c r="E570" i="16" s="1"/>
  <c r="D560" i="16"/>
  <c r="D570" i="16" s="1"/>
  <c r="C560" i="16"/>
  <c r="B560" i="16"/>
  <c r="B570" i="16" s="1"/>
  <c r="E555" i="16"/>
  <c r="D555" i="16"/>
  <c r="C555" i="16"/>
  <c r="E554" i="16"/>
  <c r="D554" i="16"/>
  <c r="C554" i="16"/>
  <c r="E553" i="16"/>
  <c r="D553" i="16"/>
  <c r="D556" i="16" s="1"/>
  <c r="C553" i="16"/>
  <c r="C556" i="16" s="1"/>
  <c r="B553" i="16"/>
  <c r="E540" i="16"/>
  <c r="D540" i="16"/>
  <c r="C540" i="16"/>
  <c r="B540" i="16"/>
  <c r="E535" i="16"/>
  <c r="E545" i="16" s="1"/>
  <c r="D535" i="16"/>
  <c r="D545" i="16" s="1"/>
  <c r="C535" i="16"/>
  <c r="C545" i="16" s="1"/>
  <c r="B535" i="16"/>
  <c r="B545" i="16" s="1"/>
  <c r="E530" i="16"/>
  <c r="D530" i="16"/>
  <c r="C530" i="16"/>
  <c r="E529" i="16"/>
  <c r="D529" i="16"/>
  <c r="C529" i="16"/>
  <c r="E528" i="16"/>
  <c r="E531" i="16" s="1"/>
  <c r="D528" i="16"/>
  <c r="C528" i="16"/>
  <c r="B528" i="16"/>
  <c r="E515" i="16"/>
  <c r="D515" i="16"/>
  <c r="C515" i="16"/>
  <c r="B515" i="16"/>
  <c r="E510" i="16"/>
  <c r="E520" i="16" s="1"/>
  <c r="D510" i="16"/>
  <c r="D520" i="16" s="1"/>
  <c r="C510" i="16"/>
  <c r="C520" i="16" s="1"/>
  <c r="B510" i="16"/>
  <c r="E505" i="16"/>
  <c r="D505" i="16"/>
  <c r="C505" i="16"/>
  <c r="E504" i="16"/>
  <c r="D504" i="16"/>
  <c r="C504" i="16"/>
  <c r="E503" i="16"/>
  <c r="D503" i="16"/>
  <c r="D506" i="16" s="1"/>
  <c r="C503" i="16"/>
  <c r="C506" i="16" s="1"/>
  <c r="B503" i="16"/>
  <c r="E486" i="16"/>
  <c r="D486" i="16"/>
  <c r="C486" i="16"/>
  <c r="B486" i="16"/>
  <c r="E481" i="16"/>
  <c r="E491" i="16" s="1"/>
  <c r="D481" i="16"/>
  <c r="D491" i="16" s="1"/>
  <c r="C481" i="16"/>
  <c r="B481" i="16"/>
  <c r="B491" i="16" s="1"/>
  <c r="E476" i="16"/>
  <c r="D476" i="16"/>
  <c r="C476" i="16"/>
  <c r="E475" i="16"/>
  <c r="D475" i="16"/>
  <c r="C475" i="16"/>
  <c r="E474" i="16"/>
  <c r="E477" i="16" s="1"/>
  <c r="D474" i="16"/>
  <c r="C474" i="16"/>
  <c r="B474" i="16"/>
  <c r="E461" i="16"/>
  <c r="D461" i="16"/>
  <c r="C461" i="16"/>
  <c r="B461" i="16"/>
  <c r="B600" i="16" s="1"/>
  <c r="E456" i="16"/>
  <c r="D456" i="16"/>
  <c r="C456" i="16"/>
  <c r="C595" i="16" s="1"/>
  <c r="B456" i="16"/>
  <c r="B595" i="16" s="1"/>
  <c r="E451" i="16"/>
  <c r="D451" i="16"/>
  <c r="C451" i="16"/>
  <c r="E450" i="16"/>
  <c r="D450" i="16"/>
  <c r="C450" i="16"/>
  <c r="E449" i="16"/>
  <c r="D449" i="16"/>
  <c r="D452" i="16" s="1"/>
  <c r="C449" i="16"/>
  <c r="C452" i="16" s="1"/>
  <c r="B449" i="16"/>
  <c r="E433" i="16"/>
  <c r="D433" i="16"/>
  <c r="C433" i="16"/>
  <c r="B433" i="16"/>
  <c r="E430" i="16"/>
  <c r="D430" i="16"/>
  <c r="C430" i="16"/>
  <c r="B430" i="16"/>
  <c r="E427" i="16"/>
  <c r="D427" i="16"/>
  <c r="C427" i="16"/>
  <c r="B427" i="16"/>
  <c r="E424" i="16"/>
  <c r="D424" i="16"/>
  <c r="C424" i="16"/>
  <c r="B424" i="16"/>
  <c r="E421" i="16"/>
  <c r="D421" i="16"/>
  <c r="C421" i="16"/>
  <c r="B421" i="16"/>
  <c r="E418" i="16"/>
  <c r="D418" i="16"/>
  <c r="C418" i="16"/>
  <c r="B418" i="16"/>
  <c r="E415" i="16"/>
  <c r="D415" i="16"/>
  <c r="C415" i="16"/>
  <c r="B415" i="16"/>
  <c r="E410" i="16"/>
  <c r="D410" i="16"/>
  <c r="C410" i="16"/>
  <c r="E409" i="16"/>
  <c r="D409" i="16"/>
  <c r="C409" i="16"/>
  <c r="E408" i="16"/>
  <c r="E411" i="16" s="1"/>
  <c r="D408" i="16"/>
  <c r="C408" i="16"/>
  <c r="B408" i="16"/>
  <c r="E396" i="16"/>
  <c r="D396" i="16"/>
  <c r="C396" i="16"/>
  <c r="B396" i="16"/>
  <c r="E393" i="16"/>
  <c r="D393" i="16"/>
  <c r="C393" i="16"/>
  <c r="B393" i="16"/>
  <c r="E390" i="16"/>
  <c r="D390" i="16"/>
  <c r="C390" i="16"/>
  <c r="B390" i="16"/>
  <c r="E387" i="16"/>
  <c r="D387" i="16"/>
  <c r="C387" i="16"/>
  <c r="B387" i="16"/>
  <c r="E384" i="16"/>
  <c r="D384" i="16"/>
  <c r="C384" i="16"/>
  <c r="B384" i="16"/>
  <c r="E381" i="16"/>
  <c r="D381" i="16"/>
  <c r="C381" i="16"/>
  <c r="B381" i="16"/>
  <c r="E378" i="16"/>
  <c r="D378" i="16"/>
  <c r="C378" i="16"/>
  <c r="B378" i="16"/>
  <c r="E373" i="16"/>
  <c r="D373" i="16"/>
  <c r="C373" i="16"/>
  <c r="E372" i="16"/>
  <c r="D372" i="16"/>
  <c r="C372" i="16"/>
  <c r="E371" i="16"/>
  <c r="D371" i="16"/>
  <c r="D374" i="16" s="1"/>
  <c r="C371" i="16"/>
  <c r="C374" i="16" s="1"/>
  <c r="B371" i="16"/>
  <c r="E359" i="16"/>
  <c r="D359" i="16"/>
  <c r="C359" i="16"/>
  <c r="B359" i="16"/>
  <c r="E356" i="16"/>
  <c r="D356" i="16"/>
  <c r="C356" i="16"/>
  <c r="B356" i="16"/>
  <c r="E353" i="16"/>
  <c r="D353" i="16"/>
  <c r="C353" i="16"/>
  <c r="B353" i="16"/>
  <c r="E350" i="16"/>
  <c r="D350" i="16"/>
  <c r="C350" i="16"/>
  <c r="B350" i="16"/>
  <c r="E347" i="16"/>
  <c r="D347" i="16"/>
  <c r="C347" i="16"/>
  <c r="B347" i="16"/>
  <c r="E344" i="16"/>
  <c r="D344" i="16"/>
  <c r="C344" i="16"/>
  <c r="B344" i="16"/>
  <c r="E341" i="16"/>
  <c r="D341" i="16"/>
  <c r="C341" i="16"/>
  <c r="B341" i="16"/>
  <c r="E336" i="16"/>
  <c r="D336" i="16"/>
  <c r="C336" i="16"/>
  <c r="E335" i="16"/>
  <c r="D335" i="16"/>
  <c r="C335" i="16"/>
  <c r="E334" i="16"/>
  <c r="D334" i="16"/>
  <c r="C334" i="16"/>
  <c r="B334" i="16"/>
  <c r="E322" i="16"/>
  <c r="D322" i="16"/>
  <c r="C322" i="16"/>
  <c r="B322" i="16"/>
  <c r="E319" i="16"/>
  <c r="D319" i="16"/>
  <c r="C319" i="16"/>
  <c r="B319" i="16"/>
  <c r="E316" i="16"/>
  <c r="D316" i="16"/>
  <c r="C316" i="16"/>
  <c r="B316" i="16"/>
  <c r="E313" i="16"/>
  <c r="D313" i="16"/>
  <c r="C313" i="16"/>
  <c r="B313" i="16"/>
  <c r="E310" i="16"/>
  <c r="D310" i="16"/>
  <c r="C310" i="16"/>
  <c r="B310" i="16"/>
  <c r="E307" i="16"/>
  <c r="D307" i="16"/>
  <c r="C307" i="16"/>
  <c r="B307" i="16"/>
  <c r="E304" i="16"/>
  <c r="D304" i="16"/>
  <c r="C304" i="16"/>
  <c r="B304" i="16"/>
  <c r="E299" i="16"/>
  <c r="D299" i="16"/>
  <c r="C299" i="16"/>
  <c r="E298" i="16"/>
  <c r="D298" i="16"/>
  <c r="C298" i="16"/>
  <c r="E297" i="16"/>
  <c r="D297" i="16"/>
  <c r="D300" i="16" s="1"/>
  <c r="C297" i="16"/>
  <c r="B297" i="16"/>
  <c r="E279" i="16"/>
  <c r="D279" i="16"/>
  <c r="C279" i="16"/>
  <c r="B279" i="16"/>
  <c r="E273" i="16"/>
  <c r="D273" i="16"/>
  <c r="C273" i="16"/>
  <c r="B273" i="16"/>
  <c r="E270" i="16"/>
  <c r="D270" i="16"/>
  <c r="C270" i="16"/>
  <c r="B270" i="16"/>
  <c r="E267" i="16"/>
  <c r="D267" i="16"/>
  <c r="C267" i="16"/>
  <c r="B267" i="16"/>
  <c r="E262" i="16"/>
  <c r="D262" i="16"/>
  <c r="C262" i="16"/>
  <c r="E261" i="16"/>
  <c r="D261" i="16"/>
  <c r="C261" i="16"/>
  <c r="E260" i="16"/>
  <c r="D260" i="16"/>
  <c r="C260" i="16"/>
  <c r="B260" i="16"/>
  <c r="E242" i="16"/>
  <c r="D242" i="16"/>
  <c r="C242" i="16"/>
  <c r="B242" i="16"/>
  <c r="E236" i="16"/>
  <c r="D236" i="16"/>
  <c r="C236" i="16"/>
  <c r="B236" i="16"/>
  <c r="E233" i="16"/>
  <c r="D233" i="16"/>
  <c r="C233" i="16"/>
  <c r="B233" i="16"/>
  <c r="E230" i="16"/>
  <c r="D230" i="16"/>
  <c r="C230" i="16"/>
  <c r="B230" i="16"/>
  <c r="E225" i="16"/>
  <c r="D225" i="16"/>
  <c r="C225" i="16"/>
  <c r="E224" i="16"/>
  <c r="D224" i="16"/>
  <c r="C224" i="16"/>
  <c r="E223" i="16"/>
  <c r="D223" i="16"/>
  <c r="D226" i="16" s="1"/>
  <c r="C223" i="16"/>
  <c r="B223" i="16"/>
  <c r="E205" i="16"/>
  <c r="D205" i="16"/>
  <c r="C205" i="16"/>
  <c r="B205" i="16"/>
  <c r="E199" i="16"/>
  <c r="D199" i="16"/>
  <c r="C199" i="16"/>
  <c r="B199" i="16"/>
  <c r="E196" i="16"/>
  <c r="D196" i="16"/>
  <c r="C196" i="16"/>
  <c r="B196" i="16"/>
  <c r="E193" i="16"/>
  <c r="D193" i="16"/>
  <c r="C193" i="16"/>
  <c r="B193" i="16"/>
  <c r="E188" i="16"/>
  <c r="D188" i="16"/>
  <c r="C188" i="16"/>
  <c r="E187" i="16"/>
  <c r="D187" i="16"/>
  <c r="C187" i="16"/>
  <c r="E186" i="16"/>
  <c r="D186" i="16"/>
  <c r="C186" i="16"/>
  <c r="B186" i="16"/>
  <c r="E168" i="16"/>
  <c r="D168" i="16"/>
  <c r="C168" i="16"/>
  <c r="B168" i="16"/>
  <c r="E162" i="16"/>
  <c r="D162" i="16"/>
  <c r="C162" i="16"/>
  <c r="B162" i="16"/>
  <c r="E159" i="16"/>
  <c r="D159" i="16"/>
  <c r="C159" i="16"/>
  <c r="B159" i="16"/>
  <c r="E156" i="16"/>
  <c r="D156" i="16"/>
  <c r="C156" i="16"/>
  <c r="B156" i="16"/>
  <c r="E151" i="16"/>
  <c r="D151" i="16"/>
  <c r="C151" i="16"/>
  <c r="E150" i="16"/>
  <c r="D150" i="16"/>
  <c r="C150" i="16"/>
  <c r="E149" i="16"/>
  <c r="D149" i="16"/>
  <c r="D152" i="16" s="1"/>
  <c r="C149" i="16"/>
  <c r="B149" i="16"/>
  <c r="E131" i="16"/>
  <c r="D131" i="16"/>
  <c r="C131" i="16"/>
  <c r="B131" i="16"/>
  <c r="E125" i="16"/>
  <c r="D125" i="16"/>
  <c r="C125" i="16"/>
  <c r="B125" i="16"/>
  <c r="E122" i="16"/>
  <c r="D122" i="16"/>
  <c r="C122" i="16"/>
  <c r="B122" i="16"/>
  <c r="E119" i="16"/>
  <c r="D119" i="16"/>
  <c r="C119" i="16"/>
  <c r="B119" i="16"/>
  <c r="E114" i="16"/>
  <c r="D114" i="16"/>
  <c r="C114" i="16"/>
  <c r="E113" i="16"/>
  <c r="D113" i="16"/>
  <c r="C113" i="16"/>
  <c r="E112" i="16"/>
  <c r="D112" i="16"/>
  <c r="C112" i="16"/>
  <c r="B112" i="16"/>
  <c r="E100" i="16"/>
  <c r="D100" i="16"/>
  <c r="C100" i="16"/>
  <c r="B100" i="16"/>
  <c r="E97" i="16"/>
  <c r="D97" i="16"/>
  <c r="C97" i="16"/>
  <c r="B97" i="16"/>
  <c r="E94" i="16"/>
  <c r="D94" i="16"/>
  <c r="C94" i="16"/>
  <c r="B94" i="16"/>
  <c r="E91" i="16"/>
  <c r="D91" i="16"/>
  <c r="C91" i="16"/>
  <c r="C583" i="16" s="1"/>
  <c r="B91" i="16"/>
  <c r="B583" i="16" s="1"/>
  <c r="E88" i="16"/>
  <c r="D88" i="16"/>
  <c r="C88" i="16"/>
  <c r="B88" i="16"/>
  <c r="E85" i="16"/>
  <c r="D85" i="16"/>
  <c r="C85" i="16"/>
  <c r="B85" i="16"/>
  <c r="E82" i="16"/>
  <c r="D82" i="16"/>
  <c r="C82" i="16"/>
  <c r="B82" i="16"/>
  <c r="E77" i="16"/>
  <c r="D77" i="16"/>
  <c r="C77" i="16"/>
  <c r="E76" i="16"/>
  <c r="D76" i="16"/>
  <c r="C76" i="16"/>
  <c r="E75" i="16"/>
  <c r="D75" i="16"/>
  <c r="C75" i="16"/>
  <c r="C78" i="16" s="1"/>
  <c r="B75" i="16"/>
  <c r="E60" i="16"/>
  <c r="E589" i="16" s="1"/>
  <c r="D60" i="16"/>
  <c r="C60" i="16"/>
  <c r="B60" i="16"/>
  <c r="E57" i="16"/>
  <c r="E586" i="16" s="1"/>
  <c r="D57" i="16"/>
  <c r="D586" i="16" s="1"/>
  <c r="C57" i="16"/>
  <c r="B57" i="16"/>
  <c r="E51" i="16"/>
  <c r="E580" i="16" s="1"/>
  <c r="D51" i="16"/>
  <c r="D580" i="16" s="1"/>
  <c r="C51" i="16"/>
  <c r="B51" i="16"/>
  <c r="E48" i="16"/>
  <c r="E577" i="16" s="1"/>
  <c r="D48" i="16"/>
  <c r="D577" i="16" s="1"/>
  <c r="C48" i="16"/>
  <c r="B48" i="16"/>
  <c r="E45" i="16"/>
  <c r="E574" i="16" s="1"/>
  <c r="D45" i="16"/>
  <c r="D574" i="16" s="1"/>
  <c r="C45" i="16"/>
  <c r="B45" i="16"/>
  <c r="E40" i="16"/>
  <c r="D40" i="16"/>
  <c r="C40" i="16"/>
  <c r="E39" i="16"/>
  <c r="D39" i="16"/>
  <c r="C39" i="16"/>
  <c r="E38" i="16"/>
  <c r="D38" i="16"/>
  <c r="C38" i="16"/>
  <c r="B38" i="16"/>
  <c r="B520" i="16" l="1"/>
  <c r="E115" i="16"/>
  <c r="C152" i="16"/>
  <c r="E189" i="16"/>
  <c r="E337" i="16"/>
  <c r="E78" i="16"/>
  <c r="E152" i="16"/>
  <c r="C189" i="16"/>
  <c r="E226" i="16"/>
  <c r="E300" i="16"/>
  <c r="E452" i="16"/>
  <c r="E506" i="16"/>
  <c r="B574" i="16"/>
  <c r="B577" i="16"/>
  <c r="B580" i="16"/>
  <c r="B586" i="16"/>
  <c r="D583" i="16"/>
  <c r="D592" i="16"/>
  <c r="D595" i="16"/>
  <c r="D600" i="16"/>
  <c r="C41" i="16"/>
  <c r="C115" i="16"/>
  <c r="C337" i="16"/>
  <c r="E374" i="16"/>
  <c r="C411" i="16"/>
  <c r="C477" i="16"/>
  <c r="C531" i="16"/>
  <c r="E556" i="16"/>
  <c r="C570" i="16"/>
  <c r="C600" i="16"/>
  <c r="C491" i="16"/>
  <c r="C177" i="16"/>
  <c r="C178" i="16" s="1"/>
  <c r="C251" i="16"/>
  <c r="C252" i="16" s="1"/>
  <c r="E288" i="16"/>
  <c r="E289" i="16" s="1"/>
  <c r="E362" i="16"/>
  <c r="E363" i="16" s="1"/>
  <c r="C399" i="16"/>
  <c r="C400" i="16" s="1"/>
  <c r="D41" i="16"/>
  <c r="B66" i="16"/>
  <c r="B67" i="16" s="1"/>
  <c r="D115" i="16"/>
  <c r="B140" i="16"/>
  <c r="B141" i="16" s="1"/>
  <c r="D177" i="16"/>
  <c r="D178" i="16" s="1"/>
  <c r="D189" i="16"/>
  <c r="B214" i="16"/>
  <c r="B215" i="16" s="1"/>
  <c r="D251" i="16"/>
  <c r="D252" i="16" s="1"/>
  <c r="D263" i="16"/>
  <c r="B288" i="16"/>
  <c r="B289" i="16" s="1"/>
  <c r="D325" i="16"/>
  <c r="D326" i="16" s="1"/>
  <c r="D337" i="16"/>
  <c r="B362" i="16"/>
  <c r="B363" i="16" s="1"/>
  <c r="D399" i="16"/>
  <c r="D400" i="16" s="1"/>
  <c r="B436" i="16"/>
  <c r="B437" i="16" s="1"/>
  <c r="D477" i="16"/>
  <c r="D531" i="16"/>
  <c r="E140" i="16"/>
  <c r="E141" i="16" s="1"/>
  <c r="E214" i="16"/>
  <c r="E215" i="16" s="1"/>
  <c r="C325" i="16"/>
  <c r="C326" i="16" s="1"/>
  <c r="C574" i="16"/>
  <c r="C577" i="16"/>
  <c r="C580" i="16"/>
  <c r="C586" i="16"/>
  <c r="C66" i="16"/>
  <c r="C67" i="16" s="1"/>
  <c r="E583" i="16"/>
  <c r="E592" i="16"/>
  <c r="C140" i="16"/>
  <c r="C141" i="16" s="1"/>
  <c r="E177" i="16"/>
  <c r="E178" i="16" s="1"/>
  <c r="C214" i="16"/>
  <c r="C215" i="16" s="1"/>
  <c r="C226" i="16"/>
  <c r="E251" i="16"/>
  <c r="E252" i="16" s="1"/>
  <c r="E263" i="16"/>
  <c r="C288" i="16"/>
  <c r="C289" i="16" s="1"/>
  <c r="C300" i="16"/>
  <c r="E325" i="16"/>
  <c r="E326" i="16" s="1"/>
  <c r="C362" i="16"/>
  <c r="C363" i="16" s="1"/>
  <c r="E399" i="16"/>
  <c r="E400" i="16" s="1"/>
  <c r="C436" i="16"/>
  <c r="C437" i="16" s="1"/>
  <c r="E595" i="16"/>
  <c r="E600" i="16"/>
  <c r="C103" i="16"/>
  <c r="C104" i="16" s="1"/>
  <c r="E436" i="16"/>
  <c r="E437" i="16" s="1"/>
  <c r="D66" i="16"/>
  <c r="D67" i="16" s="1"/>
  <c r="B103" i="16"/>
  <c r="B104" i="16" s="1"/>
  <c r="D140" i="16"/>
  <c r="D141" i="16" s="1"/>
  <c r="B177" i="16"/>
  <c r="B178" i="16" s="1"/>
  <c r="D214" i="16"/>
  <c r="D215" i="16" s="1"/>
  <c r="B251" i="16"/>
  <c r="B252" i="16" s="1"/>
  <c r="C263" i="16"/>
  <c r="D288" i="16"/>
  <c r="D289" i="16" s="1"/>
  <c r="B325" i="16"/>
  <c r="B326" i="16" s="1"/>
  <c r="D362" i="16"/>
  <c r="D363" i="16" s="1"/>
  <c r="B399" i="16"/>
  <c r="B400" i="16" s="1"/>
  <c r="D436" i="16"/>
  <c r="D437" i="16" s="1"/>
  <c r="D411" i="16"/>
  <c r="E41" i="16"/>
  <c r="E66" i="16"/>
  <c r="E67" i="16" s="1"/>
  <c r="D78" i="16"/>
  <c r="D103" i="16"/>
  <c r="D104" i="16" s="1"/>
  <c r="B466" i="16"/>
  <c r="B605" i="16" s="1"/>
  <c r="B589" i="16"/>
  <c r="B573" i="16" s="1"/>
  <c r="B592" i="16"/>
  <c r="E103" i="16"/>
  <c r="E104" i="16" s="1"/>
  <c r="C466" i="16"/>
  <c r="C589" i="16"/>
  <c r="C592" i="16"/>
  <c r="D466" i="16"/>
  <c r="D605" i="16" s="1"/>
  <c r="D589" i="16"/>
  <c r="E466" i="16"/>
  <c r="E605" i="16" s="1"/>
  <c r="C573" i="16" l="1"/>
  <c r="D573" i="16"/>
  <c r="C605" i="16"/>
  <c r="E573" i="16"/>
</calcChain>
</file>

<file path=xl/sharedStrings.xml><?xml version="1.0" encoding="utf-8"?>
<sst xmlns="http://schemas.openxmlformats.org/spreadsheetml/2006/main" count="1783" uniqueCount="279">
  <si>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</si>
  <si>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</si>
  <si>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</si>
  <si>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</si>
  <si>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</si>
  <si>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</si>
  <si>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</si>
  <si>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</si>
  <si>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</si>
  <si>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</si>
  <si>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</si>
  <si>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</si>
  <si>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</si>
  <si>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</si>
  <si>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</si>
  <si>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</si>
  <si>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</si>
  <si>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</si>
  <si>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</si>
  <si>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</si>
  <si>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</si>
  <si>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</si>
  <si>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</si>
  <si>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</si>
  <si>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</si>
  <si>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</si>
  <si>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</si>
  <si>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Politikat Ekzistuese</t>
  </si>
  <si>
    <t>601. Sigurimet Shoqërore dhe Shendetësore</t>
  </si>
  <si>
    <t>Produktet për Objektivin 1</t>
  </si>
  <si>
    <t>Kosto totale e produktit 1</t>
  </si>
  <si>
    <t>Kontroll</t>
  </si>
  <si>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</si>
  <si>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Emri</t>
  </si>
  <si>
    <t>Nenshkrimi</t>
  </si>
  <si>
    <t>Data</t>
  </si>
  <si>
    <t>Koordinatori i GMS/ Nepunesi Autorizues</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</si>
  <si>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</si>
  <si>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</si>
  <si>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</si>
  <si>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</si>
  <si>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</si>
  <si>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</si>
  <si>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</si>
  <si>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Totali i shpenzimeve të Programit sipas produkteve*****</t>
  </si>
  <si>
    <t>Totali i shpenzimeve të Programit sipas artikujve*****</t>
  </si>
  <si>
    <t>Titullari i Institucionit / Ministri</t>
  </si>
  <si>
    <t>2020-2022</t>
  </si>
  <si>
    <t>FORMAT 2: FORMATI STANDARD I PËRGATITJES SË KËRKESAVE BUXHETORE PBA 2020-2022</t>
  </si>
  <si>
    <t>Arti dhe Kultura</t>
  </si>
  <si>
    <t>08230</t>
  </si>
  <si>
    <t xml:space="preserve">
Premiera dhe shfaqje artistike të zhanrit skenik operistik, koreografik dhe folklorit kombëtar.
</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</si>
  <si>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</si>
  <si>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</si>
  <si>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Kapitulli 01</t>
  </si>
  <si>
    <t>Kapitulli 05</t>
  </si>
  <si>
    <t>Produkti 2</t>
  </si>
  <si>
    <t>Premiera dhe shfaqje artistike të zhanrit skenik teatror klasik dhe bashkëkohor.</t>
  </si>
  <si>
    <t>TK</t>
  </si>
  <si>
    <t xml:space="preserve">Veprimtari teatrore të autorëve shqiptarë dhe të huaj përmes zhvillimit, prodhimit dhe promovimit formave të reja të shprehjes skenike. </t>
  </si>
  <si>
    <t>Kosto totale e produktit 2</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</si>
  <si>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</si>
  <si>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</si>
  <si>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t>Kosto totale e produktit 3</t>
  </si>
  <si>
    <t>Ekspozita me vepra pjesë e fondit të GKA, të përkohshme të autorëve të traditës dhe bashkëkohore, autorë të diasporës dhe të huaj.</t>
  </si>
  <si>
    <t>GKA</t>
  </si>
  <si>
    <t>Ekspozita  kombëtare dhe ndërkombëtare me qëllim prezantimin, promovimin e trashëgimisë kulturore materiale kombëtare të RSH në fushën e arteve pamore të traditës dhe atyre bashkëkohore.</t>
  </si>
  <si>
    <t>Kosto totale e produktit 4</t>
  </si>
  <si>
    <t>Vepra arti te restauruara dhe te mirembajtura</t>
  </si>
  <si>
    <t>QRVA</t>
  </si>
  <si>
    <t>Mirëmbajtje dhe realizimin e veprave monumentale në skulpturë, plastikë të parkut, zbukurime, dekoracione për interierë, dhe eksterierë me rëndësi për trashëgiminë kulturore kombëtare.</t>
  </si>
  <si>
    <t>nr objektesh</t>
  </si>
  <si>
    <t>Kosto totale e produktit 5</t>
  </si>
  <si>
    <t xml:space="preserve">Veprimtari edukuese të teatrit me dhe për fëmijë </t>
  </si>
  <si>
    <t>QKKF</t>
  </si>
  <si>
    <t>Veprimtari teatrore për fëmijë dhe edukimi i talenteve të reja që në vegjëli përmes shërbimeve të edukimit profesional artistik në fushat e muzikës, këngës, kërcimit, instrumenteve të ndryshëm muzikorë, pikturës etj.</t>
  </si>
  <si>
    <t>Kosto totale e produktit 6</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</si>
  <si>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</si>
  <si>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</si>
  <si>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Kosto totale e produktit 7</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</si>
  <si>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</si>
  <si>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</si>
  <si>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t>Kosto totale e produktit 8</t>
  </si>
  <si>
    <t>Veprimtari dhe shërbime te integruara dhe inovative per qytetaret përdorues dhe frekuentues te koleksioneve bibliotekare</t>
  </si>
  <si>
    <t>Sherbimeve dhe Veprimtari qe synojnë implementimin e teknologjive të reja në shërbimin e koleksioneve bibliotekare; ofrimit të paketës së shërbimeve për qytetarët të grupmoshave të ndryshme.</t>
  </si>
  <si>
    <t>Kosto totale e produktit 9</t>
  </si>
  <si>
    <t>Projekte dhe programe ne mbeshtetje te skenes se pavarur</t>
  </si>
  <si>
    <t>aparati</t>
  </si>
  <si>
    <t xml:space="preserve"> Kalendaret e edukimit artistik duke respektuar barazine gjinore dhe pasurimin e kalendareve te  turizimit kulturor ne vend. Projekte artistike ne nivel kombetar dhe nderkombetar; Aktivitete artistike ne mbeshtetje te turizmit kulturor,  edukimit artistik dhe respektimit te barazise gjinore ne Shqiperi. Perfaqësimin e produktit artistik shqiptar në arenën elitare ndëkombëtare </t>
  </si>
  <si>
    <t>nr. aktivitetesh</t>
  </si>
  <si>
    <t>Kosto totale e produktit 10</t>
  </si>
  <si>
    <t>Blerje pajisjesh te ndryshme</t>
  </si>
  <si>
    <t xml:space="preserve">Produkti 1 </t>
  </si>
  <si>
    <t>Kodi i Projektit sipas listes se investimeve</t>
  </si>
  <si>
    <t>pajisje</t>
  </si>
  <si>
    <t>Kapitull 02</t>
  </si>
  <si>
    <t>Kapitulli 03</t>
  </si>
  <si>
    <t>Kapitulli 04</t>
  </si>
  <si>
    <t>Kosto totale e produkti 2</t>
  </si>
  <si>
    <t>Rikonstruksione ambjentesh , godinash</t>
  </si>
  <si>
    <t>Kapitull 05</t>
  </si>
  <si>
    <t>Kapitulli 02</t>
  </si>
  <si>
    <t>Risena Xhaja</t>
  </si>
  <si>
    <t>Elva Margariti</t>
  </si>
  <si>
    <t>TVSH IPA për projektin "Hamleti"</t>
  </si>
  <si>
    <t>TVSH IPA për blerje pajisje për projektin "Hamleti"</t>
  </si>
  <si>
    <t>TVSH IPA për projektin "Parku Artit"</t>
  </si>
  <si>
    <t>18AE602</t>
  </si>
  <si>
    <t>Pajisje te blera per TKOB</t>
  </si>
  <si>
    <t>M120763</t>
  </si>
  <si>
    <t>M120781</t>
  </si>
  <si>
    <t>Projekti për Rikonstruksioni e Muzeut Historik Kombëtar</t>
  </si>
  <si>
    <t xml:space="preserve">Rikonsrtuksion TKOB </t>
  </si>
  <si>
    <t>Rikonstruksioni i  TKOB  me qëllim funskionimin komod  dhe me nievele standarde evropiane, të aktiviteteve  artistike që do të zhvillohen  në këtë objekt.</t>
  </si>
  <si>
    <t>objekt</t>
  </si>
  <si>
    <t>Herida Duro</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</si>
  <si>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Programi  dikton dhe zhvillon politika në mbrojtje të krijimtarisë dhe industrive krijuese, skenës së pavarur,  respektimit e genderit, të të drejtave të njeriut, në mbështetje të grupeve të margjinalizuara dhe diversitetit kulturor në rang vendi.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Kombëtare e Librit, Arkivi Shtetëror Shqiptar i Filimit,  etj).</t>
  </si>
  <si>
    <t>Edukimi, zhvillimi dhe promovimi i skenës së pavarur artistike dhe shtrirja e industrive krijuese në rang vendi.</t>
  </si>
  <si>
    <t>Rritja e numrit te aktiviteteve  sensibilizuese / edukuese, artistike përmes promovimti të industrive krijuese në rang vendi.</t>
  </si>
  <si>
    <t>Rritja dhe zhvillimi i audiencave në funksion të mbrojtjes së krijimtarisë dhe cilësisë artistike duke respektuar genderin dhe të drejtat e njeriut.</t>
  </si>
  <si>
    <t xml:space="preserve">Rritja e interesit të masave ndaj programeve kulturore dhe industrive krijuese permes përmirësimit të shërbimeve në infrastrukturë si dhe rritjen e cilësisë artistike.  </t>
  </si>
  <si>
    <t>Objekte të rikonstruktuara - Në Institucionet e art kulturës.</t>
  </si>
  <si>
    <t xml:space="preserve">Aktivitete nga kalendarët artistik të zhvilluara nga Institucionet qëndrore publike të art - kulturës </t>
  </si>
  <si>
    <t>Mbështetje e industrive krijuese duke respektuar barazinë gjinore, të drejtat e njeriut,  grupet e margjinalizuara dhe diversitetin kulturor në rang vendi.  (projekte me thirrje).</t>
  </si>
  <si>
    <t>Rritja e punësimit me kohë të pjesshme për Artistët e rinj (Studentë), të angazhuar në shfaqje dhe programe kulturore në rang vendi. (Pakti i studentit)</t>
  </si>
  <si>
    <t>Rritja e audiencave, sensibilizimi dhe edukimi  i masave përmes industrive krijuese dhe atelieve artistike në institucionet e varësisë dhe nga skena e pavaruar.</t>
  </si>
  <si>
    <t>Shtrirja gjeografike e fushatave sensibilizuese dhe aktiviteteve artistike në funskion të turizmit kulturor në rang vendi. projekti (100 fshatrat) +kalendarët artitik (aparat-institucione varësie)</t>
  </si>
  <si>
    <t>Ngritja dhe afëtsimi kapaciteteve njerëzore në funksion të programeve  edukimit përmes kulturës krahasuar  me një vit më parë.</t>
  </si>
  <si>
    <t>Nxitja e konkurrencës artistike përmes audicioneve dhe konkurrimit publik krahasuar  me një vit më parë</t>
  </si>
  <si>
    <t>Përfaqësime ndërkombëtare elitare jashtë vendit edhe në mbështetje të Diasporës shqiptare. (Diplomacia Kulturore + Diaspora shqiptare jashë vendit)</t>
  </si>
  <si>
    <t>Aderimi ne programe komunitare ne funksion te edukimit dhe industrive krijuese</t>
  </si>
  <si>
    <t>91203AA</t>
  </si>
  <si>
    <t>TKOB</t>
  </si>
  <si>
    <t>91203AB</t>
  </si>
  <si>
    <t>91203AC</t>
  </si>
  <si>
    <t>TKEKS</t>
  </si>
  <si>
    <t>91203AD</t>
  </si>
  <si>
    <t>91203AE</t>
  </si>
  <si>
    <t xml:space="preserve">Mbështetje te botimeve te librit dhe revistave në fushën e letërsisë dhe shkencave shoqërore, si dhe Përkthimeve të veprave të autorëve shqiptarë në gjuhë të huaja dhe prezantime të letërsisë shqipe në nivel ndërkombëtar
</t>
  </si>
  <si>
    <t>QKL</t>
  </si>
  <si>
    <t xml:space="preserve">Mbështetjen dhe promovimin e letrave shqipe brenda dhe jashtë vendit, hartimin dhe zbatimin e projekteve në ndihmesë të rritjes së kulturës së leximit,  nxitjen dhe zhvillimin e politikave në fushën e librit, krijimin e një rrjeti bashkëpunues dhe mbështetës mes shkollës, familjes, institucioneve librare e bibliotekare për edukimin nëpërmjet leximit. </t>
  </si>
  <si>
    <t>91203AF</t>
  </si>
  <si>
    <t>91203AG</t>
  </si>
  <si>
    <t>Cirku</t>
  </si>
  <si>
    <t>91203AH</t>
  </si>
  <si>
    <t>AQSHF</t>
  </si>
  <si>
    <t>91203AI</t>
  </si>
  <si>
    <t>BK</t>
  </si>
  <si>
    <t>91203AJ</t>
  </si>
  <si>
    <t>Restaurimi, Rikonstruksioni dhe Rehabitimi I hapsirave ne Muzeun e Arteve te bukra (Galerisë Kombetare të Arteve)</t>
  </si>
  <si>
    <t>Ndërtese e re</t>
  </si>
  <si>
    <t>Produkti 3</t>
  </si>
  <si>
    <t>30.04.19</t>
  </si>
  <si>
    <t>Buxheti 2020-2022</t>
  </si>
  <si>
    <t>Planifikimi, Menaxhimi dhe Administrimi</t>
  </si>
  <si>
    <t>01110</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</si>
  <si>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</si>
  <si>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Mbështetje juridike, financiare dhe me burime njerëzore me qellim zhvillimin e artit dhe kulturës përmes instrumentave ligjorë, institucional e financiarë.</t>
  </si>
  <si>
    <t xml:space="preserve">Aplikime te fituara ndaj totalit te aplikimeve te kryera per thithje fondesh ne programe komunitare </t>
  </si>
  <si>
    <t xml:space="preserve">Masat ligjore per fushen e pergjegjesise se MK te realizuara ndaj atyre te planifikuara ne PKIE (Plani Komb I Integrimit Europian) </t>
  </si>
  <si>
    <t>Marreveshje dy apo shumepaleshe ne fushen e Kultures te nenshkruara ndaj totalit te planifikuar</t>
  </si>
  <si>
    <t xml:space="preserve">Krijimi i një mjedisi të qëndrueshëm ligjor e institucional për zhvillimin e artit dhe kulturës </t>
  </si>
  <si>
    <t>Ndryshim ne rankim i MK ndaj ML, krahasuar me vitin 2017 referuar raportit te monitorimit te cilesise se sistemit te kontrollit te brendshem nga MFE</t>
  </si>
  <si>
    <t>Auditime te kryera kundrejt totalit te synuar ne planin strategjik 2020-2022</t>
  </si>
  <si>
    <t xml:space="preserve">Rritja e aktiviteteve ndergjegjesuese ne nivel kombetar per brezat e rinj mbi te drejtat e autorit dhe te drejtat e tjera te lidhura me to </t>
  </si>
  <si>
    <t>Raste Diskriminimi te konstatuara dhe te raportuara ne MK</t>
  </si>
  <si>
    <t>Numri I grave ne pozicione drejtuese ne raport me nr total te punonjesve bazuar ne strukturen aktuale ne fuqi</t>
  </si>
  <si>
    <t>Produkti 1</t>
  </si>
  <si>
    <t>Akte ligjore/nenligjore te miratuara</t>
  </si>
  <si>
    <t>Hartimi dhe miratimi i akteve te reja ligjore dhe nenligjore ne perputhje me programin e qeverise dhe detyrimeve qe rrjedhin nga MSA sipas fushes se veprimtarise se MK.</t>
  </si>
  <si>
    <t>nr.aktesh</t>
  </si>
  <si>
    <t xml:space="preserve">Staf i trajnuar </t>
  </si>
  <si>
    <t>Ngritja e kapaciteteve planifikuese dhe menaxhuese per stafin e MK me qellim permbushjen me cilesi te detyrave</t>
  </si>
  <si>
    <t>nr.trajnimesh</t>
  </si>
  <si>
    <t>Kodi i Projektit të Investimeve****</t>
  </si>
  <si>
    <t>Produkti X (shto produkte sipas rastit)</t>
  </si>
  <si>
    <t xml:space="preserve">Kosto totale e projektit </t>
  </si>
  <si>
    <t>Kodi i Projektit të Investimeve</t>
  </si>
  <si>
    <t>Kosto totale e produktit X</t>
  </si>
  <si>
    <t xml:space="preserve">Kosto totale e produktit </t>
  </si>
  <si>
    <t>Trashëgimia Kulturore dhe Muzetë</t>
  </si>
  <si>
    <t>08220</t>
  </si>
  <si>
    <t xml:space="preserve">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</si>
  <si>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 xml:space="preserve">Ruajtja, mbrojtja dhe promovimin e trashëgimisë kulturore materiale dhe jomateriale. </t>
  </si>
  <si>
    <t>Emërtimi i Treguesit 1 -Objekte të trashëgimisë arkitektonike dhe peisazhit të restauruara dhe mirëmbajtura kundrejt totalit.</t>
  </si>
  <si>
    <t>Emërtimi i Treguesit 2 -  Rritja e aksesit te publikut në Muze, Monumentet e kulturës dhe Parqe Arkeologjike në funksion  të turizmit kulturor.(nr. Vizitore)</t>
  </si>
  <si>
    <t>Emërtimi i Treguesit 3 - Numri i nxënësve të shkollave 9-vjeçare dhe të mesme të përfshirë në aktivitete te fushes se trashegimise kulturore</t>
  </si>
  <si>
    <t>Emërtimi i Treguesit 4 - Numër në rritje i aktiviteteve, bartësve dhe ndjekësve të aktiviteteve, si rezultat i zbatimit të politikës së programit.</t>
  </si>
  <si>
    <t>Rehabilitimi i trashëgimisë arkitektonike dhe peisazhit përmes rritjes së numrit të monumenteve të rehabilituara</t>
  </si>
  <si>
    <t xml:space="preserve">Numri i objekteve të trashëgimisë arkitektonike dhe peisazhit të restauruara dhe mirëmbajtura kundrejt totalit; </t>
  </si>
  <si>
    <t xml:space="preserve">Numër vizitoresh në Monumentet e kulturës dhe Parqe Arkeologjike në funksion të turizmit kulturor; </t>
  </si>
  <si>
    <t xml:space="preserve">Numër objektesh të regjistruara në databazën kombëtare të trashëgimisë kundrejt totalit; </t>
  </si>
  <si>
    <t>Numri i nxënësve të shkollave 9-vjeçare dhe të mesme të përfshirë në aktivitete te fushes se trashegimise kulturore</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</si>
  <si>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</si>
  <si>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</si>
  <si>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</si>
  <si>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t xml:space="preserve"> Trashegimia materiale e jomateriale e inventarizuar.</t>
  </si>
  <si>
    <t xml:space="preserve">Inventarizim, katalogim, dixhitalizim, monitorim të lëvizjeve të trashegimisë materiale e jomateriale. Objekte të regjistruara dhe kataloguar në QKIPK </t>
  </si>
  <si>
    <t>nr. Kartelash</t>
  </si>
  <si>
    <t>Blerje Pajisje Kompjuterike</t>
  </si>
  <si>
    <t xml:space="preserve">Blerje Pajisje Kompjuterike </t>
  </si>
  <si>
    <t xml:space="preserve"> komplete</t>
  </si>
  <si>
    <t>Restaurime</t>
  </si>
  <si>
    <t>Restaurim i kishës së "Shën e Premtes në fshatin Valsh, Gjinar, Elbasan</t>
  </si>
  <si>
    <t xml:space="preserve">objekt </t>
  </si>
  <si>
    <t xml:space="preserve">Produkti 2 </t>
  </si>
  <si>
    <t>Produkti 4</t>
  </si>
  <si>
    <t>Restaurim i kishës së "Shën e Premtes në fshatin Balldren, Lezhë</t>
  </si>
  <si>
    <t>Restaurim  I Kishës së "Shën Venerandës", fhsati Pllanë, Zejmen, Lezhë</t>
  </si>
  <si>
    <t>Restaurim  i Kishës së "Shën Venerandës", fshati Pllanë, Zejmen, Lezhë</t>
  </si>
  <si>
    <t>Objektivi 2 i Politikës së Programit</t>
  </si>
  <si>
    <t xml:space="preserve">Promovimi i vlerave të trashëgimisë kulturore </t>
  </si>
  <si>
    <t>Treguesit e Performancës për Objektivin 2</t>
  </si>
  <si>
    <t>Trend rrites</t>
  </si>
  <si>
    <t xml:space="preserve">Emërtimi i Treguesit 1. Numri i vizitorëve në muzetë Kombëtarë; </t>
  </si>
  <si>
    <t xml:space="preserve">Emërtimi i Treguesit 5 - Mbeshtetja e aktiviteteve ne fushën e trashëgimisë kulturore </t>
  </si>
  <si>
    <t>Emërtimi i Treguesit 7- Raporti i grave artizane të mbështetura financiarisht ndaj totalit të përfituesve</t>
  </si>
  <si>
    <t>trend rritës</t>
  </si>
  <si>
    <t>Produktet për Objektivin 2</t>
  </si>
  <si>
    <t xml:space="preserve">Shpenzimet Korrente </t>
  </si>
  <si>
    <t>Muze të mirëmbajtura dhe të vizitueshëm nga publiku</t>
  </si>
  <si>
    <t>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</si>
  <si>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</si>
  <si>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</si>
  <si>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</si>
  <si>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Projkete Muzealizimi dhe rikonstruksioni</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</si>
  <si>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do të përfshijë ndriçimin, kondicionimin, MKZ si dhe gjithë parametrat e tjerë për destinacionin muze si dhe Riformulimi i linjës muzeore të tij.</t>
  </si>
  <si>
    <t>Restaurimi I kishës së "Shën e Premtes në fshatin Valsh, Faza II, Gjinar, Elbasan</t>
  </si>
  <si>
    <t>Parafinancim për projektin "MoNa", “Realizimi i punimeve të konservimit dhe drenazhimit në Portën me Kulla dhe Nimfeu, qyteti antik Butrint”</t>
  </si>
  <si>
    <t>Parafinancim për projektin "MoNa",“Realizimi i punimeve të konservimit dhe drenazhimit në Portën me Kulla dhe Nimfeu, qyteti antik Butrint”</t>
  </si>
  <si>
    <t xml:space="preserve">Financimi I TVSH per blerje pajisje, për projektin "3D Impact","Krijimi i një laboratori të ri 3D në IMK" </t>
  </si>
  <si>
    <t>Kosto totale e produkti 3</t>
  </si>
  <si>
    <t>Restaurimi I kishës së "Shën e Premtes", Balldren, Lezhë</t>
  </si>
  <si>
    <t>Blerje pajisje te ndryshme</t>
  </si>
  <si>
    <t>Financim TVSH, UNESCO per blerje pajisje per projektin "Inventarizimi me bazë Komunitare e Trashëgimisë Kulturore Jomateriale"</t>
  </si>
  <si>
    <t>Financim TVSH, UNESCO  per blerje pajisje per projektin "Inventarizimi me bazë Komunitare e Trashëgimisë Kulturore Jomateriale"</t>
  </si>
  <si>
    <t>Financim TVSH "3D Impact" per blerje pajisje, "Krijimi i një laboratori të ri 3D në IMK"</t>
  </si>
  <si>
    <t>Nr. institucionesh</t>
  </si>
  <si>
    <r>
      <t xml:space="preserve">Detajimi i Kostos Totale të </t>
    </r>
    <r>
      <rPr>
        <b/>
        <sz val="10"/>
        <color rgb="FFFF0000"/>
        <rFont val="Garamond"/>
        <family val="1"/>
      </rPr>
      <t>Produktit 1</t>
    </r>
    <r>
      <rPr>
        <b/>
        <sz val="10"/>
        <color theme="1"/>
        <rFont val="Garamond"/>
        <family val="1"/>
      </rPr>
      <t xml:space="preserve"> sipas Artikujve Ekonomikë</t>
    </r>
  </si>
  <si>
    <r>
      <t>Detajimi i Kostos Totale të</t>
    </r>
    <r>
      <rPr>
        <b/>
        <sz val="10"/>
        <color rgb="FFFF0000"/>
        <rFont val="Garamond"/>
        <family val="1"/>
      </rPr>
      <t xml:space="preserve"> Produktit 2 </t>
    </r>
    <r>
      <rPr>
        <b/>
        <sz val="10"/>
        <color theme="1"/>
        <rFont val="Garamond"/>
        <family val="1"/>
      </rPr>
      <t>sipas Artikujve Ekonomikë</t>
    </r>
  </si>
  <si>
    <r>
      <t>Detajimi i Kostos Totale të</t>
    </r>
    <r>
      <rPr>
        <b/>
        <sz val="10"/>
        <color rgb="FFFF0000"/>
        <rFont val="Garamond"/>
        <family val="1"/>
      </rPr>
      <t xml:space="preserve"> Produktit 3 </t>
    </r>
    <r>
      <rPr>
        <b/>
        <sz val="10"/>
        <color theme="1"/>
        <rFont val="Garamond"/>
        <family val="1"/>
      </rPr>
      <t>sipas Artikujve Ekonomikë</t>
    </r>
  </si>
  <si>
    <r>
      <t>Detajimi i Kostos Totale të</t>
    </r>
    <r>
      <rPr>
        <b/>
        <sz val="10"/>
        <color rgb="FFFF0000"/>
        <rFont val="Garamond"/>
        <family val="1"/>
      </rPr>
      <t xml:space="preserve"> Produktit 4 </t>
    </r>
    <r>
      <rPr>
        <b/>
        <sz val="10"/>
        <color theme="1"/>
        <rFont val="Garamond"/>
        <family val="1"/>
      </rPr>
      <t>sipas Artikujve Ekonomikë</t>
    </r>
  </si>
  <si>
    <r>
      <t>Detajimi i Kostos Totale të</t>
    </r>
    <r>
      <rPr>
        <b/>
        <sz val="10"/>
        <color rgb="FFFF0000"/>
        <rFont val="Garamond"/>
        <family val="1"/>
      </rPr>
      <t xml:space="preserve"> Produktit 5 </t>
    </r>
    <r>
      <rPr>
        <b/>
        <sz val="10"/>
        <color theme="1"/>
        <rFont val="Garamond"/>
        <family val="1"/>
      </rPr>
      <t>sipas Artikujve Ekonomikë</t>
    </r>
  </si>
  <si>
    <r>
      <t>Detajimi i Kostos Totale të</t>
    </r>
    <r>
      <rPr>
        <b/>
        <sz val="10"/>
        <color rgb="FFFF0000"/>
        <rFont val="Garamond"/>
        <family val="1"/>
      </rPr>
      <t xml:space="preserve"> Produktit 7 </t>
    </r>
    <r>
      <rPr>
        <b/>
        <sz val="10"/>
        <color theme="1"/>
        <rFont val="Garamond"/>
        <family val="1"/>
      </rPr>
      <t>sipas Artikujve Ekonomikë</t>
    </r>
  </si>
  <si>
    <r>
      <t>Detajimi i Kostos Totale të</t>
    </r>
    <r>
      <rPr>
        <b/>
        <sz val="10"/>
        <color rgb="FFFF0000"/>
        <rFont val="Garamond"/>
        <family val="1"/>
      </rPr>
      <t xml:space="preserve"> Produktit 8 </t>
    </r>
    <r>
      <rPr>
        <b/>
        <sz val="10"/>
        <color theme="1"/>
        <rFont val="Garamond"/>
        <family val="1"/>
      </rPr>
      <t>sipas Artikujve Ekonomikë</t>
    </r>
  </si>
  <si>
    <r>
      <t>Detajimi i Kostos Totale të</t>
    </r>
    <r>
      <rPr>
        <b/>
        <sz val="10"/>
        <color rgb="FFFF0000"/>
        <rFont val="Garamond"/>
        <family val="1"/>
      </rPr>
      <t xml:space="preserve"> Produktit 9 </t>
    </r>
    <r>
      <rPr>
        <b/>
        <sz val="10"/>
        <color theme="1"/>
        <rFont val="Garamond"/>
        <family val="1"/>
      </rPr>
      <t>sipas Artikujve Ekonomikë</t>
    </r>
  </si>
  <si>
    <r>
      <t>Detajimi i Kostos Totale të</t>
    </r>
    <r>
      <rPr>
        <b/>
        <sz val="10"/>
        <color rgb="FFFF0000"/>
        <rFont val="Garamond"/>
        <family val="1"/>
      </rPr>
      <t xml:space="preserve"> Produktit 10 </t>
    </r>
    <r>
      <rPr>
        <b/>
        <sz val="10"/>
        <color theme="1"/>
        <rFont val="Garamond"/>
        <family val="1"/>
      </rPr>
      <t>sipas Artikujve Ekonomikë</t>
    </r>
  </si>
  <si>
    <r>
      <t xml:space="preserve">Detajimi i Kostos Totale të </t>
    </r>
    <r>
      <rPr>
        <b/>
        <sz val="10"/>
        <color rgb="FFFF0000"/>
        <rFont val="Garamond"/>
        <family val="1"/>
      </rPr>
      <t xml:space="preserve">Produktit 1 </t>
    </r>
    <r>
      <rPr>
        <b/>
        <sz val="10"/>
        <color theme="1"/>
        <rFont val="Garamond"/>
        <family val="1"/>
      </rPr>
      <t>sipas Artikujve Ekonomikë</t>
    </r>
  </si>
  <si>
    <r>
      <t xml:space="preserve">Detajimi i Kostos Totale të </t>
    </r>
    <r>
      <rPr>
        <b/>
        <sz val="10"/>
        <color rgb="FFFF0000"/>
        <rFont val="Garamond"/>
        <family val="1"/>
      </rPr>
      <t xml:space="preserve">Produktit 2 </t>
    </r>
    <r>
      <rPr>
        <b/>
        <sz val="10"/>
        <color theme="1"/>
        <rFont val="Garamond"/>
        <family val="1"/>
      </rPr>
      <t>sipas Artikujve Ekonomikë</t>
    </r>
  </si>
  <si>
    <r>
      <t xml:space="preserve">Detajimi i Kostos Totale të </t>
    </r>
    <r>
      <rPr>
        <b/>
        <sz val="9"/>
        <color rgb="FFFF0000"/>
        <rFont val="Garamond"/>
        <family val="1"/>
      </rPr>
      <t>Produktit 1</t>
    </r>
    <r>
      <rPr>
        <b/>
        <sz val="9"/>
        <color theme="1"/>
        <rFont val="Garamond"/>
        <family val="1"/>
      </rPr>
      <t xml:space="preserve"> sipas Artikujve Ekonomikë</t>
    </r>
  </si>
  <si>
    <r>
      <rPr>
        <b/>
        <sz val="9"/>
        <color rgb="FFFF0000"/>
        <rFont val="Garamond"/>
        <family val="1"/>
      </rPr>
      <t>Produkti 2</t>
    </r>
    <r>
      <rPr>
        <sz val="9"/>
        <color theme="1"/>
        <rFont val="Garamond"/>
        <family val="1"/>
      </rPr>
      <t>(shto produkte sipas rastit)</t>
    </r>
  </si>
  <si>
    <r>
      <t>Detajimi i Kostos Totale të</t>
    </r>
    <r>
      <rPr>
        <b/>
        <sz val="9"/>
        <color rgb="FFFF0000"/>
        <rFont val="Garamond"/>
        <family val="1"/>
      </rPr>
      <t xml:space="preserve"> Produktit 2 </t>
    </r>
    <r>
      <rPr>
        <b/>
        <sz val="9"/>
        <color theme="1"/>
        <rFont val="Garamond"/>
        <family val="1"/>
      </rPr>
      <t>sipas Artikujve Ekonomikë</t>
    </r>
  </si>
  <si>
    <r>
      <t xml:space="preserve">Detajimi i Kostos Totale të </t>
    </r>
    <r>
      <rPr>
        <b/>
        <sz val="9"/>
        <color rgb="FFFF0000"/>
        <rFont val="Garamond"/>
        <family val="1"/>
      </rPr>
      <t xml:space="preserve">Produktit 1 </t>
    </r>
    <r>
      <rPr>
        <b/>
        <sz val="9"/>
        <color theme="1"/>
        <rFont val="Garamond"/>
        <family val="1"/>
      </rPr>
      <t>sipas Artikujve Ekonomikë</t>
    </r>
  </si>
  <si>
    <r>
      <t xml:space="preserve">Detajimi i Kostos Totale të </t>
    </r>
    <r>
      <rPr>
        <b/>
        <sz val="9"/>
        <color rgb="FFFF0000"/>
        <rFont val="Garamond"/>
        <family val="1"/>
      </rPr>
      <t xml:space="preserve">Produktit 2 </t>
    </r>
    <r>
      <rPr>
        <b/>
        <sz val="9"/>
        <color theme="1"/>
        <rFont val="Garamond"/>
        <family val="1"/>
      </rPr>
      <t>sipas Artikujve Ekonomikë</t>
    </r>
  </si>
  <si>
    <r>
      <t xml:space="preserve">Detajimi i Kostos Totale të </t>
    </r>
    <r>
      <rPr>
        <b/>
        <sz val="9"/>
        <color rgb="FFFF0000"/>
        <rFont val="Garamond"/>
        <family val="1"/>
      </rPr>
      <t>Produktit 2</t>
    </r>
    <r>
      <rPr>
        <b/>
        <sz val="9"/>
        <color theme="1"/>
        <rFont val="Garamond"/>
        <family val="1"/>
      </rPr>
      <t xml:space="preserve"> sipas Artikujve Ekonomikë</t>
    </r>
  </si>
  <si>
    <r>
      <t xml:space="preserve">Detajimi i Kostos Totale të </t>
    </r>
    <r>
      <rPr>
        <b/>
        <sz val="9"/>
        <color rgb="FFFF0000"/>
        <rFont val="Garamond"/>
        <family val="1"/>
      </rPr>
      <t xml:space="preserve">Produktit 3 </t>
    </r>
    <r>
      <rPr>
        <b/>
        <sz val="9"/>
        <color theme="1"/>
        <rFont val="Garamond"/>
        <family val="1"/>
      </rPr>
      <t>sipas Artikujve Ekonomikë</t>
    </r>
  </si>
  <si>
    <r>
      <t xml:space="preserve">Detajimi i Kostos Totale të </t>
    </r>
    <r>
      <rPr>
        <b/>
        <sz val="9"/>
        <color rgb="FFFF0000"/>
        <rFont val="Garamond"/>
        <family val="1"/>
      </rPr>
      <t xml:space="preserve">Produktit 6 </t>
    </r>
    <r>
      <rPr>
        <b/>
        <sz val="9"/>
        <color theme="1"/>
        <rFont val="Garamond"/>
        <family val="1"/>
      </rPr>
      <t>sipas Artikujve Ekonomikë</t>
    </r>
  </si>
  <si>
    <r>
      <t xml:space="preserve">Detajimi i Kostos Totale të </t>
    </r>
    <r>
      <rPr>
        <b/>
        <sz val="8"/>
        <color rgb="FFFF0000"/>
        <rFont val="Times New Roman"/>
        <family val="1"/>
      </rPr>
      <t>Produktit 1</t>
    </r>
    <r>
      <rPr>
        <b/>
        <sz val="8"/>
        <color theme="1"/>
        <rFont val="Times New Roman"/>
        <family val="1"/>
      </rPr>
      <t xml:space="preserve"> sipas Artikujve Ekonomikë</t>
    </r>
  </si>
  <si>
    <t>91201AA</t>
  </si>
  <si>
    <t>91201AB</t>
  </si>
  <si>
    <r>
      <t>Detajimi i Kostos Totale të</t>
    </r>
    <r>
      <rPr>
        <b/>
        <sz val="8"/>
        <color rgb="FFFF0000"/>
        <rFont val="Times New Roman"/>
        <family val="1"/>
      </rPr>
      <t xml:space="preserve"> Produktit X </t>
    </r>
    <r>
      <rPr>
        <b/>
        <sz val="8"/>
        <color theme="1"/>
        <rFont val="Times New Roman"/>
        <family val="1"/>
      </rPr>
      <t>sipas Artikujve Ekonomikë</t>
    </r>
  </si>
  <si>
    <r>
      <t xml:space="preserve">Detajimi i Kostos Totale të </t>
    </r>
    <r>
      <rPr>
        <b/>
        <sz val="8"/>
        <color rgb="FFFF0000"/>
        <rFont val="Times New Roman"/>
        <family val="1"/>
      </rPr>
      <t xml:space="preserve">Produktit 1 </t>
    </r>
    <r>
      <rPr>
        <b/>
        <sz val="8"/>
        <color theme="1"/>
        <rFont val="Times New Roman"/>
        <family val="1"/>
      </rPr>
      <t>sipas Artikujve Ekonomikë</t>
    </r>
  </si>
  <si>
    <r>
      <t xml:space="preserve">Detajimi i Kostos Totale të </t>
    </r>
    <r>
      <rPr>
        <b/>
        <sz val="8"/>
        <color rgb="FFFF0000"/>
        <rFont val="Times New Roman"/>
        <family val="1"/>
      </rPr>
      <t xml:space="preserve">Produktit 2 </t>
    </r>
    <r>
      <rPr>
        <b/>
        <sz val="8"/>
        <color theme="1"/>
        <rFont val="Times New Roman"/>
        <family val="1"/>
      </rPr>
      <t>sipas Artikujve Ekonomikë</t>
    </r>
  </si>
  <si>
    <r>
      <t xml:space="preserve">Detajimi i Kostos Totale të </t>
    </r>
    <r>
      <rPr>
        <b/>
        <sz val="8"/>
        <color rgb="FFFF0000"/>
        <rFont val="Times New Roman"/>
        <family val="1"/>
      </rPr>
      <t xml:space="preserve">Produktit 1&amp;2 …X </t>
    </r>
    <r>
      <rPr>
        <b/>
        <sz val="8"/>
        <color theme="1"/>
        <rFont val="Times New Roman"/>
        <family val="1"/>
      </rPr>
      <t>sipas Artikujve Ekonomikë</t>
    </r>
  </si>
  <si>
    <r>
      <t xml:space="preserve">Detajimi i Kostos Totale të </t>
    </r>
    <r>
      <rPr>
        <b/>
        <sz val="8"/>
        <color rgb="FFFF0000"/>
        <rFont val="Times New Roman"/>
        <family val="1"/>
      </rPr>
      <t>Produktit X</t>
    </r>
    <r>
      <rPr>
        <b/>
        <sz val="8"/>
        <color theme="1"/>
        <rFont val="Times New Roman"/>
        <family val="1"/>
      </rPr>
      <t xml:space="preserve"> sipas Artikujve Ekonomikë</t>
    </r>
  </si>
  <si>
    <r>
      <t xml:space="preserve">Detajimi i Kostos Totale të </t>
    </r>
    <r>
      <rPr>
        <b/>
        <sz val="8"/>
        <color rgb="FFFF0000"/>
        <rFont val="Times New Roman"/>
        <family val="1"/>
      </rPr>
      <t xml:space="preserve">Produktit X </t>
    </r>
    <r>
      <rPr>
        <b/>
        <sz val="8"/>
        <color theme="1"/>
        <rFont val="Times New Roman"/>
        <family val="1"/>
      </rPr>
      <t>sipas Artikujve Ekonomikë</t>
    </r>
  </si>
  <si>
    <t>MINISTRIA E KULTURËS</t>
  </si>
  <si>
    <t>FORMATI 1: MISIONI I NJËSISË SË QEVERISJES QENDRORE</t>
  </si>
  <si>
    <t>Emërtimi i Njësisë së Qeverisjes Qendrore</t>
  </si>
  <si>
    <t>Ministria e Kulturës</t>
  </si>
  <si>
    <t>Kodi i Njësisë së Qeverisjes Qendrore</t>
  </si>
  <si>
    <t>12</t>
  </si>
  <si>
    <t>Misioni I Njësisë së Qeverisjes Qendrore</t>
  </si>
  <si>
    <t xml:space="preserve">Ministria e Kulturës, në përputhje me drejtimet kryesore të politikës së përgjithshme shtetërore dhe me programin e Këshillit të Ministrave, ka mision: 1. Të hartojë, të programojë, të zhvillojë duke udhëhequr, mbështetur, mbrojtur dhe promovuar politikat kombëtare të kulturës, të trashëgimisë kulturore, materiale dhe shpirtërore, të rritjes së dialogut kulturor dhe integrimit kulturor në familjen, evropiane dhe botërore, në përputhje me programin e Qeverisë së Republikës së Shqipërisë. 2. Të hartojë dhe të bashkërendojë punën për politikat në fushën e artit e të kulturës nëpërmjet edukimit të popullsisë, rijetësimit të vlerave dhe trashëgimisë kulturore, nxitjes se investimeve, publike dhe private, në këta sektorë, monitorimit te mënyrës së përdorimit të fondeve publike në mbështetje të zhvillimit kulturor, edukimit ne kulturë, mbrojtjes së trashëgimisë kulturore, ruajtjes dhe vijimësisë së traditës së harmonisë fetare në kulturën shqiptare, si dhe të bashkëpunimit rajonal. 
</t>
  </si>
  <si>
    <t>Programet Buxhetore</t>
  </si>
  <si>
    <t>Kodi I Programit</t>
  </si>
  <si>
    <t>Trashegimia Kulturore dhe Muzete</t>
  </si>
  <si>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</si>
  <si>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e Realizimit të Veprave të Artit, Arkivi Shtetëror Shqiptar i Filimit,  etj).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</si>
</sst>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0.000"/>
  </numFmts>
  <fonts count="6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b/>
      <sz val="9"/>
      <color theme="1"/>
      <name val="Garamond"/>
      <family val="1"/>
    </font>
    <font>
      <sz val="9"/>
      <color theme="1"/>
      <name val="Garamond"/>
      <family val="1"/>
    </font>
    <font>
      <sz val="10"/>
      <name val="Arial"/>
      <family val="2"/>
    </font>
    <font>
      <i/>
      <sz val="9"/>
      <color theme="1"/>
      <name val="Garamond"/>
      <family val="1"/>
    </font>
    <font>
      <b/>
      <sz val="10"/>
      <color theme="1"/>
      <name val="Garamond"/>
      <family val="1"/>
    </font>
    <font>
      <i/>
      <sz val="9"/>
      <color theme="1"/>
      <name val="Calibri"/>
      <family val="2"/>
      <scheme val="minor"/>
    </font>
    <font>
      <b/>
      <i/>
      <sz val="9"/>
      <color rgb="FFFF0000"/>
      <name val="Garamond"/>
      <family val="1"/>
    </font>
    <font>
      <b/>
      <sz val="9"/>
      <color rgb="FFFF0000"/>
      <name val="Garamond"/>
      <family val="1"/>
    </font>
    <font>
      <b/>
      <sz val="9"/>
      <name val="Garamond"/>
      <family val="1"/>
    </font>
    <font>
      <sz val="12"/>
      <color theme="1"/>
      <name val="Calibri"/>
      <family val="2"/>
      <scheme val="minor"/>
    </font>
    <font>
      <sz val="8"/>
      <color theme="1"/>
      <name val="Times New Roman"/>
      <family val="1"/>
    </font>
    <font>
      <sz val="8"/>
      <name val="Times New Roman"/>
      <family val="1"/>
    </font>
    <font>
      <b/>
      <sz val="8"/>
      <color rgb="FFFF0000"/>
      <name val="Times New Roman"/>
      <family val="1"/>
    </font>
    <font>
      <i/>
      <sz val="8"/>
      <color theme="1"/>
      <name val="Times New Roman"/>
      <family val="1"/>
    </font>
    <font>
      <sz val="10"/>
      <color theme="1"/>
      <name val="Times New Roman"/>
      <family val="1"/>
    </font>
    <font>
      <b/>
      <sz val="10"/>
      <name val="Times New Roman"/>
      <family val="1"/>
    </font>
    <font>
      <sz val="10"/>
      <name val="Times New Roman"/>
      <family val="1"/>
    </font>
    <font>
      <i/>
      <sz val="10"/>
      <name val="Times New Roman"/>
      <family val="1"/>
    </font>
    <font>
      <b/>
      <sz val="10"/>
      <color theme="1"/>
      <name val="Times New Roman"/>
      <family val="1"/>
    </font>
    <font>
      <i/>
      <sz val="10"/>
      <color theme="1"/>
      <name val="Times New Roman"/>
      <family val="1"/>
    </font>
    <font>
      <b/>
      <sz val="10"/>
      <name val="Garamond"/>
      <family val="1"/>
    </font>
    <font>
      <sz val="9"/>
      <name val="Garamond"/>
      <family val="1"/>
    </font>
    <font>
      <sz val="10"/>
      <name val="Garamond"/>
      <family val="1"/>
    </font>
    <font>
      <b/>
      <sz val="10"/>
      <color rgb="FFFF0000"/>
      <name val="Garamond"/>
      <family val="1"/>
    </font>
    <font>
      <sz val="9"/>
      <color theme="1"/>
      <name val="Calibri"/>
      <family val="2"/>
      <scheme val="minor"/>
    </font>
    <font>
      <sz val="10"/>
      <color theme="1"/>
      <name val="Calibri"/>
      <family val="2"/>
      <scheme val="minor"/>
    </font>
    <font>
      <b/>
      <sz val="8"/>
      <color theme="1"/>
      <name val="Times New Roman"/>
      <family val="1"/>
    </font>
    <font>
      <b/>
      <sz val="10"/>
      <color theme="1"/>
      <name val="Calibri"/>
      <family val="2"/>
      <scheme val="minor"/>
    </font>
    <font>
      <b/>
      <sz val="10"/>
      <color rgb="FFFF0000"/>
      <name val="Calibri"/>
      <family val="2"/>
      <scheme val="minor"/>
    </font>
    <font>
      <i/>
      <sz val="10"/>
      <color theme="1"/>
      <name val="Garamond"/>
      <family val="1"/>
    </font>
    <font>
      <b/>
      <i/>
      <sz val="10"/>
      <color rgb="FFFF0000"/>
      <name val="Garamond"/>
      <family val="1"/>
    </font>
    <font>
      <b/>
      <i/>
      <sz val="10"/>
      <color rgb="FFFF0000"/>
      <name val="Calibri"/>
      <family val="2"/>
      <scheme val="minor"/>
    </font>
    <font>
      <i/>
      <sz val="10"/>
      <color theme="1"/>
      <name val="Calibri"/>
      <family val="2"/>
      <scheme val="minor"/>
    </font>
    <font>
      <b/>
      <sz val="9"/>
      <color theme="1"/>
      <name val="Calibri"/>
      <family val="2"/>
      <scheme val="minor"/>
    </font>
    <font>
      <b/>
      <sz val="9"/>
      <color rgb="FFFF0000"/>
      <name val="Calibri"/>
      <family val="2"/>
      <scheme val="minor"/>
    </font>
    <font>
      <b/>
      <sz val="9"/>
      <color rgb="FF000000"/>
      <name val="Cambria"/>
      <family val="1"/>
    </font>
    <font>
      <b/>
      <sz val="9"/>
      <color rgb="FFFF0000"/>
      <name val="Cambria"/>
      <family val="1"/>
    </font>
    <font>
      <b/>
      <i/>
      <sz val="8"/>
      <color rgb="FFFF0000"/>
      <name val="Times New Roman"/>
      <family val="1"/>
    </font>
    <font>
      <b/>
      <sz val="12"/>
      <color theme="1"/>
      <name val="Times New Roman"/>
      <family val="1"/>
    </font>
    <font>
      <b/>
      <sz val="8"/>
      <color indexed="12"/>
      <name val="Times New Roman"/>
      <family val="1"/>
    </font>
    <font>
      <sz val="8"/>
      <color indexed="12"/>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E74B5"/>
      </left>
      <right style="medium">
        <color rgb="FF2E74B5"/>
      </right>
      <top style="medium">
        <color rgb="FF2E74B5"/>
      </top>
      <bottom style="thin">
        <color indexed="64"/>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9" fontId="1" fillId="0" borderId="0" applyFont="0" applyFill="0" applyBorder="0" applyAlignment="0" applyProtection="0"/>
    <xf numFmtId="0" fontId="28" fillId="0" borderId="0"/>
    <xf numFmtId="164" fontId="1" fillId="0" borderId="0" applyFont="0" applyFill="0" applyBorder="0" applyAlignment="0" applyProtection="0"/>
  </cellStyleXfs>
  <cellXfs count="504">
    <xf numFmtId="0" fontId="0" fillId="0" borderId="0" xfId="0"/>
    <xf numFmtId="3" fontId="29" fillId="0" borderId="19" xfId="0" applyNumberFormat="1" applyFont="1" applyFill="1" applyBorder="1" applyAlignment="1">
      <alignment horizontal="center" vertical="center" wrapText="1"/>
    </xf>
    <xf numFmtId="0" fontId="23" fillId="33" borderId="19" xfId="0" applyFont="1" applyFill="1" applyBorder="1" applyAlignment="1">
      <alignment horizontal="left" vertical="center" wrapText="1"/>
    </xf>
    <xf numFmtId="0" fontId="19" fillId="34" borderId="16" xfId="0" applyFont="1" applyFill="1" applyBorder="1" applyAlignment="1">
      <alignment vertical="center" wrapText="1"/>
    </xf>
    <xf numFmtId="0" fontId="20" fillId="0" borderId="16" xfId="0" applyFont="1" applyBorder="1" applyAlignment="1">
      <alignment horizontal="left" vertical="center" wrapText="1" indent="1"/>
    </xf>
    <xf numFmtId="0" fontId="22" fillId="0" borderId="16" xfId="0" applyFont="1" applyBorder="1" applyAlignment="1">
      <alignment horizontal="left" vertical="center" wrapText="1" indent="1"/>
    </xf>
    <xf numFmtId="0" fontId="35" fillId="0" borderId="0" xfId="0" applyNumberFormat="1" applyFont="1" applyFill="1" applyBorder="1" applyAlignment="1" applyProtection="1">
      <alignment horizontal="center" vertical="center" wrapText="1"/>
    </xf>
    <xf numFmtId="166" fontId="35" fillId="0" borderId="0" xfId="45" applyNumberFormat="1" applyFont="1" applyFill="1" applyBorder="1" applyAlignment="1">
      <alignment horizontal="center" vertical="center"/>
    </xf>
    <xf numFmtId="3" fontId="35" fillId="0" borderId="0" xfId="0" applyNumberFormat="1" applyFont="1" applyFill="1" applyBorder="1" applyAlignment="1" applyProtection="1">
      <alignment horizontal="right" vertical="center" wrapText="1"/>
    </xf>
    <xf numFmtId="3" fontId="29" fillId="0" borderId="0" xfId="0" applyNumberFormat="1" applyFont="1" applyFill="1" applyBorder="1" applyAlignment="1">
      <alignment horizontal="center" vertical="center" wrapText="1"/>
    </xf>
    <xf numFmtId="0" fontId="23" fillId="33" borderId="19" xfId="0" applyFont="1" applyFill="1" applyBorder="1" applyAlignment="1">
      <alignment vertical="center" wrapText="1"/>
    </xf>
    <xf numFmtId="3" fontId="29" fillId="0" borderId="0" xfId="0" applyNumberFormat="1" applyFont="1" applyFill="1" applyBorder="1" applyAlignment="1">
      <alignment horizontal="center" vertical="center"/>
    </xf>
    <xf numFmtId="0" fontId="19" fillId="33" borderId="19" xfId="0" applyFont="1" applyFill="1" applyBorder="1" applyAlignment="1">
      <alignment horizontal="left" vertical="center" wrapText="1"/>
    </xf>
    <xf numFmtId="0" fontId="20" fillId="0" borderId="19" xfId="0" applyFont="1" applyBorder="1" applyAlignment="1">
      <alignment horizontal="left" vertical="center" wrapText="1" indent="1"/>
    </xf>
    <xf numFmtId="0" fontId="22" fillId="0" borderId="19" xfId="0" applyFont="1" applyBorder="1" applyAlignment="1">
      <alignment horizontal="left" vertical="center" wrapText="1" indent="1"/>
    </xf>
    <xf numFmtId="0" fontId="25" fillId="0" borderId="19" xfId="0" applyFont="1" applyBorder="1" applyAlignment="1">
      <alignment horizontal="left" vertical="center" wrapText="1" indent="1"/>
    </xf>
    <xf numFmtId="0" fontId="26" fillId="35" borderId="16" xfId="0" applyFont="1" applyFill="1" applyBorder="1" applyAlignment="1">
      <alignment vertical="center" wrapText="1"/>
    </xf>
    <xf numFmtId="0" fontId="26" fillId="0" borderId="19" xfId="0" applyFont="1" applyBorder="1" applyAlignment="1">
      <alignment horizontal="left" vertical="center" wrapText="1" indent="1"/>
    </xf>
    <xf numFmtId="0" fontId="25" fillId="0" borderId="34" xfId="0" applyFont="1" applyBorder="1" applyAlignment="1">
      <alignment horizontal="left" vertical="center" wrapText="1" indent="1"/>
    </xf>
    <xf numFmtId="0" fontId="26" fillId="36" borderId="16" xfId="0" applyFont="1" applyFill="1" applyBorder="1" applyAlignment="1">
      <alignment vertical="center" wrapText="1"/>
    </xf>
    <xf numFmtId="0" fontId="19" fillId="0" borderId="0" xfId="0" applyFont="1" applyFill="1" applyBorder="1" applyAlignment="1">
      <alignment horizontal="center" vertical="center" wrapText="1"/>
    </xf>
    <xf numFmtId="0" fontId="43" fillId="0" borderId="0" xfId="0" applyFont="1"/>
    <xf numFmtId="0" fontId="44" fillId="0" borderId="0" xfId="0" applyFont="1"/>
    <xf numFmtId="0" fontId="44" fillId="0" borderId="0" xfId="0" applyFont="1" applyFill="1" applyBorder="1"/>
    <xf numFmtId="0" fontId="45" fillId="33" borderId="19"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6" fillId="0" borderId="0" xfId="0" applyFont="1" applyAlignment="1"/>
    <xf numFmtId="0" fontId="46" fillId="0" borderId="0" xfId="0" applyFont="1" applyAlignment="1">
      <alignment horizontal="center"/>
    </xf>
    <xf numFmtId="0" fontId="44" fillId="33" borderId="0" xfId="0" applyFont="1" applyFill="1"/>
    <xf numFmtId="0" fontId="23" fillId="33" borderId="17"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6" xfId="0" applyFont="1" applyFill="1" applyBorder="1" applyAlignment="1">
      <alignment vertical="center" wrapText="1"/>
    </xf>
    <xf numFmtId="9" fontId="33" fillId="0" borderId="19" xfId="0" applyNumberFormat="1" applyFont="1" applyFill="1" applyBorder="1" applyAlignment="1">
      <alignment horizontal="center" vertical="center"/>
    </xf>
    <xf numFmtId="0" fontId="18" fillId="33" borderId="16" xfId="0" applyFont="1" applyFill="1" applyBorder="1" applyAlignment="1">
      <alignment horizontal="left" vertical="center" wrapText="1"/>
    </xf>
    <xf numFmtId="0" fontId="23" fillId="33" borderId="16" xfId="0" applyFont="1" applyFill="1" applyBorder="1" applyAlignment="1">
      <alignment vertical="center" wrapText="1"/>
    </xf>
    <xf numFmtId="4" fontId="44" fillId="0" borderId="0" xfId="0" applyNumberFormat="1" applyFont="1"/>
    <xf numFmtId="3" fontId="18" fillId="37" borderId="15" xfId="43" applyNumberFormat="1" applyFont="1" applyFill="1" applyBorder="1" applyAlignment="1">
      <alignment horizontal="center" vertical="center"/>
    </xf>
    <xf numFmtId="1" fontId="18" fillId="37" borderId="15" xfId="0" applyNumberFormat="1" applyFont="1" applyFill="1" applyBorder="1" applyAlignment="1">
      <alignment horizontal="center" vertical="center"/>
    </xf>
    <xf numFmtId="0" fontId="47" fillId="0" borderId="0" xfId="0" applyFont="1"/>
    <xf numFmtId="9" fontId="18" fillId="37" borderId="15" xfId="43" applyNumberFormat="1" applyFont="1" applyFill="1" applyBorder="1" applyAlignment="1">
      <alignment horizontal="center" vertical="center"/>
    </xf>
    <xf numFmtId="0" fontId="18" fillId="37" borderId="15" xfId="43" applyNumberFormat="1" applyFont="1" applyFill="1" applyBorder="1" applyAlignment="1">
      <alignment horizontal="center" vertical="center"/>
    </xf>
    <xf numFmtId="0" fontId="41" fillId="33" borderId="16" xfId="0" applyFont="1" applyFill="1" applyBorder="1" applyAlignment="1">
      <alignment vertical="center" wrapText="1"/>
    </xf>
    <xf numFmtId="9" fontId="41" fillId="37" borderId="15" xfId="43" applyNumberFormat="1" applyFont="1" applyFill="1" applyBorder="1" applyAlignment="1">
      <alignment horizontal="center" vertical="center"/>
    </xf>
    <xf numFmtId="9" fontId="41" fillId="37" borderId="15" xfId="0" applyNumberFormat="1" applyFont="1" applyFill="1" applyBorder="1" applyAlignment="1">
      <alignment horizontal="center" vertical="center"/>
    </xf>
    <xf numFmtId="9" fontId="18" fillId="37" borderId="15" xfId="0" applyNumberFormat="1" applyFont="1" applyFill="1" applyBorder="1" applyAlignment="1">
      <alignment horizontal="center" vertical="center"/>
    </xf>
    <xf numFmtId="0" fontId="41" fillId="37" borderId="15" xfId="43" applyNumberFormat="1" applyFont="1" applyFill="1" applyBorder="1" applyAlignment="1">
      <alignment horizontal="center" vertical="center"/>
    </xf>
    <xf numFmtId="0" fontId="42" fillId="33" borderId="16" xfId="0" applyFont="1" applyFill="1" applyBorder="1" applyAlignment="1">
      <alignment horizontal="left" vertical="center" wrapText="1"/>
    </xf>
    <xf numFmtId="0" fontId="23" fillId="33" borderId="15" xfId="0" applyFont="1" applyFill="1" applyBorder="1" applyAlignment="1">
      <alignment horizontal="center" vertical="center" wrapText="1"/>
    </xf>
    <xf numFmtId="3" fontId="33" fillId="0" borderId="19" xfId="0" applyNumberFormat="1" applyFont="1" applyFill="1" applyBorder="1" applyAlignment="1">
      <alignment horizontal="center" vertical="center" wrapText="1"/>
    </xf>
    <xf numFmtId="3" fontId="35" fillId="0" borderId="19" xfId="0" applyNumberFormat="1" applyFont="1" applyFill="1" applyBorder="1" applyAlignment="1">
      <alignment horizontal="center" vertical="center"/>
    </xf>
    <xf numFmtId="3" fontId="18" fillId="33" borderId="16" xfId="0" applyNumberFormat="1" applyFont="1" applyFill="1" applyBorder="1" applyAlignment="1">
      <alignment horizontal="center" vertical="center" wrapText="1"/>
    </xf>
    <xf numFmtId="0" fontId="18" fillId="33" borderId="16" xfId="0" applyFont="1" applyFill="1" applyBorder="1" applyAlignment="1">
      <alignment horizontal="center" vertical="center" wrapText="1"/>
    </xf>
    <xf numFmtId="165" fontId="18" fillId="33" borderId="15" xfId="0" applyNumberFormat="1" applyFont="1" applyFill="1" applyBorder="1" applyAlignment="1">
      <alignment horizontal="center" vertical="center"/>
    </xf>
    <xf numFmtId="3" fontId="44" fillId="0" borderId="0" xfId="0" applyNumberFormat="1" applyFont="1"/>
    <xf numFmtId="0" fontId="18" fillId="33" borderId="16" xfId="0" applyFont="1" applyFill="1" applyBorder="1" applyAlignment="1">
      <alignment horizontal="left" vertical="center" wrapText="1" indent="1"/>
    </xf>
    <xf numFmtId="0" fontId="48" fillId="33" borderId="16" xfId="0" applyFont="1" applyFill="1" applyBorder="1" applyAlignment="1">
      <alignment horizontal="left" vertical="center" wrapText="1" indent="1"/>
    </xf>
    <xf numFmtId="3" fontId="36" fillId="0" borderId="19" xfId="0" applyNumberFormat="1" applyFont="1" applyFill="1" applyBorder="1" applyAlignment="1">
      <alignment horizontal="center" vertical="center"/>
    </xf>
    <xf numFmtId="0" fontId="44" fillId="0" borderId="0" xfId="0" applyFont="1" applyAlignment="1">
      <alignment wrapText="1"/>
    </xf>
    <xf numFmtId="165" fontId="44" fillId="0" borderId="0" xfId="43" applyNumberFormat="1" applyFont="1"/>
    <xf numFmtId="0" fontId="49" fillId="33" borderId="20" xfId="0" applyFont="1" applyFill="1" applyBorder="1" applyAlignment="1">
      <alignment horizontal="left" vertical="center" wrapText="1" indent="1"/>
    </xf>
    <xf numFmtId="0" fontId="42" fillId="33" borderId="19" xfId="0" applyFont="1" applyFill="1" applyBorder="1" applyAlignment="1">
      <alignment vertical="center" wrapText="1"/>
    </xf>
    <xf numFmtId="3" fontId="37" fillId="35" borderId="19" xfId="0" applyNumberFormat="1" applyFont="1" applyFill="1" applyBorder="1" applyAlignment="1">
      <alignment horizontal="center" vertical="center"/>
    </xf>
    <xf numFmtId="0" fontId="42" fillId="33" borderId="16" xfId="0" applyFont="1" applyFill="1" applyBorder="1" applyAlignment="1">
      <alignment vertical="center" wrapText="1"/>
    </xf>
    <xf numFmtId="165" fontId="36" fillId="0" borderId="19" xfId="0" applyNumberFormat="1" applyFont="1" applyFill="1" applyBorder="1" applyAlignment="1">
      <alignment horizontal="center" vertical="center"/>
    </xf>
    <xf numFmtId="0" fontId="42" fillId="33" borderId="20" xfId="0" applyFont="1" applyFill="1" applyBorder="1" applyAlignment="1">
      <alignment horizontal="left" vertical="center" wrapText="1" indent="1"/>
    </xf>
    <xf numFmtId="3" fontId="23" fillId="35" borderId="15" xfId="0" applyNumberFormat="1" applyFont="1" applyFill="1" applyBorder="1" applyAlignment="1">
      <alignment horizontal="center" vertical="center"/>
    </xf>
    <xf numFmtId="3" fontId="35" fillId="0" borderId="19" xfId="0" applyNumberFormat="1" applyFont="1" applyFill="1" applyBorder="1" applyAlignment="1">
      <alignment horizontal="center" vertical="center" wrapText="1"/>
    </xf>
    <xf numFmtId="3" fontId="18" fillId="0" borderId="15" xfId="0" applyNumberFormat="1" applyFont="1" applyBorder="1" applyAlignment="1">
      <alignment horizontal="center" vertical="center"/>
    </xf>
    <xf numFmtId="3" fontId="33" fillId="0" borderId="19" xfId="0" applyNumberFormat="1" applyFont="1" applyFill="1" applyBorder="1" applyAlignment="1">
      <alignment horizontal="center" vertical="center"/>
    </xf>
    <xf numFmtId="3" fontId="38" fillId="0" borderId="19" xfId="0" applyNumberFormat="1" applyFont="1" applyFill="1" applyBorder="1" applyAlignment="1">
      <alignment horizontal="center" vertical="center"/>
    </xf>
    <xf numFmtId="165" fontId="38" fillId="0" borderId="19" xfId="0" applyNumberFormat="1" applyFont="1" applyFill="1" applyBorder="1" applyAlignment="1">
      <alignment horizontal="center" vertical="center"/>
    </xf>
    <xf numFmtId="0" fontId="39" fillId="33" borderId="17" xfId="0" applyFont="1" applyFill="1" applyBorder="1" applyAlignment="1">
      <alignment horizontal="center" vertical="center" wrapText="1"/>
    </xf>
    <xf numFmtId="0" fontId="39" fillId="33" borderId="15" xfId="0" applyFont="1" applyFill="1" applyBorder="1" applyAlignment="1">
      <alignment horizontal="center" vertical="center" wrapText="1"/>
    </xf>
    <xf numFmtId="3" fontId="41" fillId="33" borderId="16" xfId="0" applyNumberFormat="1" applyFont="1" applyFill="1" applyBorder="1" applyAlignment="1">
      <alignment horizontal="center" vertical="center" wrapText="1"/>
    </xf>
    <xf numFmtId="0" fontId="41" fillId="33" borderId="16" xfId="0" applyFont="1" applyFill="1" applyBorder="1" applyAlignment="1">
      <alignment horizontal="center" vertical="center" wrapText="1"/>
    </xf>
    <xf numFmtId="165" fontId="41" fillId="33" borderId="15" xfId="0" applyNumberFormat="1" applyFont="1" applyFill="1" applyBorder="1" applyAlignment="1">
      <alignment horizontal="center" vertical="center"/>
    </xf>
    <xf numFmtId="164" fontId="33" fillId="0" borderId="19" xfId="45" applyFont="1" applyFill="1" applyBorder="1" applyAlignment="1">
      <alignment horizontal="center" vertical="center"/>
    </xf>
    <xf numFmtId="3" fontId="48" fillId="0" borderId="15" xfId="0" applyNumberFormat="1" applyFont="1" applyBorder="1" applyAlignment="1">
      <alignment horizontal="center" vertical="center"/>
    </xf>
    <xf numFmtId="3" fontId="44" fillId="0" borderId="0" xfId="0" applyNumberFormat="1" applyFont="1" applyFill="1" applyBorder="1"/>
    <xf numFmtId="165" fontId="35" fillId="0" borderId="19" xfId="0" applyNumberFormat="1" applyFont="1" applyFill="1" applyBorder="1" applyAlignment="1">
      <alignment horizontal="center" vertical="center"/>
    </xf>
    <xf numFmtId="164" fontId="36" fillId="0" borderId="19" xfId="45" applyFont="1" applyFill="1" applyBorder="1" applyAlignment="1">
      <alignment horizontal="center" vertical="center"/>
    </xf>
    <xf numFmtId="0" fontId="23"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3" fontId="18" fillId="0" borderId="0" xfId="0" applyNumberFormat="1" applyFont="1" applyFill="1" applyBorder="1" applyAlignment="1">
      <alignment horizontal="center" vertical="center" wrapText="1"/>
    </xf>
    <xf numFmtId="3" fontId="33"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9" fontId="18" fillId="34" borderId="14" xfId="0" applyNumberFormat="1" applyFont="1" applyFill="1" applyBorder="1" applyAlignment="1">
      <alignment vertical="center"/>
    </xf>
    <xf numFmtId="0" fontId="42" fillId="34" borderId="16" xfId="0" applyFont="1" applyFill="1" applyBorder="1" applyAlignment="1">
      <alignment horizontal="center" vertical="center" wrapText="1"/>
    </xf>
    <xf numFmtId="9" fontId="42" fillId="34" borderId="19" xfId="0" applyNumberFormat="1" applyFont="1" applyFill="1" applyBorder="1" applyAlignment="1">
      <alignment horizontal="center" vertical="center" wrapText="1"/>
    </xf>
    <xf numFmtId="9" fontId="42" fillId="34" borderId="10" xfId="0" applyNumberFormat="1" applyFont="1" applyFill="1" applyBorder="1" applyAlignment="1">
      <alignment vertical="center"/>
    </xf>
    <xf numFmtId="0" fontId="33" fillId="0" borderId="0" xfId="0" applyFont="1" applyFill="1" applyBorder="1" applyAlignment="1">
      <alignment vertical="top" wrapText="1"/>
    </xf>
    <xf numFmtId="0" fontId="42" fillId="33" borderId="16" xfId="0" applyFont="1" applyFill="1" applyBorder="1" applyAlignment="1">
      <alignment horizontal="left" vertical="center"/>
    </xf>
    <xf numFmtId="3" fontId="18" fillId="0" borderId="16" xfId="0" applyNumberFormat="1" applyFont="1" applyFill="1" applyBorder="1" applyAlignment="1">
      <alignment horizontal="center" vertical="center" wrapText="1"/>
    </xf>
    <xf numFmtId="0" fontId="49" fillId="33" borderId="34" xfId="0" applyFont="1" applyFill="1" applyBorder="1" applyAlignment="1">
      <alignment horizontal="left" vertical="center" wrapText="1" indent="1"/>
    </xf>
    <xf numFmtId="0" fontId="42" fillId="34" borderId="10" xfId="0" applyFont="1" applyFill="1" applyBorder="1" applyAlignment="1">
      <alignment horizontal="center" vertical="center" wrapText="1"/>
    </xf>
    <xf numFmtId="0" fontId="35" fillId="0" borderId="0" xfId="0" applyNumberFormat="1" applyFont="1" applyFill="1" applyBorder="1" applyAlignment="1" applyProtection="1">
      <alignment horizontal="left" vertical="center" wrapText="1"/>
    </xf>
    <xf numFmtId="0" fontId="49" fillId="33" borderId="18" xfId="0" applyFont="1" applyFill="1" applyBorder="1" applyAlignment="1">
      <alignment horizontal="left" vertical="center" wrapText="1" indent="1"/>
    </xf>
    <xf numFmtId="0" fontId="42" fillId="0" borderId="0" xfId="0" applyFont="1" applyFill="1" applyBorder="1" applyAlignment="1">
      <alignment horizontal="left" vertical="center" wrapText="1"/>
    </xf>
    <xf numFmtId="9" fontId="42" fillId="0" borderId="0" xfId="0" applyNumberFormat="1" applyFont="1" applyFill="1" applyBorder="1" applyAlignment="1">
      <alignment horizontal="center" vertical="center" wrapText="1"/>
    </xf>
    <xf numFmtId="0" fontId="42" fillId="0" borderId="0" xfId="0" applyFont="1" applyFill="1" applyBorder="1" applyAlignment="1">
      <alignment horizontal="left" vertical="center"/>
    </xf>
    <xf numFmtId="0" fontId="42" fillId="34" borderId="10" xfId="0" applyNumberFormat="1" applyFont="1" applyFill="1" applyBorder="1" applyAlignment="1">
      <alignment vertical="center"/>
    </xf>
    <xf numFmtId="0" fontId="18" fillId="34" borderId="14" xfId="0" applyNumberFormat="1" applyFont="1" applyFill="1" applyBorder="1" applyAlignment="1">
      <alignment vertical="center"/>
    </xf>
    <xf numFmtId="0" fontId="18" fillId="0" borderId="16" xfId="0" applyFont="1" applyFill="1" applyBorder="1" applyAlignment="1">
      <alignment horizontal="center" vertical="center" wrapText="1"/>
    </xf>
    <xf numFmtId="3" fontId="23" fillId="36" borderId="15" xfId="0" applyNumberFormat="1" applyFont="1" applyFill="1" applyBorder="1" applyAlignment="1">
      <alignment horizontal="center" vertical="center"/>
    </xf>
    <xf numFmtId="3" fontId="23" fillId="34" borderId="15" xfId="0" applyNumberFormat="1" applyFont="1" applyFill="1" applyBorder="1" applyAlignment="1">
      <alignment horizontal="center" vertical="center"/>
    </xf>
    <xf numFmtId="3" fontId="23" fillId="0" borderId="15" xfId="0" applyNumberFormat="1" applyFont="1" applyBorder="1" applyAlignment="1">
      <alignment horizontal="center" vertical="center"/>
    </xf>
    <xf numFmtId="0" fontId="23" fillId="33" borderId="0" xfId="0" applyFont="1" applyFill="1" applyBorder="1" applyAlignment="1">
      <alignment horizontal="left" vertical="center" wrapText="1" indent="1"/>
    </xf>
    <xf numFmtId="3" fontId="18" fillId="0" borderId="0" xfId="0" applyNumberFormat="1" applyFont="1" applyBorder="1" applyAlignment="1">
      <alignment horizontal="center" vertical="center"/>
    </xf>
    <xf numFmtId="0" fontId="39" fillId="0" borderId="24" xfId="0" applyFont="1" applyBorder="1" applyAlignment="1">
      <alignment horizontal="center" wrapText="1"/>
    </xf>
    <xf numFmtId="0" fontId="39" fillId="33" borderId="25" xfId="0" applyFont="1" applyFill="1" applyBorder="1" applyAlignment="1">
      <alignment horizontal="center" wrapText="1"/>
    </xf>
    <xf numFmtId="0" fontId="44" fillId="0" borderId="0" xfId="0" applyFont="1" applyAlignment="1">
      <alignment horizontal="center" wrapText="1"/>
    </xf>
    <xf numFmtId="0" fontId="39" fillId="0" borderId="25" xfId="0" applyFont="1" applyBorder="1" applyAlignment="1">
      <alignment horizontal="center" wrapText="1"/>
    </xf>
    <xf numFmtId="0" fontId="34" fillId="0" borderId="25" xfId="0" applyFont="1" applyBorder="1" applyAlignment="1">
      <alignment horizontal="center" wrapText="1"/>
    </xf>
    <xf numFmtId="0" fontId="39" fillId="0" borderId="22" xfId="0" applyFont="1" applyBorder="1" applyAlignment="1">
      <alignment horizontal="center" wrapText="1"/>
    </xf>
    <xf numFmtId="0" fontId="39" fillId="33" borderId="27" xfId="0" applyFont="1" applyFill="1" applyBorder="1" applyAlignment="1">
      <alignment horizontal="center" wrapText="1"/>
    </xf>
    <xf numFmtId="0" fontId="39" fillId="0" borderId="27" xfId="0" applyFont="1" applyBorder="1" applyAlignment="1">
      <alignment horizontal="center" wrapText="1"/>
    </xf>
    <xf numFmtId="0" fontId="34" fillId="0" borderId="27" xfId="0" applyFont="1" applyBorder="1" applyAlignment="1">
      <alignment horizontal="center" wrapText="1"/>
    </xf>
    <xf numFmtId="0" fontId="39" fillId="0" borderId="29" xfId="0" applyFont="1" applyBorder="1" applyAlignment="1">
      <alignment horizontal="center" wrapText="1"/>
    </xf>
    <xf numFmtId="0" fontId="34" fillId="33" borderId="30" xfId="0" applyFont="1" applyFill="1" applyBorder="1" applyAlignment="1">
      <alignment horizontal="center" wrapText="1"/>
    </xf>
    <xf numFmtId="0" fontId="34" fillId="0" borderId="30" xfId="0" applyFont="1" applyBorder="1" applyAlignment="1">
      <alignment horizontal="center" wrapText="1"/>
    </xf>
    <xf numFmtId="0" fontId="39" fillId="0" borderId="0" xfId="0" applyFont="1" applyBorder="1" applyAlignment="1">
      <alignment horizontal="center" vertical="center" wrapText="1"/>
    </xf>
    <xf numFmtId="0" fontId="39" fillId="0" borderId="0" xfId="0" applyFont="1" applyBorder="1"/>
    <xf numFmtId="0" fontId="39" fillId="33" borderId="0" xfId="0" applyFont="1" applyFill="1" applyBorder="1"/>
    <xf numFmtId="0" fontId="23" fillId="0" borderId="0" xfId="0" applyFont="1"/>
    <xf numFmtId="0" fontId="43" fillId="0" borderId="0" xfId="0" applyFont="1" applyFill="1" applyBorder="1"/>
    <xf numFmtId="3" fontId="20" fillId="0" borderId="0" xfId="0" applyNumberFormat="1"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vertical="center" wrapText="1"/>
    </xf>
    <xf numFmtId="0" fontId="20" fillId="33" borderId="16" xfId="0" applyFont="1" applyFill="1" applyBorder="1" applyAlignment="1">
      <alignment horizontal="left" vertical="center" wrapText="1"/>
    </xf>
    <xf numFmtId="0" fontId="19" fillId="33" borderId="15" xfId="0" applyFont="1" applyFill="1" applyBorder="1" applyAlignment="1">
      <alignment horizontal="center" vertical="center" wrapText="1"/>
    </xf>
    <xf numFmtId="3" fontId="20" fillId="33" borderId="15" xfId="0" applyNumberFormat="1" applyFont="1" applyFill="1" applyBorder="1" applyAlignment="1">
      <alignment horizontal="center" vertical="center"/>
    </xf>
    <xf numFmtId="3" fontId="20" fillId="33" borderId="16" xfId="0" applyNumberFormat="1" applyFont="1" applyFill="1" applyBorder="1" applyAlignment="1">
      <alignment horizontal="center" vertical="center" wrapText="1"/>
    </xf>
    <xf numFmtId="165" fontId="20" fillId="33" borderId="15" xfId="0" applyNumberFormat="1" applyFont="1" applyFill="1" applyBorder="1" applyAlignment="1">
      <alignment horizontal="center" vertical="center"/>
    </xf>
    <xf numFmtId="3" fontId="43" fillId="0" borderId="0" xfId="0" applyNumberFormat="1" applyFont="1"/>
    <xf numFmtId="3" fontId="20" fillId="0" borderId="15" xfId="0" applyNumberFormat="1" applyFont="1" applyBorder="1" applyAlignment="1">
      <alignment horizontal="center" vertical="center"/>
    </xf>
    <xf numFmtId="3" fontId="22" fillId="0" borderId="15" xfId="0" applyNumberFormat="1" applyFont="1" applyBorder="1" applyAlignment="1">
      <alignment horizontal="center" vertical="center"/>
    </xf>
    <xf numFmtId="3" fontId="19" fillId="0" borderId="15" xfId="0" applyNumberFormat="1" applyFont="1" applyBorder="1" applyAlignment="1">
      <alignment horizontal="center" vertical="center"/>
    </xf>
    <xf numFmtId="3" fontId="19" fillId="35" borderId="15" xfId="0" applyNumberFormat="1" applyFont="1" applyFill="1" applyBorder="1" applyAlignment="1">
      <alignment horizontal="center" vertical="center"/>
    </xf>
    <xf numFmtId="3" fontId="19" fillId="36" borderId="15" xfId="0" applyNumberFormat="1" applyFont="1" applyFill="1" applyBorder="1" applyAlignment="1">
      <alignment horizontal="center" vertical="center"/>
    </xf>
    <xf numFmtId="0" fontId="52" fillId="0" borderId="0" xfId="0" applyFont="1" applyAlignment="1">
      <alignment horizontal="center"/>
    </xf>
    <xf numFmtId="0" fontId="19" fillId="34" borderId="19" xfId="0" applyFont="1" applyFill="1" applyBorder="1" applyAlignment="1">
      <alignment vertical="center" wrapText="1"/>
    </xf>
    <xf numFmtId="0" fontId="20" fillId="33" borderId="17" xfId="0" applyFont="1" applyFill="1" applyBorder="1" applyAlignment="1">
      <alignment horizontal="center" vertical="center" wrapText="1"/>
    </xf>
    <xf numFmtId="0" fontId="20" fillId="0" borderId="16" xfId="0" applyFont="1" applyFill="1" applyBorder="1" applyAlignment="1">
      <alignment vertical="center" wrapText="1"/>
    </xf>
    <xf numFmtId="0" fontId="54" fillId="0" borderId="0" xfId="0" applyFont="1"/>
    <xf numFmtId="3" fontId="20" fillId="33" borderId="15" xfId="45" applyNumberFormat="1" applyFont="1" applyFill="1" applyBorder="1" applyAlignment="1">
      <alignment horizontal="center" vertical="center"/>
    </xf>
    <xf numFmtId="0" fontId="55" fillId="0" borderId="0" xfId="0" applyFont="1"/>
    <xf numFmtId="0" fontId="20" fillId="0" borderId="16" xfId="0" applyFont="1" applyFill="1" applyBorder="1" applyAlignment="1">
      <alignment horizontal="left" vertical="center" wrapText="1"/>
    </xf>
    <xf numFmtId="3" fontId="20" fillId="0" borderId="15" xfId="45" applyNumberFormat="1" applyFont="1" applyFill="1" applyBorder="1" applyAlignment="1">
      <alignment horizontal="center" vertical="center"/>
    </xf>
    <xf numFmtId="0" fontId="40" fillId="33" borderId="16" xfId="0" applyFont="1" applyFill="1" applyBorder="1" applyAlignment="1">
      <alignment horizontal="left" vertical="center" wrapText="1"/>
    </xf>
    <xf numFmtId="0" fontId="43" fillId="0" borderId="0" xfId="0" applyFont="1" applyFill="1"/>
    <xf numFmtId="0" fontId="20" fillId="37" borderId="16" xfId="0" applyFont="1" applyFill="1" applyBorder="1" applyAlignment="1">
      <alignment vertical="center" wrapText="1"/>
    </xf>
    <xf numFmtId="37" fontId="20" fillId="38" borderId="19" xfId="45" applyNumberFormat="1" applyFont="1" applyFill="1" applyBorder="1" applyAlignment="1">
      <alignment horizontal="center" vertical="center" wrapText="1"/>
    </xf>
    <xf numFmtId="37" fontId="20" fillId="0" borderId="0" xfId="45" applyNumberFormat="1" applyFont="1" applyFill="1" applyBorder="1" applyAlignment="1">
      <alignment horizontal="center" vertical="center" wrapText="1"/>
    </xf>
    <xf numFmtId="37" fontId="20" fillId="38" borderId="15" xfId="45" applyNumberFormat="1" applyFont="1" applyFill="1" applyBorder="1" applyAlignment="1">
      <alignment horizontal="center" vertical="center"/>
    </xf>
    <xf numFmtId="0" fontId="20" fillId="38" borderId="16" xfId="0" applyFont="1" applyFill="1" applyBorder="1" applyAlignment="1">
      <alignment vertical="center" wrapText="1"/>
    </xf>
    <xf numFmtId="37" fontId="43" fillId="0" borderId="0" xfId="0" applyNumberFormat="1" applyFont="1" applyFill="1"/>
    <xf numFmtId="3" fontId="20" fillId="38" borderId="15" xfId="45" applyNumberFormat="1" applyFont="1" applyFill="1" applyBorder="1" applyAlignment="1">
      <alignment horizontal="center" vertical="center"/>
    </xf>
    <xf numFmtId="0" fontId="26" fillId="34" borderId="16" xfId="0" applyFont="1" applyFill="1" applyBorder="1" applyAlignment="1">
      <alignment horizontal="left" vertical="center" wrapText="1"/>
    </xf>
    <xf numFmtId="37" fontId="20" fillId="0" borderId="19" xfId="45" applyNumberFormat="1" applyFont="1" applyBorder="1" applyAlignment="1">
      <alignment horizontal="center" vertical="center"/>
    </xf>
    <xf numFmtId="37" fontId="20" fillId="0" borderId="15" xfId="45" applyNumberFormat="1" applyFont="1" applyBorder="1" applyAlignment="1">
      <alignment horizontal="center" vertical="center"/>
    </xf>
    <xf numFmtId="37" fontId="43" fillId="0" borderId="0" xfId="0" applyNumberFormat="1" applyFont="1"/>
    <xf numFmtId="37" fontId="22" fillId="0" borderId="19" xfId="45" applyNumberFormat="1" applyFont="1" applyBorder="1" applyAlignment="1">
      <alignment horizontal="center" vertical="center"/>
    </xf>
    <xf numFmtId="3" fontId="22" fillId="0" borderId="19" xfId="45" applyNumberFormat="1" applyFont="1" applyBorder="1" applyAlignment="1">
      <alignment horizontal="center" vertical="center"/>
    </xf>
    <xf numFmtId="3" fontId="20" fillId="0" borderId="19" xfId="0" applyNumberFormat="1" applyFont="1" applyBorder="1" applyAlignment="1">
      <alignment horizontal="center"/>
    </xf>
    <xf numFmtId="37" fontId="22" fillId="0" borderId="19" xfId="45" applyNumberFormat="1" applyFont="1" applyBorder="1" applyAlignment="1">
      <alignment horizontal="center"/>
    </xf>
    <xf numFmtId="37" fontId="22" fillId="0" borderId="15" xfId="45" applyNumberFormat="1" applyFont="1" applyBorder="1" applyAlignment="1">
      <alignment horizontal="center" vertical="center"/>
    </xf>
    <xf numFmtId="0" fontId="20" fillId="34" borderId="16" xfId="0" applyFont="1" applyFill="1" applyBorder="1" applyAlignment="1">
      <alignment vertical="center" wrapText="1"/>
    </xf>
    <xf numFmtId="3" fontId="20" fillId="33" borderId="19" xfId="0" applyNumberFormat="1" applyFont="1" applyFill="1" applyBorder="1" applyAlignment="1">
      <alignment horizontal="center" vertical="center" wrapText="1"/>
    </xf>
    <xf numFmtId="167" fontId="20" fillId="33" borderId="16" xfId="0" applyNumberFormat="1" applyFont="1" applyFill="1" applyBorder="1" applyAlignment="1">
      <alignment horizontal="center" vertical="center" wrapText="1"/>
    </xf>
    <xf numFmtId="37" fontId="43" fillId="0" borderId="19" xfId="45" applyNumberFormat="1" applyFont="1" applyBorder="1" applyAlignment="1">
      <alignment horizontal="center" vertical="center"/>
    </xf>
    <xf numFmtId="37" fontId="19" fillId="35" borderId="19" xfId="45" applyNumberFormat="1" applyFont="1" applyFill="1" applyBorder="1" applyAlignment="1">
      <alignment horizontal="center" vertical="center"/>
    </xf>
    <xf numFmtId="9" fontId="27" fillId="0" borderId="19"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0" fontId="40" fillId="34" borderId="16" xfId="0" applyFont="1" applyFill="1" applyBorder="1" applyAlignment="1">
      <alignment horizontal="left" vertical="center" wrapText="1"/>
    </xf>
    <xf numFmtId="9" fontId="40" fillId="34" borderId="19" xfId="0" applyNumberFormat="1" applyFont="1" applyFill="1" applyBorder="1" applyAlignment="1">
      <alignment horizontal="center" vertical="center" wrapText="1"/>
    </xf>
    <xf numFmtId="0" fontId="19" fillId="39" borderId="19" xfId="0" applyFont="1" applyFill="1" applyBorder="1" applyAlignment="1">
      <alignment vertical="center" wrapText="1"/>
    </xf>
    <xf numFmtId="3" fontId="20" fillId="37" borderId="15" xfId="43" applyNumberFormat="1" applyFont="1" applyFill="1" applyBorder="1" applyAlignment="1">
      <alignment horizontal="center" vertical="center"/>
    </xf>
    <xf numFmtId="9" fontId="20" fillId="37" borderId="15" xfId="0" applyNumberFormat="1" applyFont="1" applyFill="1" applyBorder="1" applyAlignment="1">
      <alignment horizontal="center" vertical="center"/>
    </xf>
    <xf numFmtId="0" fontId="40" fillId="0" borderId="16" xfId="0" applyFont="1" applyFill="1" applyBorder="1" applyAlignment="1">
      <alignment horizontal="left" vertical="center" wrapText="1"/>
    </xf>
    <xf numFmtId="9" fontId="20" fillId="33" borderId="15" xfId="43" applyFont="1" applyFill="1" applyBorder="1" applyAlignment="1">
      <alignment horizontal="center" vertical="center"/>
    </xf>
    <xf numFmtId="3" fontId="20" fillId="33" borderId="15" xfId="43" applyNumberFormat="1" applyFont="1" applyFill="1" applyBorder="1" applyAlignment="1">
      <alignment horizontal="center" vertical="center"/>
    </xf>
    <xf numFmtId="0" fontId="43" fillId="0" borderId="0" xfId="0" applyFont="1" applyBorder="1" applyAlignment="1"/>
    <xf numFmtId="0" fontId="26" fillId="34" borderId="19" xfId="0" applyFont="1" applyFill="1" applyBorder="1" applyAlignment="1">
      <alignment horizontal="left" vertical="center" wrapText="1"/>
    </xf>
    <xf numFmtId="166" fontId="20" fillId="0" borderId="0" xfId="45" applyNumberFormat="1" applyFont="1"/>
    <xf numFmtId="3" fontId="22" fillId="0" borderId="19" xfId="0" applyNumberFormat="1" applyFont="1" applyBorder="1" applyAlignment="1">
      <alignment horizontal="center" vertical="center"/>
    </xf>
    <xf numFmtId="3" fontId="24" fillId="0" borderId="19" xfId="0" applyNumberFormat="1" applyFont="1" applyBorder="1" applyAlignment="1">
      <alignment horizontal="center"/>
    </xf>
    <xf numFmtId="3" fontId="22" fillId="0" borderId="19" xfId="43" applyNumberFormat="1" applyFont="1" applyBorder="1" applyAlignment="1">
      <alignment horizontal="center" vertical="center"/>
    </xf>
    <xf numFmtId="3" fontId="20" fillId="0" borderId="19" xfId="45" applyNumberFormat="1" applyFont="1" applyBorder="1" applyAlignment="1">
      <alignment horizontal="center"/>
    </xf>
    <xf numFmtId="166" fontId="43" fillId="0" borderId="0" xfId="45" applyNumberFormat="1" applyFont="1"/>
    <xf numFmtId="3" fontId="20" fillId="0" borderId="19" xfId="0" applyNumberFormat="1" applyFont="1" applyBorder="1" applyAlignment="1">
      <alignment horizontal="center" vertical="center"/>
    </xf>
    <xf numFmtId="3" fontId="20" fillId="0" borderId="19" xfId="43" applyNumberFormat="1" applyFont="1" applyBorder="1" applyAlignment="1">
      <alignment horizontal="center" vertical="center"/>
    </xf>
    <xf numFmtId="3" fontId="19" fillId="35" borderId="19" xfId="0" applyNumberFormat="1" applyFont="1" applyFill="1" applyBorder="1" applyAlignment="1">
      <alignment horizontal="center" vertical="center"/>
    </xf>
    <xf numFmtId="0" fontId="20" fillId="33" borderId="19" xfId="0" applyFont="1" applyFill="1" applyBorder="1" applyAlignment="1">
      <alignment horizontal="left" vertical="center" wrapText="1"/>
    </xf>
    <xf numFmtId="37" fontId="20" fillId="0" borderId="19" xfId="45" applyNumberFormat="1" applyFont="1" applyBorder="1" applyAlignment="1">
      <alignment horizontal="center"/>
    </xf>
    <xf numFmtId="165" fontId="20" fillId="33" borderId="19" xfId="0" applyNumberFormat="1" applyFont="1" applyFill="1" applyBorder="1" applyAlignment="1">
      <alignment horizontal="center" vertical="center"/>
    </xf>
    <xf numFmtId="166" fontId="43" fillId="0" borderId="0" xfId="0" applyNumberFormat="1" applyFont="1"/>
    <xf numFmtId="3" fontId="43" fillId="0" borderId="19" xfId="0" applyNumberFormat="1" applyFont="1" applyBorder="1" applyAlignment="1">
      <alignment horizontal="center"/>
    </xf>
    <xf numFmtId="3" fontId="20" fillId="0" borderId="15" xfId="43" applyNumberFormat="1" applyFont="1" applyBorder="1" applyAlignment="1">
      <alignment horizontal="center" vertical="center"/>
    </xf>
    <xf numFmtId="0" fontId="26" fillId="39" borderId="16" xfId="0" applyFont="1" applyFill="1" applyBorder="1" applyAlignment="1">
      <alignment horizontal="left" vertical="center" wrapText="1"/>
    </xf>
    <xf numFmtId="0" fontId="40" fillId="39" borderId="16" xfId="0" applyFont="1" applyFill="1" applyBorder="1" applyAlignment="1">
      <alignment horizontal="center" vertical="center" wrapText="1"/>
    </xf>
    <xf numFmtId="0" fontId="40" fillId="39" borderId="19" xfId="0" applyFont="1" applyFill="1" applyBorder="1" applyAlignment="1">
      <alignment horizontal="center" vertical="center" wrapText="1"/>
    </xf>
    <xf numFmtId="9" fontId="40" fillId="39" borderId="10" xfId="0" applyNumberFormat="1" applyFont="1" applyFill="1" applyBorder="1" applyAlignment="1">
      <alignment horizontal="center" vertical="center"/>
    </xf>
    <xf numFmtId="9" fontId="40" fillId="39" borderId="14" xfId="0" applyNumberFormat="1" applyFont="1" applyFill="1" applyBorder="1" applyAlignment="1">
      <alignment horizontal="center" vertical="center"/>
    </xf>
    <xf numFmtId="0" fontId="40" fillId="39" borderId="16" xfId="0" applyFont="1" applyFill="1" applyBorder="1" applyAlignment="1">
      <alignment horizontal="left" vertical="center" wrapText="1"/>
    </xf>
    <xf numFmtId="0" fontId="40" fillId="39" borderId="19" xfId="0" applyFont="1" applyFill="1" applyBorder="1" applyAlignment="1">
      <alignment vertical="center" wrapText="1"/>
    </xf>
    <xf numFmtId="3" fontId="19" fillId="34" borderId="15" xfId="0" applyNumberFormat="1" applyFont="1" applyFill="1" applyBorder="1" applyAlignment="1">
      <alignment horizontal="center" vertical="center"/>
    </xf>
    <xf numFmtId="3" fontId="22" fillId="0" borderId="0" xfId="0" applyNumberFormat="1" applyFont="1" applyFill="1" applyBorder="1" applyAlignment="1">
      <alignment horizontal="center" vertical="center"/>
    </xf>
    <xf numFmtId="3" fontId="19" fillId="0" borderId="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xf>
    <xf numFmtId="0" fontId="45" fillId="34" borderId="19" xfId="0" applyFont="1" applyFill="1" applyBorder="1" applyAlignment="1">
      <alignment vertical="center" wrapText="1"/>
    </xf>
    <xf numFmtId="0" fontId="29" fillId="33" borderId="17"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30" fillId="0" borderId="19" xfId="0" applyFont="1" applyFill="1" applyBorder="1" applyAlignment="1">
      <alignment horizontal="left" vertical="center" wrapText="1"/>
    </xf>
    <xf numFmtId="1" fontId="30" fillId="0" borderId="19" xfId="0" applyNumberFormat="1" applyFont="1" applyFill="1" applyBorder="1" applyAlignment="1">
      <alignment horizontal="center" vertical="center"/>
    </xf>
    <xf numFmtId="9" fontId="30" fillId="0" borderId="19" xfId="43" applyFont="1" applyFill="1" applyBorder="1" applyAlignment="1">
      <alignment horizontal="center" vertical="center"/>
    </xf>
    <xf numFmtId="3" fontId="29" fillId="33" borderId="16" xfId="0" applyNumberFormat="1" applyFont="1" applyFill="1" applyBorder="1" applyAlignment="1">
      <alignment horizontal="center" vertical="center" wrapText="1"/>
    </xf>
    <xf numFmtId="0" fontId="45" fillId="34" borderId="16" xfId="0" applyFont="1" applyFill="1" applyBorder="1" applyAlignment="1">
      <alignment vertical="center" wrapText="1"/>
    </xf>
    <xf numFmtId="0" fontId="30" fillId="0" borderId="19" xfId="0" applyFont="1" applyFill="1" applyBorder="1" applyAlignment="1">
      <alignment vertical="center" wrapText="1"/>
    </xf>
    <xf numFmtId="1" fontId="30" fillId="0" borderId="19" xfId="43" applyNumberFormat="1" applyFont="1" applyFill="1" applyBorder="1" applyAlignment="1">
      <alignment horizontal="center" vertical="center"/>
    </xf>
    <xf numFmtId="0" fontId="31" fillId="34" borderId="16" xfId="0" applyFont="1" applyFill="1" applyBorder="1" applyAlignment="1">
      <alignment horizontal="left" vertical="center" wrapText="1"/>
    </xf>
    <xf numFmtId="0" fontId="29" fillId="33" borderId="16" xfId="0" applyFont="1" applyFill="1" applyBorder="1" applyAlignment="1">
      <alignment horizontal="left" vertical="center" wrapText="1"/>
    </xf>
    <xf numFmtId="0" fontId="45" fillId="33" borderId="17" xfId="0" applyFont="1" applyFill="1" applyBorder="1" applyAlignment="1">
      <alignment horizontal="center" vertical="center" wrapText="1"/>
    </xf>
    <xf numFmtId="0" fontId="45" fillId="33" borderId="15" xfId="0" applyFont="1" applyFill="1" applyBorder="1" applyAlignment="1">
      <alignment horizontal="center" vertical="center" wrapText="1"/>
    </xf>
    <xf numFmtId="0" fontId="29" fillId="33" borderId="16" xfId="0" applyFont="1" applyFill="1" applyBorder="1" applyAlignment="1">
      <alignment horizontal="center" vertical="center" wrapText="1"/>
    </xf>
    <xf numFmtId="165" fontId="29" fillId="33" borderId="15" xfId="0" applyNumberFormat="1" applyFont="1" applyFill="1" applyBorder="1" applyAlignment="1">
      <alignment horizontal="center" vertical="center"/>
    </xf>
    <xf numFmtId="0" fontId="29" fillId="0" borderId="16" xfId="0" applyFont="1" applyBorder="1" applyAlignment="1">
      <alignment horizontal="left" vertical="center" wrapText="1" indent="1"/>
    </xf>
    <xf numFmtId="3" fontId="29" fillId="0" borderId="15" xfId="0" applyNumberFormat="1" applyFont="1" applyBorder="1" applyAlignment="1">
      <alignment horizontal="center" vertical="center"/>
    </xf>
    <xf numFmtId="0" fontId="32" fillId="0" borderId="16" xfId="0" applyFont="1" applyBorder="1" applyAlignment="1">
      <alignment horizontal="left" vertical="center" wrapText="1" indent="1"/>
    </xf>
    <xf numFmtId="3" fontId="32" fillId="0" borderId="15" xfId="0" applyNumberFormat="1" applyFont="1" applyBorder="1" applyAlignment="1">
      <alignment horizontal="center" vertical="center"/>
    </xf>
    <xf numFmtId="165" fontId="32" fillId="0" borderId="15" xfId="0" applyNumberFormat="1" applyFont="1" applyBorder="1" applyAlignment="1">
      <alignment horizontal="center" vertical="center"/>
    </xf>
    <xf numFmtId="9" fontId="29" fillId="0" borderId="15" xfId="43" applyFont="1" applyBorder="1" applyAlignment="1">
      <alignment horizontal="center" vertical="center"/>
    </xf>
    <xf numFmtId="165" fontId="29" fillId="0" borderId="15" xfId="43" applyNumberFormat="1" applyFont="1" applyBorder="1" applyAlignment="1">
      <alignment horizontal="center" vertical="center"/>
    </xf>
    <xf numFmtId="0" fontId="56" fillId="0" borderId="20" xfId="0" applyFont="1" applyBorder="1" applyAlignment="1">
      <alignment horizontal="left" vertical="center" wrapText="1" indent="1"/>
    </xf>
    <xf numFmtId="0" fontId="31" fillId="35" borderId="16" xfId="0" applyFont="1" applyFill="1" applyBorder="1" applyAlignment="1">
      <alignment vertical="center" wrapText="1"/>
    </xf>
    <xf numFmtId="3" fontId="45" fillId="35" borderId="15" xfId="0" applyNumberFormat="1" applyFont="1" applyFill="1" applyBorder="1" applyAlignment="1">
      <alignment horizontal="center" vertical="center"/>
    </xf>
    <xf numFmtId="0" fontId="45" fillId="0" borderId="0" xfId="0" applyFont="1" applyFill="1" applyBorder="1" applyAlignment="1">
      <alignment vertical="center" wrapText="1"/>
    </xf>
    <xf numFmtId="1" fontId="30" fillId="0" borderId="0" xfId="0" applyNumberFormat="1" applyFont="1" applyFill="1" applyBorder="1" applyAlignment="1">
      <alignment horizontal="center" vertical="center"/>
    </xf>
    <xf numFmtId="9" fontId="30" fillId="0" borderId="0" xfId="43" applyFont="1" applyFill="1" applyBorder="1" applyAlignment="1">
      <alignment horizontal="center" vertical="center"/>
    </xf>
    <xf numFmtId="0" fontId="30" fillId="0" borderId="0" xfId="0" applyFont="1" applyFill="1" applyBorder="1" applyAlignment="1">
      <alignment vertical="center" wrapText="1"/>
    </xf>
    <xf numFmtId="1" fontId="30" fillId="0" borderId="0" xfId="43" applyNumberFormat="1" applyFont="1" applyFill="1" applyBorder="1" applyAlignment="1">
      <alignment horizontal="center" vertical="center"/>
    </xf>
    <xf numFmtId="0" fontId="31" fillId="0" borderId="0" xfId="0" applyFont="1" applyFill="1" applyBorder="1" applyAlignment="1">
      <alignment horizontal="left" vertical="center" wrapText="1"/>
    </xf>
    <xf numFmtId="165" fontId="29" fillId="0" borderId="0" xfId="0" applyNumberFormat="1" applyFont="1" applyFill="1" applyBorder="1" applyAlignment="1">
      <alignment horizontal="center" vertical="center"/>
    </xf>
    <xf numFmtId="0" fontId="29" fillId="0" borderId="0"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3" fontId="32" fillId="0" borderId="0" xfId="0" applyNumberFormat="1" applyFont="1" applyFill="1" applyBorder="1" applyAlignment="1">
      <alignment horizontal="center" vertical="center"/>
    </xf>
    <xf numFmtId="165" fontId="32" fillId="0" borderId="0" xfId="0" applyNumberFormat="1" applyFont="1" applyFill="1" applyBorder="1" applyAlignment="1">
      <alignment horizontal="center" vertical="center"/>
    </xf>
    <xf numFmtId="9" fontId="29" fillId="0" borderId="0" xfId="43" applyFont="1" applyFill="1" applyBorder="1" applyAlignment="1">
      <alignment horizontal="center" vertical="center"/>
    </xf>
    <xf numFmtId="165" fontId="29" fillId="0" borderId="0" xfId="43" applyNumberFormat="1" applyFont="1" applyFill="1" applyBorder="1" applyAlignment="1">
      <alignment horizontal="center" vertical="center"/>
    </xf>
    <xf numFmtId="0" fontId="56" fillId="0" borderId="0" xfId="0" applyFont="1" applyFill="1" applyBorder="1" applyAlignment="1">
      <alignment horizontal="left" vertical="center" wrapText="1" indent="1"/>
    </xf>
    <xf numFmtId="0" fontId="31" fillId="0" borderId="0" xfId="0" applyFont="1" applyFill="1" applyBorder="1" applyAlignment="1">
      <alignment vertical="center" wrapText="1"/>
    </xf>
    <xf numFmtId="3" fontId="45" fillId="0" borderId="0" xfId="0" applyNumberFormat="1" applyFont="1" applyFill="1" applyBorder="1" applyAlignment="1">
      <alignment horizontal="center" vertical="center"/>
    </xf>
    <xf numFmtId="0" fontId="29" fillId="0" borderId="0" xfId="0" applyFont="1"/>
    <xf numFmtId="0" fontId="29" fillId="0" borderId="0" xfId="0" applyFont="1" applyFill="1" applyBorder="1"/>
    <xf numFmtId="0" fontId="29" fillId="0" borderId="19" xfId="0" applyFont="1" applyBorder="1" applyAlignment="1">
      <alignment vertical="center" wrapText="1"/>
    </xf>
    <xf numFmtId="9" fontId="29" fillId="0" borderId="14" xfId="0" applyNumberFormat="1" applyFont="1" applyBorder="1" applyAlignment="1">
      <alignment horizontal="center" vertical="center"/>
    </xf>
    <xf numFmtId="0" fontId="31" fillId="34" borderId="16" xfId="0" applyFont="1" applyFill="1" applyBorder="1" applyAlignment="1">
      <alignment vertical="center" wrapText="1"/>
    </xf>
    <xf numFmtId="0" fontId="31" fillId="0" borderId="20" xfId="0" applyFont="1" applyBorder="1" applyAlignment="1">
      <alignment horizontal="left" vertical="center" wrapText="1" indent="1"/>
    </xf>
    <xf numFmtId="9" fontId="31" fillId="34" borderId="19" xfId="0" applyNumberFormat="1" applyFont="1" applyFill="1" applyBorder="1" applyAlignment="1">
      <alignment horizontal="center" vertical="center" wrapText="1"/>
    </xf>
    <xf numFmtId="0" fontId="31" fillId="34" borderId="16" xfId="0" applyFont="1" applyFill="1" applyBorder="1" applyAlignment="1">
      <alignment horizontal="left" vertical="center"/>
    </xf>
    <xf numFmtId="0" fontId="56" fillId="0" borderId="34" xfId="0" applyFont="1" applyBorder="1" applyAlignment="1">
      <alignment horizontal="left" vertical="center" wrapText="1" indent="1"/>
    </xf>
    <xf numFmtId="0" fontId="29" fillId="34" borderId="10" xfId="0" applyFont="1" applyFill="1" applyBorder="1" applyAlignment="1">
      <alignment vertical="center"/>
    </xf>
    <xf numFmtId="0" fontId="31" fillId="34" borderId="19" xfId="0" applyFont="1" applyFill="1" applyBorder="1" applyAlignment="1">
      <alignment vertical="center" wrapText="1"/>
    </xf>
    <xf numFmtId="0" fontId="29" fillId="34" borderId="11" xfId="0" applyFont="1" applyFill="1" applyBorder="1" applyAlignment="1">
      <alignment vertical="center"/>
    </xf>
    <xf numFmtId="0" fontId="29" fillId="34" borderId="14" xfId="0" applyFont="1" applyFill="1" applyBorder="1" applyAlignment="1">
      <alignment vertical="center"/>
    </xf>
    <xf numFmtId="0" fontId="31" fillId="34" borderId="19" xfId="0" applyFont="1" applyFill="1" applyBorder="1" applyAlignment="1">
      <alignment horizontal="left" vertical="center" wrapText="1"/>
    </xf>
    <xf numFmtId="0" fontId="31" fillId="36" borderId="16" xfId="0" applyFont="1" applyFill="1" applyBorder="1" applyAlignment="1">
      <alignment vertical="center" wrapText="1"/>
    </xf>
    <xf numFmtId="3" fontId="45" fillId="36" borderId="15" xfId="0" applyNumberFormat="1" applyFont="1" applyFill="1" applyBorder="1" applyAlignment="1">
      <alignment horizontal="center" vertical="center"/>
    </xf>
    <xf numFmtId="3" fontId="45" fillId="34" borderId="15" xfId="0" applyNumberFormat="1" applyFont="1" applyFill="1" applyBorder="1" applyAlignment="1">
      <alignment horizontal="center" vertical="center"/>
    </xf>
    <xf numFmtId="3" fontId="45" fillId="0" borderId="15" xfId="0" applyNumberFormat="1" applyFont="1" applyBorder="1" applyAlignment="1">
      <alignment horizontal="center" vertical="center"/>
    </xf>
    <xf numFmtId="0" fontId="33"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33"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20" fillId="33" borderId="18"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42" fillId="0" borderId="0" xfId="0" applyFont="1" applyFill="1" applyBorder="1" applyAlignment="1">
      <alignment horizontal="center" vertical="center" wrapText="1"/>
    </xf>
    <xf numFmtId="0" fontId="29" fillId="0" borderId="0" xfId="0" applyFont="1" applyFill="1" applyBorder="1" applyAlignment="1">
      <alignment vertical="center"/>
    </xf>
    <xf numFmtId="49" fontId="29" fillId="0" borderId="0" xfId="0" quotePrefix="1" applyNumberFormat="1" applyFont="1" applyFill="1" applyBorder="1" applyAlignment="1">
      <alignment vertical="center"/>
    </xf>
    <xf numFmtId="49" fontId="29" fillId="0" borderId="0" xfId="0" applyNumberFormat="1" applyFont="1" applyFill="1" applyBorder="1" applyAlignment="1">
      <alignment vertical="center"/>
    </xf>
    <xf numFmtId="0" fontId="45" fillId="0" borderId="0" xfId="0" applyFont="1" applyFill="1" applyBorder="1" applyAlignment="1"/>
    <xf numFmtId="0" fontId="45" fillId="0" borderId="0" xfId="0" applyFont="1" applyFill="1" applyBorder="1" applyAlignment="1">
      <alignment vertical="center"/>
    </xf>
    <xf numFmtId="0" fontId="30" fillId="0" borderId="0" xfId="0" applyFont="1" applyFill="1" applyBorder="1" applyAlignment="1">
      <alignment vertical="center"/>
    </xf>
    <xf numFmtId="0" fontId="20" fillId="0" borderId="0" xfId="0" applyFont="1" applyFill="1" applyBorder="1" applyAlignment="1">
      <alignment vertical="center" wrapText="1"/>
    </xf>
    <xf numFmtId="0" fontId="33" fillId="0" borderId="0" xfId="0" applyFont="1" applyFill="1" applyBorder="1" applyAlignment="1">
      <alignment vertical="center" wrapText="1"/>
    </xf>
    <xf numFmtId="0" fontId="33" fillId="0" borderId="0" xfId="0" applyFont="1" applyFill="1" applyBorder="1" applyAlignment="1">
      <alignment vertical="center"/>
    </xf>
    <xf numFmtId="164" fontId="44" fillId="0" borderId="0" xfId="45" applyFont="1"/>
    <xf numFmtId="0" fontId="31" fillId="35" borderId="0" xfId="0" applyFont="1" applyFill="1" applyAlignment="1">
      <alignment horizontal="center"/>
    </xf>
    <xf numFmtId="0" fontId="29" fillId="0" borderId="19" xfId="0" applyFont="1" applyFill="1" applyBorder="1" applyAlignment="1">
      <alignment horizontal="center" vertical="center"/>
    </xf>
    <xf numFmtId="49" fontId="29" fillId="0" borderId="19" xfId="0" quotePrefix="1" applyNumberFormat="1" applyFont="1" applyFill="1" applyBorder="1" applyAlignment="1">
      <alignment horizontal="center" vertical="center"/>
    </xf>
    <xf numFmtId="49" fontId="29" fillId="0" borderId="19" xfId="0" applyNumberFormat="1" applyFont="1" applyFill="1" applyBorder="1" applyAlignment="1">
      <alignment horizontal="center" vertical="center"/>
    </xf>
    <xf numFmtId="0" fontId="29" fillId="33" borderId="1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4" xfId="0" applyFont="1" applyFill="1" applyBorder="1" applyAlignment="1">
      <alignment horizontal="center" vertical="center" wrapText="1"/>
    </xf>
    <xf numFmtId="0" fontId="45" fillId="0" borderId="10" xfId="0" applyFont="1" applyBorder="1" applyAlignment="1">
      <alignment horizontal="center"/>
    </xf>
    <xf numFmtId="0" fontId="45" fillId="0" borderId="11" xfId="0" applyFont="1" applyBorder="1" applyAlignment="1">
      <alignment horizontal="center"/>
    </xf>
    <xf numFmtId="0" fontId="45" fillId="0" borderId="14" xfId="0" applyFont="1" applyBorder="1" applyAlignment="1">
      <alignment horizontal="center"/>
    </xf>
    <xf numFmtId="0" fontId="45" fillId="34" borderId="10" xfId="0" applyFont="1" applyFill="1" applyBorder="1" applyAlignment="1">
      <alignment horizontal="center" vertical="center" wrapText="1"/>
    </xf>
    <xf numFmtId="0" fontId="45" fillId="34" borderId="11" xfId="0" applyFont="1" applyFill="1" applyBorder="1" applyAlignment="1">
      <alignment horizontal="center" vertical="center" wrapText="1"/>
    </xf>
    <xf numFmtId="0" fontId="45" fillId="34" borderId="14" xfId="0" applyFont="1" applyFill="1" applyBorder="1" applyAlignment="1">
      <alignment horizontal="center"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4" xfId="0" applyFont="1" applyBorder="1" applyAlignment="1">
      <alignment horizontal="left" vertical="center" wrapText="1"/>
    </xf>
    <xf numFmtId="0" fontId="30" fillId="35" borderId="19" xfId="0" applyFont="1" applyFill="1" applyBorder="1" applyAlignment="1">
      <alignment horizontal="left" vertical="center" wrapText="1"/>
    </xf>
    <xf numFmtId="0" fontId="29" fillId="33" borderId="18" xfId="0" applyFont="1" applyFill="1" applyBorder="1" applyAlignment="1">
      <alignment horizontal="center" vertical="center" wrapText="1"/>
    </xf>
    <xf numFmtId="0" fontId="29" fillId="33" borderId="16" xfId="0" applyFont="1" applyFill="1" applyBorder="1" applyAlignment="1">
      <alignment horizontal="center" vertical="center" wrapText="1"/>
    </xf>
    <xf numFmtId="0" fontId="29" fillId="34" borderId="10" xfId="0" applyFont="1" applyFill="1" applyBorder="1" applyAlignment="1">
      <alignment horizontal="left" vertical="center" wrapText="1"/>
    </xf>
    <xf numFmtId="0" fontId="29" fillId="34" borderId="11" xfId="0" applyFont="1" applyFill="1" applyBorder="1" applyAlignment="1">
      <alignment horizontal="left" vertical="center" wrapText="1"/>
    </xf>
    <xf numFmtId="0" fontId="29" fillId="34" borderId="14" xfId="0" applyFont="1" applyFill="1" applyBorder="1" applyAlignment="1">
      <alignment horizontal="left" vertical="center" wrapText="1"/>
    </xf>
    <xf numFmtId="0" fontId="45" fillId="34" borderId="10" xfId="0" applyFont="1" applyFill="1" applyBorder="1" applyAlignment="1">
      <alignment horizontal="center" vertical="center"/>
    </xf>
    <xf numFmtId="0" fontId="45" fillId="34" borderId="11" xfId="0" applyFont="1" applyFill="1" applyBorder="1" applyAlignment="1">
      <alignment horizontal="center" vertical="center"/>
    </xf>
    <xf numFmtId="0" fontId="45" fillId="34" borderId="14" xfId="0" applyFont="1" applyFill="1" applyBorder="1" applyAlignment="1">
      <alignment horizontal="center" vertical="center"/>
    </xf>
    <xf numFmtId="0" fontId="30" fillId="35" borderId="19" xfId="0" applyFont="1" applyFill="1" applyBorder="1" applyAlignment="1">
      <alignment horizontal="center" vertical="center"/>
    </xf>
    <xf numFmtId="0" fontId="30" fillId="33" borderId="10" xfId="0" applyFont="1" applyFill="1" applyBorder="1" applyAlignment="1">
      <alignment horizontal="left" vertical="center" wrapText="1"/>
    </xf>
    <xf numFmtId="0" fontId="30" fillId="33" borderId="11" xfId="0" applyFont="1" applyFill="1" applyBorder="1" applyAlignment="1">
      <alignment horizontal="left" vertical="center" wrapText="1"/>
    </xf>
    <xf numFmtId="0" fontId="30" fillId="33" borderId="14" xfId="0" applyFont="1" applyFill="1" applyBorder="1" applyAlignment="1">
      <alignment horizontal="left" vertical="center" wrapText="1"/>
    </xf>
    <xf numFmtId="9" fontId="29" fillId="34" borderId="10" xfId="0" applyNumberFormat="1" applyFont="1" applyFill="1" applyBorder="1" applyAlignment="1">
      <alignment horizontal="center" vertical="center"/>
    </xf>
    <xf numFmtId="9" fontId="29" fillId="34" borderId="13" xfId="0" applyNumberFormat="1" applyFont="1" applyFill="1" applyBorder="1" applyAlignment="1">
      <alignment horizontal="center" vertical="center"/>
    </xf>
    <xf numFmtId="9" fontId="29" fillId="34" borderId="11" xfId="0" applyNumberFormat="1" applyFont="1" applyFill="1" applyBorder="1" applyAlignment="1">
      <alignment horizontal="center" vertical="center"/>
    </xf>
    <xf numFmtId="9" fontId="29" fillId="34" borderId="14" xfId="0" applyNumberFormat="1" applyFont="1" applyFill="1" applyBorder="1" applyAlignment="1">
      <alignment horizontal="center" vertical="center"/>
    </xf>
    <xf numFmtId="0" fontId="29" fillId="33" borderId="10" xfId="0" applyFont="1" applyFill="1" applyBorder="1" applyAlignment="1">
      <alignment horizontal="left" vertical="center" wrapText="1"/>
    </xf>
    <xf numFmtId="0" fontId="29" fillId="33" borderId="11" xfId="0" applyFont="1" applyFill="1" applyBorder="1" applyAlignment="1">
      <alignment horizontal="left" vertical="center" wrapText="1"/>
    </xf>
    <xf numFmtId="0" fontId="29" fillId="33" borderId="14" xfId="0" applyFont="1" applyFill="1" applyBorder="1" applyAlignment="1">
      <alignment horizontal="left" vertical="center" wrapText="1"/>
    </xf>
    <xf numFmtId="0" fontId="30" fillId="0" borderId="19" xfId="0" applyFont="1" applyFill="1" applyBorder="1" applyAlignment="1">
      <alignment horizontal="center" vertical="center"/>
    </xf>
    <xf numFmtId="9" fontId="29" fillId="34" borderId="12" xfId="0" applyNumberFormat="1" applyFont="1" applyFill="1" applyBorder="1" applyAlignment="1">
      <alignment horizontal="center" vertical="center"/>
    </xf>
    <xf numFmtId="0" fontId="29" fillId="33" borderId="10"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14" xfId="0" applyFont="1" applyFill="1" applyBorder="1" applyAlignment="1">
      <alignment horizontal="center" vertical="center"/>
    </xf>
    <xf numFmtId="0" fontId="53" fillId="35" borderId="0" xfId="0" applyFont="1" applyFill="1" applyAlignment="1">
      <alignment horizontal="center"/>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4" xfId="0" applyFont="1" applyFill="1" applyBorder="1" applyAlignment="1">
      <alignment horizontal="center" vertical="center"/>
    </xf>
    <xf numFmtId="49" fontId="20" fillId="33" borderId="10" xfId="0" quotePrefix="1" applyNumberFormat="1" applyFont="1" applyFill="1" applyBorder="1" applyAlignment="1">
      <alignment horizontal="center" vertical="center"/>
    </xf>
    <xf numFmtId="49" fontId="20" fillId="33" borderId="11" xfId="0" quotePrefix="1" applyNumberFormat="1" applyFont="1" applyFill="1" applyBorder="1" applyAlignment="1">
      <alignment horizontal="center" vertical="center"/>
    </xf>
    <xf numFmtId="49" fontId="20" fillId="33" borderId="14" xfId="0" quotePrefix="1" applyNumberFormat="1" applyFont="1" applyFill="1" applyBorder="1" applyAlignment="1">
      <alignment horizontal="center" vertical="center"/>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19" fillId="0" borderId="10" xfId="0" applyFont="1" applyBorder="1" applyAlignment="1">
      <alignment horizontal="center"/>
    </xf>
    <xf numFmtId="0" fontId="19" fillId="0" borderId="11" xfId="0" applyFont="1" applyBorder="1" applyAlignment="1">
      <alignment horizontal="center"/>
    </xf>
    <xf numFmtId="0" fontId="19" fillId="0" borderId="14" xfId="0" applyFont="1" applyBorder="1" applyAlignment="1">
      <alignment horizont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20" fillId="37" borderId="10" xfId="0" applyFont="1" applyFill="1" applyBorder="1" applyAlignment="1">
      <alignment horizontal="center" vertical="center" wrapText="1"/>
    </xf>
    <xf numFmtId="0" fontId="20" fillId="37" borderId="11" xfId="0" applyFont="1" applyFill="1" applyBorder="1" applyAlignment="1">
      <alignment horizontal="center" vertical="center" wrapText="1"/>
    </xf>
    <xf numFmtId="0" fontId="20" fillId="37" borderId="14"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4" xfId="0" applyFont="1" applyBorder="1" applyAlignment="1">
      <alignment horizontal="left" vertical="center" wrapText="1"/>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4" xfId="0" applyFont="1" applyFill="1" applyBorder="1" applyAlignment="1">
      <alignment horizontal="center" vertical="center"/>
    </xf>
    <xf numFmtId="0" fontId="20" fillId="33" borderId="18"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17" xfId="0" applyFont="1" applyBorder="1" applyAlignment="1">
      <alignment horizontal="left" vertical="center" wrapText="1"/>
    </xf>
    <xf numFmtId="0" fontId="20" fillId="0" borderId="37"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4" xfId="0" applyFont="1" applyFill="1" applyBorder="1" applyAlignment="1">
      <alignment horizontal="center" vertical="center" wrapText="1"/>
    </xf>
    <xf numFmtId="9" fontId="27" fillId="0" borderId="10" xfId="0" applyNumberFormat="1" applyFont="1" applyFill="1" applyBorder="1" applyAlignment="1">
      <alignment horizontal="center" vertical="center"/>
    </xf>
    <xf numFmtId="9" fontId="27" fillId="0" borderId="11" xfId="0" applyNumberFormat="1" applyFont="1" applyFill="1" applyBorder="1" applyAlignment="1">
      <alignment horizontal="center" vertical="center"/>
    </xf>
    <xf numFmtId="9" fontId="27" fillId="0" borderId="14" xfId="0" applyNumberFormat="1" applyFont="1" applyFill="1" applyBorder="1" applyAlignment="1">
      <alignment horizontal="center" vertical="center"/>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4" xfId="0" applyFont="1" applyFill="1" applyBorder="1" applyAlignment="1">
      <alignment horizontal="left" vertical="center" wrapText="1"/>
    </xf>
    <xf numFmtId="9" fontId="20" fillId="34" borderId="10" xfId="0" applyNumberFormat="1" applyFont="1" applyFill="1" applyBorder="1" applyAlignment="1">
      <alignment horizontal="center" vertical="center"/>
    </xf>
    <xf numFmtId="9" fontId="20" fillId="34" borderId="11" xfId="0" applyNumberFormat="1" applyFont="1" applyFill="1" applyBorder="1" applyAlignment="1">
      <alignment horizontal="center" vertical="center"/>
    </xf>
    <xf numFmtId="9" fontId="20" fillId="34" borderId="14" xfId="0" applyNumberFormat="1" applyFont="1" applyFill="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0" xfId="0" applyFont="1" applyBorder="1" applyAlignment="1">
      <alignment horizontal="left" wrapText="1"/>
    </xf>
    <xf numFmtId="0" fontId="20" fillId="0" borderId="11" xfId="0" applyFont="1" applyBorder="1" applyAlignment="1">
      <alignment horizontal="left" wrapText="1"/>
    </xf>
    <xf numFmtId="0" fontId="20" fillId="0" borderId="14" xfId="0" applyFont="1" applyBorder="1" applyAlignment="1">
      <alignment horizontal="left" wrapText="1"/>
    </xf>
    <xf numFmtId="0" fontId="40" fillId="34" borderId="10" xfId="0" applyFont="1" applyFill="1" applyBorder="1" applyAlignment="1">
      <alignment horizontal="center" vertical="center" wrapText="1"/>
    </xf>
    <xf numFmtId="0" fontId="40" fillId="34" borderId="11" xfId="0" applyFont="1" applyFill="1" applyBorder="1" applyAlignment="1">
      <alignment horizontal="center" vertical="center" wrapText="1"/>
    </xf>
    <xf numFmtId="0" fontId="40" fillId="34" borderId="14" xfId="0" applyFont="1" applyFill="1" applyBorder="1" applyAlignment="1">
      <alignment horizontal="center" vertical="center" wrapText="1"/>
    </xf>
    <xf numFmtId="0" fontId="40" fillId="39" borderId="10" xfId="0" applyFont="1" applyFill="1" applyBorder="1" applyAlignment="1">
      <alignment horizontal="center" vertical="center" wrapText="1"/>
    </xf>
    <xf numFmtId="0" fontId="40" fillId="39" borderId="11" xfId="0" applyFont="1" applyFill="1" applyBorder="1" applyAlignment="1">
      <alignment horizontal="center" vertical="center" wrapText="1"/>
    </xf>
    <xf numFmtId="0" fontId="40" fillId="39" borderId="14"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7" fillId="34" borderId="10"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39" fillId="0" borderId="23" xfId="0" applyFont="1" applyBorder="1" applyAlignment="1">
      <alignment horizontal="center" wrapText="1"/>
    </xf>
    <xf numFmtId="0" fontId="39" fillId="0" borderId="26" xfId="0" applyFont="1" applyBorder="1" applyAlignment="1">
      <alignment horizontal="center" wrapText="1"/>
    </xf>
    <xf numFmtId="0" fontId="39" fillId="0" borderId="28" xfId="0" applyFont="1" applyBorder="1" applyAlignment="1">
      <alignment horizontal="center" wrapText="1"/>
    </xf>
    <xf numFmtId="0" fontId="39" fillId="0" borderId="23"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8" xfId="0" applyFont="1" applyBorder="1" applyAlignment="1">
      <alignment horizontal="center" vertical="center" wrapText="1"/>
    </xf>
    <xf numFmtId="0" fontId="50" fillId="35" borderId="31" xfId="0" applyFont="1" applyFill="1" applyBorder="1" applyAlignment="1">
      <alignment horizontal="left" vertical="top" wrapText="1"/>
    </xf>
    <xf numFmtId="0" fontId="51" fillId="35" borderId="32" xfId="0" applyFont="1" applyFill="1" applyBorder="1" applyAlignment="1">
      <alignment horizontal="left" vertical="top" wrapText="1"/>
    </xf>
    <xf numFmtId="0" fontId="51" fillId="35" borderId="33" xfId="0" applyFont="1" applyFill="1" applyBorder="1" applyAlignment="1">
      <alignment horizontal="left" vertical="top" wrapText="1"/>
    </xf>
    <xf numFmtId="0" fontId="18" fillId="33" borderId="18"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42" fillId="34" borderId="10" xfId="0" applyFont="1" applyFill="1" applyBorder="1" applyAlignment="1">
      <alignment horizontal="center" vertical="center"/>
    </xf>
    <xf numFmtId="0" fontId="42" fillId="34" borderId="14" xfId="0" applyFont="1" applyFill="1" applyBorder="1" applyAlignment="1">
      <alignment horizontal="center" vertical="center"/>
    </xf>
    <xf numFmtId="9" fontId="39" fillId="34" borderId="10" xfId="0" applyNumberFormat="1" applyFont="1" applyFill="1" applyBorder="1" applyAlignment="1">
      <alignment horizontal="center" vertical="center"/>
    </xf>
    <xf numFmtId="9" fontId="39" fillId="34" borderId="11" xfId="0" applyNumberFormat="1" applyFont="1" applyFill="1" applyBorder="1" applyAlignment="1">
      <alignment horizontal="center" vertical="center"/>
    </xf>
    <xf numFmtId="9" fontId="39" fillId="34" borderId="14" xfId="0" applyNumberFormat="1"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9" fontId="42" fillId="34" borderId="10" xfId="0" applyNumberFormat="1" applyFont="1" applyFill="1" applyBorder="1" applyAlignment="1">
      <alignment horizontal="center" vertical="center"/>
    </xf>
    <xf numFmtId="9" fontId="42" fillId="34" borderId="11" xfId="0" applyNumberFormat="1" applyFont="1" applyFill="1" applyBorder="1" applyAlignment="1">
      <alignment horizontal="center" vertical="center"/>
    </xf>
    <xf numFmtId="9" fontId="42" fillId="34" borderId="14" xfId="0" applyNumberFormat="1" applyFont="1" applyFill="1" applyBorder="1" applyAlignment="1">
      <alignment horizontal="center" vertical="center"/>
    </xf>
    <xf numFmtId="0" fontId="35" fillId="33" borderId="19" xfId="0" applyFont="1" applyFill="1" applyBorder="1" applyAlignment="1">
      <alignment horizontal="center" vertical="center" wrapText="1"/>
    </xf>
    <xf numFmtId="9" fontId="42" fillId="34" borderId="12" xfId="0" applyNumberFormat="1" applyFont="1" applyFill="1" applyBorder="1" applyAlignment="1">
      <alignment horizontal="center" vertical="center"/>
    </xf>
    <xf numFmtId="9" fontId="18" fillId="34" borderId="10" xfId="0" applyNumberFormat="1" applyFont="1" applyFill="1" applyBorder="1" applyAlignment="1">
      <alignment horizontal="center" vertical="center"/>
    </xf>
    <xf numFmtId="9" fontId="18" fillId="34" borderId="13" xfId="0" applyNumberFormat="1" applyFont="1" applyFill="1" applyBorder="1" applyAlignment="1">
      <alignment horizontal="center" vertical="center"/>
    </xf>
    <xf numFmtId="9" fontId="18" fillId="34" borderId="11" xfId="0" applyNumberFormat="1" applyFont="1" applyFill="1" applyBorder="1" applyAlignment="1">
      <alignment horizontal="center" vertical="center"/>
    </xf>
    <xf numFmtId="9" fontId="18" fillId="34" borderId="14" xfId="0" applyNumberFormat="1" applyFont="1" applyFill="1" applyBorder="1" applyAlignment="1">
      <alignment horizontal="center" vertical="center"/>
    </xf>
    <xf numFmtId="0" fontId="33" fillId="34" borderId="10" xfId="0" applyFont="1" applyFill="1" applyBorder="1" applyAlignment="1">
      <alignment horizontal="center" vertical="center" wrapText="1"/>
    </xf>
    <xf numFmtId="0" fontId="33" fillId="34" borderId="11" xfId="0" applyFont="1" applyFill="1" applyBorder="1" applyAlignment="1">
      <alignment horizontal="center" vertical="center" wrapText="1"/>
    </xf>
    <xf numFmtId="0" fontId="33" fillId="34" borderId="14" xfId="0" applyFont="1" applyFill="1" applyBorder="1" applyAlignment="1">
      <alignment horizontal="center" vertical="center" wrapText="1"/>
    </xf>
    <xf numFmtId="0" fontId="33" fillId="0" borderId="19"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3" fillId="34" borderId="19" xfId="0" applyFont="1" applyFill="1" applyBorder="1" applyAlignment="1">
      <alignment horizontal="center" vertical="center"/>
    </xf>
    <xf numFmtId="0" fontId="35" fillId="0" borderId="19" xfId="0" applyFont="1" applyFill="1" applyBorder="1" applyAlignment="1">
      <alignment horizontal="center" vertical="center"/>
    </xf>
    <xf numFmtId="0" fontId="35" fillId="34" borderId="10" xfId="0" applyFont="1" applyFill="1" applyBorder="1" applyAlignment="1">
      <alignment horizontal="center" vertical="center" wrapText="1"/>
    </xf>
    <xf numFmtId="0" fontId="35" fillId="34" borderId="11"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35" fillId="33" borderId="19" xfId="0" applyFont="1" applyFill="1" applyBorder="1" applyAlignment="1">
      <alignment horizontal="left" vertical="center" wrapText="1"/>
    </xf>
    <xf numFmtId="0" fontId="33" fillId="33" borderId="19" xfId="0" applyFont="1" applyFill="1" applyBorder="1" applyAlignment="1">
      <alignment horizontal="left" vertical="center" wrapText="1"/>
    </xf>
    <xf numFmtId="0" fontId="33" fillId="33" borderId="10" xfId="0" applyFont="1" applyFill="1" applyBorder="1" applyAlignment="1">
      <alignment horizontal="left" vertical="center" wrapText="1"/>
    </xf>
    <xf numFmtId="0" fontId="33" fillId="33" borderId="11" xfId="0" applyFont="1" applyFill="1" applyBorder="1" applyAlignment="1">
      <alignment horizontal="left" vertical="center" wrapText="1"/>
    </xf>
    <xf numFmtId="0" fontId="33" fillId="33" borderId="14" xfId="0" applyFont="1" applyFill="1" applyBorder="1" applyAlignment="1">
      <alignment horizontal="left" vertical="center" wrapText="1"/>
    </xf>
    <xf numFmtId="0" fontId="47" fillId="35" borderId="0" xfId="0" applyFont="1" applyFill="1" applyAlignment="1">
      <alignment horizontal="center"/>
    </xf>
    <xf numFmtId="0" fontId="18" fillId="33" borderId="19" xfId="0" applyFont="1" applyFill="1" applyBorder="1" applyAlignment="1">
      <alignment horizontal="center" vertical="center"/>
    </xf>
    <xf numFmtId="49" fontId="18" fillId="33" borderId="19" xfId="0" quotePrefix="1" applyNumberFormat="1" applyFont="1" applyFill="1" applyBorder="1" applyAlignment="1">
      <alignment horizontal="center" vertical="center"/>
    </xf>
    <xf numFmtId="49" fontId="18" fillId="33" borderId="19" xfId="0" applyNumberFormat="1" applyFont="1" applyFill="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4" xfId="0" applyFont="1" applyBorder="1" applyAlignment="1">
      <alignment horizontal="center"/>
    </xf>
    <xf numFmtId="0" fontId="18" fillId="34" borderId="10"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41" fillId="33" borderId="10" xfId="0" applyFont="1" applyFill="1" applyBorder="1" applyAlignment="1">
      <alignment horizontal="center" vertical="center" wrapText="1"/>
    </xf>
    <xf numFmtId="0" fontId="41" fillId="33" borderId="11" xfId="0" applyFont="1" applyFill="1" applyBorder="1" applyAlignment="1">
      <alignment horizontal="center" vertical="center" wrapText="1"/>
    </xf>
    <xf numFmtId="0" fontId="41" fillId="33" borderId="14" xfId="0" applyFont="1" applyFill="1" applyBorder="1" applyAlignment="1">
      <alignment horizontal="center" vertical="center" wrapText="1"/>
    </xf>
    <xf numFmtId="0" fontId="45" fillId="0" borderId="0" xfId="0" applyFont="1" applyAlignment="1"/>
    <xf numFmtId="0" fontId="45" fillId="0" borderId="0" xfId="0" applyFont="1" applyAlignment="1">
      <alignment horizontal="center" wrapText="1"/>
    </xf>
    <xf numFmtId="0" fontId="52" fillId="0" borderId="0" xfId="0" applyFont="1" applyAlignment="1"/>
    <xf numFmtId="0" fontId="52" fillId="0" borderId="0" xfId="0" applyFont="1" applyAlignment="1">
      <alignment horizontal="center" wrapText="1"/>
    </xf>
    <xf numFmtId="0" fontId="46" fillId="0" borderId="0" xfId="0" applyFont="1" applyAlignment="1">
      <alignment horizontal="center" wrapText="1"/>
    </xf>
    <xf numFmtId="0" fontId="57" fillId="33" borderId="0" xfId="0" applyFont="1" applyFill="1" applyAlignment="1">
      <alignment horizontal="center"/>
    </xf>
    <xf numFmtId="0" fontId="45" fillId="35" borderId="0" xfId="0" applyFont="1" applyFill="1"/>
    <xf numFmtId="0" fontId="29" fillId="35" borderId="0" xfId="0" applyFont="1" applyFill="1"/>
    <xf numFmtId="0" fontId="29" fillId="0" borderId="0" xfId="0" applyFont="1" applyBorder="1"/>
    <xf numFmtId="0" fontId="58" fillId="0" borderId="0" xfId="0" applyFont="1" applyFill="1" applyBorder="1" applyAlignment="1"/>
    <xf numFmtId="0" fontId="59" fillId="0" borderId="0" xfId="0" applyFont="1" applyFill="1" applyBorder="1" applyAlignment="1">
      <alignment horizontal="left"/>
    </xf>
    <xf numFmtId="0" fontId="30" fillId="0" borderId="0" xfId="0" applyFont="1" applyBorder="1"/>
    <xf numFmtId="0" fontId="45" fillId="35" borderId="19" xfId="0" applyFont="1" applyFill="1" applyBorder="1" applyAlignment="1">
      <alignment horizontal="left" vertical="center" wrapText="1"/>
    </xf>
    <xf numFmtId="0" fontId="29" fillId="35" borderId="10" xfId="0" applyFont="1" applyFill="1" applyBorder="1" applyAlignment="1">
      <alignment horizontal="center" vertical="center"/>
    </xf>
    <xf numFmtId="0" fontId="29" fillId="35" borderId="11" xfId="0" applyFont="1" applyFill="1" applyBorder="1" applyAlignment="1">
      <alignment horizontal="center" vertical="center"/>
    </xf>
    <xf numFmtId="0" fontId="29" fillId="35" borderId="14" xfId="0" applyFont="1" applyFill="1" applyBorder="1" applyAlignment="1">
      <alignment horizontal="center" vertical="center"/>
    </xf>
    <xf numFmtId="49" fontId="29" fillId="33" borderId="10" xfId="0" applyNumberFormat="1" applyFont="1" applyFill="1" applyBorder="1" applyAlignment="1">
      <alignment horizontal="center" vertical="center"/>
    </xf>
    <xf numFmtId="49" fontId="29" fillId="33" borderId="11" xfId="0" applyNumberFormat="1" applyFont="1" applyFill="1" applyBorder="1" applyAlignment="1">
      <alignment horizontal="center" vertical="center"/>
    </xf>
    <xf numFmtId="49" fontId="29" fillId="33" borderId="14" xfId="0" applyNumberFormat="1" applyFont="1" applyFill="1" applyBorder="1" applyAlignment="1">
      <alignment horizontal="center" vertical="center"/>
    </xf>
    <xf numFmtId="0" fontId="45" fillId="35" borderId="19" xfId="0"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45" fillId="35" borderId="14" xfId="0" applyFont="1" applyFill="1" applyBorder="1" applyAlignment="1">
      <alignment horizontal="center" vertical="center" wrapText="1"/>
    </xf>
    <xf numFmtId="0" fontId="29" fillId="33" borderId="19" xfId="0" quotePrefix="1" applyFont="1" applyFill="1" applyBorder="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44"/>
  <sheetViews>
    <sheetView tabSelected="1" view="pageBreakPreview" topLeftCell="B1" zoomScale="60" zoomScaleNormal="120" workbookViewId="0">
      <selection activeCell="C7" sqref="C7:H7"/>
    </sheetView>
  </sheetViews>
  <sheetFormatPr defaultRowHeight="11.25" x14ac:dyDescent="0.2"/>
  <cols>
    <col min="1" max="1" width="11.7109375" style="254" customWidth="1"/>
    <col min="2" max="2" width="24" style="254" customWidth="1"/>
    <col min="3" max="3" width="13.28515625" style="254" customWidth="1"/>
    <col min="4" max="4" width="9.5703125" style="254" customWidth="1"/>
    <col min="5" max="5" width="11.42578125" style="254" customWidth="1"/>
    <col min="6" max="6" width="10.42578125" style="254" customWidth="1"/>
    <col min="7" max="7" width="12.140625" style="254" customWidth="1"/>
    <col min="8" max="8" width="10.140625" style="254" customWidth="1"/>
    <col min="9" max="16384" width="9.140625" style="254"/>
  </cols>
  <sheetData>
    <row r="2" spans="2:10" x14ac:dyDescent="0.2">
      <c r="B2" s="487" t="s">
        <v>267</v>
      </c>
      <c r="C2" s="488"/>
      <c r="D2" s="488"/>
      <c r="E2" s="488"/>
    </row>
    <row r="3" spans="2:10" s="489" customFormat="1" x14ac:dyDescent="0.2">
      <c r="E3" s="490"/>
      <c r="F3" s="491"/>
      <c r="G3" s="491"/>
      <c r="H3" s="491"/>
      <c r="I3" s="490"/>
      <c r="J3" s="492"/>
    </row>
    <row r="4" spans="2:10" ht="15.75" customHeight="1" thickBot="1" x14ac:dyDescent="0.25"/>
    <row r="5" spans="2:10" ht="45" customHeight="1" thickBot="1" x14ac:dyDescent="0.25">
      <c r="B5" s="493" t="s">
        <v>268</v>
      </c>
      <c r="C5" s="494" t="s">
        <v>269</v>
      </c>
      <c r="D5" s="495"/>
      <c r="E5" s="495"/>
      <c r="F5" s="495"/>
      <c r="G5" s="495"/>
      <c r="H5" s="496"/>
    </row>
    <row r="6" spans="2:10" ht="38.25" customHeight="1" thickBot="1" x14ac:dyDescent="0.25">
      <c r="B6" s="24" t="s">
        <v>270</v>
      </c>
      <c r="C6" s="497" t="s">
        <v>271</v>
      </c>
      <c r="D6" s="498"/>
      <c r="E6" s="498"/>
      <c r="F6" s="498"/>
      <c r="G6" s="498"/>
      <c r="H6" s="499"/>
    </row>
    <row r="7" spans="2:10" ht="128.25" customHeight="1" thickBot="1" x14ac:dyDescent="0.25">
      <c r="B7" s="24" t="s">
        <v>272</v>
      </c>
      <c r="C7" s="304" t="s">
        <v>273</v>
      </c>
      <c r="D7" s="305"/>
      <c r="E7" s="305"/>
      <c r="F7" s="305"/>
      <c r="G7" s="305"/>
      <c r="H7" s="306"/>
    </row>
    <row r="8" spans="2:10" ht="25.5" customHeight="1" thickBot="1" x14ac:dyDescent="0.25">
      <c r="B8" s="24" t="s">
        <v>274</v>
      </c>
      <c r="C8" s="500" t="s">
        <v>275</v>
      </c>
      <c r="D8" s="501" t="s">
        <v>7</v>
      </c>
      <c r="E8" s="501"/>
      <c r="F8" s="501"/>
      <c r="G8" s="501"/>
      <c r="H8" s="502"/>
    </row>
    <row r="9" spans="2:10" ht="92.25" customHeight="1" thickBot="1" x14ac:dyDescent="0.25">
      <c r="B9" s="24" t="s">
        <v>154</v>
      </c>
      <c r="C9" s="503" t="s">
        <v>155</v>
      </c>
      <c r="D9" s="334" t="s">
        <v>156</v>
      </c>
      <c r="E9" s="334"/>
      <c r="F9" s="334"/>
      <c r="G9" s="334"/>
      <c r="H9" s="335"/>
    </row>
    <row r="10" spans="2:10" ht="136.5" customHeight="1" thickBot="1" x14ac:dyDescent="0.25">
      <c r="B10" s="24" t="s">
        <v>276</v>
      </c>
      <c r="C10" s="503" t="s">
        <v>181</v>
      </c>
      <c r="D10" s="333" t="s">
        <v>277</v>
      </c>
      <c r="E10" s="334"/>
      <c r="F10" s="334"/>
      <c r="G10" s="334"/>
      <c r="H10" s="335"/>
    </row>
    <row r="11" spans="2:10" ht="129.75" customHeight="1" thickBot="1" x14ac:dyDescent="0.25">
      <c r="B11" s="24" t="s">
        <v>49</v>
      </c>
      <c r="C11" s="503" t="s">
        <v>50</v>
      </c>
      <c r="D11" s="334" t="s">
        <v>278</v>
      </c>
      <c r="E11" s="334"/>
      <c r="F11" s="334"/>
      <c r="G11" s="334"/>
      <c r="H11" s="335"/>
    </row>
    <row r="20" ht="15" customHeight="1" x14ac:dyDescent="0.2"/>
    <row r="24" ht="15" customHeight="1" x14ac:dyDescent="0.2"/>
    <row r="28" ht="15" customHeight="1" x14ac:dyDescent="0.2"/>
    <row r="32" ht="15" customHeight="1" x14ac:dyDescent="0.2"/>
    <row r="36" ht="15" customHeight="1" x14ac:dyDescent="0.2"/>
    <row r="40" ht="15" customHeight="1" x14ac:dyDescent="0.2"/>
    <row r="44" ht="15" customHeight="1" x14ac:dyDescent="0.2"/>
  </sheetData>
  <mergeCells count="8">
    <mergeCell ref="D10:H10"/>
    <mergeCell ref="D11:H11"/>
    <mergeCell ref="F3:H3"/>
    <mergeCell ref="C5:H5"/>
    <mergeCell ref="C6:H6"/>
    <mergeCell ref="C7:H7"/>
    <mergeCell ref="D8:H8"/>
    <mergeCell ref="D9:H9"/>
  </mergeCells>
  <pageMargins left="0.7" right="0.17" top="0.22" bottom="0.17" header="0.17" footer="0.3"/>
  <pageSetup scale="9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L345"/>
  <sheetViews>
    <sheetView zoomScale="120" zoomScaleNormal="120" workbookViewId="0">
      <selection activeCell="P11" sqref="P11"/>
    </sheetView>
  </sheetViews>
  <sheetFormatPr defaultRowHeight="11.25" x14ac:dyDescent="0.2"/>
  <cols>
    <col min="1" max="1" width="24.140625" style="254" customWidth="1"/>
    <col min="2" max="3" width="10" style="254" customWidth="1"/>
    <col min="4" max="4" width="10.140625" style="254" customWidth="1"/>
    <col min="5" max="5" width="9.5703125" style="254" customWidth="1"/>
    <col min="6" max="6" width="1.85546875" style="254" customWidth="1"/>
    <col min="7" max="7" width="6.140625" style="254" customWidth="1"/>
    <col min="8" max="8" width="7" style="254" customWidth="1"/>
    <col min="9" max="16384" width="9.140625" style="254"/>
  </cols>
  <sheetData>
    <row r="1" spans="1:12" ht="15.75" x14ac:dyDescent="0.25">
      <c r="A1" s="486" t="s">
        <v>266</v>
      </c>
      <c r="B1" s="486"/>
      <c r="C1" s="486"/>
      <c r="D1" s="486"/>
      <c r="E1" s="486"/>
    </row>
    <row r="2" spans="1:12" ht="23.25" customHeight="1" x14ac:dyDescent="0.2">
      <c r="A2" s="482" t="s">
        <v>48</v>
      </c>
      <c r="B2" s="482"/>
      <c r="C2" s="482"/>
      <c r="D2" s="482"/>
      <c r="E2" s="482"/>
      <c r="F2" s="481"/>
    </row>
    <row r="3" spans="1:12" x14ac:dyDescent="0.2">
      <c r="A3" s="300" t="s">
        <v>153</v>
      </c>
      <c r="B3" s="300"/>
      <c r="C3" s="300"/>
      <c r="D3" s="300"/>
      <c r="E3" s="300"/>
    </row>
    <row r="4" spans="1:12" ht="12" thickBot="1" x14ac:dyDescent="0.25">
      <c r="G4" s="255"/>
      <c r="H4" s="255"/>
      <c r="I4" s="255"/>
      <c r="J4" s="255"/>
      <c r="K4" s="255"/>
      <c r="L4" s="255"/>
    </row>
    <row r="5" spans="1:12" ht="21.75" thickBot="1" x14ac:dyDescent="0.25">
      <c r="A5" s="24" t="s">
        <v>21</v>
      </c>
      <c r="B5" s="301" t="s">
        <v>154</v>
      </c>
      <c r="C5" s="301"/>
      <c r="D5" s="301"/>
      <c r="E5" s="301"/>
      <c r="G5" s="25"/>
      <c r="H5" s="290"/>
      <c r="I5" s="290"/>
      <c r="J5" s="290"/>
      <c r="K5" s="290"/>
      <c r="L5" s="255"/>
    </row>
    <row r="6" spans="1:12" ht="12" thickBot="1" x14ac:dyDescent="0.25">
      <c r="A6" s="24" t="s">
        <v>4</v>
      </c>
      <c r="B6" s="302" t="s">
        <v>155</v>
      </c>
      <c r="C6" s="303"/>
      <c r="D6" s="303"/>
      <c r="E6" s="303"/>
      <c r="G6" s="25"/>
      <c r="H6" s="291"/>
      <c r="I6" s="292"/>
      <c r="J6" s="292"/>
      <c r="K6" s="292"/>
      <c r="L6" s="255"/>
    </row>
    <row r="7" spans="1:12" ht="21.75" thickBot="1" x14ac:dyDescent="0.25">
      <c r="A7" s="24" t="s">
        <v>26</v>
      </c>
      <c r="B7" s="304" t="s">
        <v>47</v>
      </c>
      <c r="C7" s="305"/>
      <c r="D7" s="305"/>
      <c r="E7" s="306"/>
      <c r="G7" s="25"/>
      <c r="H7" s="273"/>
      <c r="I7" s="273"/>
      <c r="J7" s="273"/>
      <c r="K7" s="273"/>
      <c r="L7" s="255"/>
    </row>
    <row r="8" spans="1:12" ht="12" thickBot="1" x14ac:dyDescent="0.25">
      <c r="A8" s="307" t="s">
        <v>7</v>
      </c>
      <c r="B8" s="308"/>
      <c r="C8" s="308"/>
      <c r="D8" s="308"/>
      <c r="E8" s="309"/>
      <c r="G8" s="293"/>
      <c r="H8" s="293"/>
      <c r="I8" s="293"/>
      <c r="J8" s="293"/>
      <c r="K8" s="293"/>
      <c r="L8" s="255"/>
    </row>
    <row r="9" spans="1:12" ht="12" thickBot="1" x14ac:dyDescent="0.25">
      <c r="A9" s="313" t="s">
        <v>156</v>
      </c>
      <c r="B9" s="314"/>
      <c r="C9" s="314"/>
      <c r="D9" s="314"/>
      <c r="E9" s="315"/>
      <c r="G9" s="273"/>
      <c r="H9" s="273"/>
      <c r="I9" s="273"/>
      <c r="J9" s="273"/>
      <c r="K9" s="273"/>
      <c r="L9" s="255"/>
    </row>
    <row r="10" spans="1:12" ht="12" thickBot="1" x14ac:dyDescent="0.25">
      <c r="A10" s="313"/>
      <c r="B10" s="314"/>
      <c r="C10" s="314"/>
      <c r="D10" s="314"/>
      <c r="E10" s="315"/>
      <c r="G10" s="273"/>
      <c r="H10" s="273"/>
      <c r="I10" s="273"/>
      <c r="J10" s="273"/>
      <c r="K10" s="273"/>
      <c r="L10" s="255"/>
    </row>
    <row r="11" spans="1:12" ht="57.75" customHeight="1" thickBot="1" x14ac:dyDescent="0.25">
      <c r="A11" s="313"/>
      <c r="B11" s="314"/>
      <c r="C11" s="314"/>
      <c r="D11" s="314"/>
      <c r="E11" s="315"/>
      <c r="G11" s="273"/>
      <c r="H11" s="273"/>
      <c r="I11" s="273"/>
      <c r="J11" s="273"/>
      <c r="K11" s="273"/>
      <c r="L11" s="255"/>
    </row>
    <row r="12" spans="1:12" ht="39" customHeight="1" thickBot="1" x14ac:dyDescent="0.25">
      <c r="A12" s="212" t="s">
        <v>10</v>
      </c>
      <c r="B12" s="316" t="s">
        <v>157</v>
      </c>
      <c r="C12" s="316"/>
      <c r="D12" s="316"/>
      <c r="E12" s="316"/>
      <c r="G12" s="238"/>
      <c r="H12" s="241"/>
      <c r="I12" s="241"/>
      <c r="J12" s="241"/>
      <c r="K12" s="241"/>
      <c r="L12" s="255"/>
    </row>
    <row r="13" spans="1:12" x14ac:dyDescent="0.2">
      <c r="A13" s="317" t="s">
        <v>11</v>
      </c>
      <c r="B13" s="213">
        <v>2019</v>
      </c>
      <c r="C13" s="213">
        <v>2020</v>
      </c>
      <c r="D13" s="213">
        <v>2021</v>
      </c>
      <c r="E13" s="213">
        <v>2022</v>
      </c>
      <c r="G13" s="273"/>
      <c r="H13" s="275"/>
      <c r="I13" s="275"/>
      <c r="J13" s="275"/>
      <c r="K13" s="275"/>
      <c r="L13" s="255"/>
    </row>
    <row r="14" spans="1:12" ht="33" customHeight="1" thickBot="1" x14ac:dyDescent="0.25">
      <c r="A14" s="318"/>
      <c r="B14" s="214" t="s">
        <v>6</v>
      </c>
      <c r="C14" s="214" t="s">
        <v>6</v>
      </c>
      <c r="D14" s="214" t="s">
        <v>6</v>
      </c>
      <c r="E14" s="214" t="s">
        <v>6</v>
      </c>
      <c r="G14" s="273"/>
      <c r="H14" s="275"/>
      <c r="I14" s="275"/>
      <c r="J14" s="275"/>
      <c r="K14" s="275"/>
      <c r="L14" s="255"/>
    </row>
    <row r="15" spans="1:12" ht="45.75" customHeight="1" thickBot="1" x14ac:dyDescent="0.25">
      <c r="A15" s="215" t="s">
        <v>158</v>
      </c>
      <c r="B15" s="216">
        <v>5</v>
      </c>
      <c r="C15" s="216">
        <v>4</v>
      </c>
      <c r="D15" s="216">
        <v>5</v>
      </c>
      <c r="E15" s="216">
        <v>4</v>
      </c>
      <c r="G15" s="278"/>
      <c r="H15" s="239"/>
      <c r="I15" s="239"/>
      <c r="J15" s="239"/>
      <c r="K15" s="239"/>
      <c r="L15" s="255"/>
    </row>
    <row r="16" spans="1:12" ht="54" customHeight="1" thickBot="1" x14ac:dyDescent="0.25">
      <c r="A16" s="215" t="s">
        <v>159</v>
      </c>
      <c r="B16" s="216">
        <v>1</v>
      </c>
      <c r="C16" s="216">
        <v>2</v>
      </c>
      <c r="D16" s="216">
        <v>2</v>
      </c>
      <c r="E16" s="216">
        <v>2</v>
      </c>
      <c r="G16" s="278"/>
      <c r="H16" s="239"/>
      <c r="I16" s="239"/>
      <c r="J16" s="239"/>
      <c r="K16" s="239"/>
      <c r="L16" s="255"/>
    </row>
    <row r="17" spans="1:12" ht="51.75" customHeight="1" thickBot="1" x14ac:dyDescent="0.25">
      <c r="A17" s="215" t="s">
        <v>160</v>
      </c>
      <c r="B17" s="216">
        <v>5</v>
      </c>
      <c r="C17" s="216">
        <v>10</v>
      </c>
      <c r="D17" s="216">
        <v>10</v>
      </c>
      <c r="E17" s="216">
        <v>10</v>
      </c>
      <c r="G17" s="278"/>
      <c r="H17" s="239"/>
      <c r="I17" s="239"/>
      <c r="J17" s="239"/>
      <c r="K17" s="239"/>
      <c r="L17" s="255"/>
    </row>
    <row r="18" spans="1:12" ht="31.5" customHeight="1" thickBot="1" x14ac:dyDescent="0.25">
      <c r="A18" s="219" t="s">
        <v>12</v>
      </c>
      <c r="B18" s="319" t="s">
        <v>161</v>
      </c>
      <c r="C18" s="320"/>
      <c r="D18" s="320"/>
      <c r="E18" s="321"/>
      <c r="G18" s="238"/>
      <c r="H18" s="273"/>
      <c r="I18" s="273"/>
      <c r="J18" s="273"/>
      <c r="K18" s="273"/>
      <c r="L18" s="255"/>
    </row>
    <row r="19" spans="1:12" ht="21" customHeight="1" thickBot="1" x14ac:dyDescent="0.25">
      <c r="A19" s="304" t="s">
        <v>13</v>
      </c>
      <c r="B19" s="305"/>
      <c r="C19" s="305"/>
      <c r="D19" s="305"/>
      <c r="E19" s="306"/>
      <c r="G19" s="273"/>
      <c r="H19" s="273"/>
      <c r="I19" s="273"/>
      <c r="J19" s="273"/>
      <c r="K19" s="273"/>
      <c r="L19" s="255"/>
    </row>
    <row r="20" spans="1:12" ht="61.5" customHeight="1" thickBot="1" x14ac:dyDescent="0.25">
      <c r="A20" s="220" t="s">
        <v>162</v>
      </c>
      <c r="B20" s="216">
        <v>6</v>
      </c>
      <c r="C20" s="216">
        <v>5</v>
      </c>
      <c r="D20" s="216">
        <v>4</v>
      </c>
      <c r="E20" s="216">
        <v>3</v>
      </c>
      <c r="G20" s="241"/>
      <c r="H20" s="239"/>
      <c r="I20" s="239"/>
      <c r="J20" s="239"/>
      <c r="K20" s="239"/>
      <c r="L20" s="255"/>
    </row>
    <row r="21" spans="1:12" ht="37.5" customHeight="1" thickBot="1" x14ac:dyDescent="0.25">
      <c r="A21" s="215" t="s">
        <v>163</v>
      </c>
      <c r="B21" s="216">
        <v>15</v>
      </c>
      <c r="C21" s="216">
        <v>15</v>
      </c>
      <c r="D21" s="216">
        <v>16</v>
      </c>
      <c r="E21" s="216">
        <v>16</v>
      </c>
      <c r="G21" s="278"/>
      <c r="H21" s="239"/>
      <c r="I21" s="239"/>
      <c r="J21" s="239"/>
      <c r="K21" s="239"/>
      <c r="L21" s="255"/>
    </row>
    <row r="22" spans="1:12" ht="63.75" customHeight="1" thickBot="1" x14ac:dyDescent="0.25">
      <c r="A22" s="256" t="s">
        <v>164</v>
      </c>
      <c r="B22" s="257">
        <v>0.2</v>
      </c>
      <c r="C22" s="257">
        <v>0.25</v>
      </c>
      <c r="D22" s="257">
        <v>0.3</v>
      </c>
      <c r="E22" s="257">
        <v>0.4</v>
      </c>
      <c r="G22" s="278"/>
      <c r="H22" s="240"/>
      <c r="I22" s="240"/>
      <c r="J22" s="240"/>
      <c r="K22" s="240"/>
      <c r="L22" s="255"/>
    </row>
    <row r="23" spans="1:12" ht="29.25" customHeight="1" thickBot="1" x14ac:dyDescent="0.25">
      <c r="A23" s="215" t="s">
        <v>165</v>
      </c>
      <c r="B23" s="221">
        <v>0</v>
      </c>
      <c r="C23" s="221">
        <v>0</v>
      </c>
      <c r="D23" s="221">
        <v>0</v>
      </c>
      <c r="E23" s="221">
        <v>0</v>
      </c>
      <c r="G23" s="278"/>
      <c r="H23" s="240"/>
      <c r="I23" s="240"/>
      <c r="J23" s="240"/>
      <c r="K23" s="240"/>
      <c r="L23" s="255"/>
    </row>
    <row r="24" spans="1:12" ht="50.25" customHeight="1" thickBot="1" x14ac:dyDescent="0.25">
      <c r="A24" s="215" t="s">
        <v>166</v>
      </c>
      <c r="B24" s="217">
        <v>0.59</v>
      </c>
      <c r="C24" s="217">
        <v>0.6</v>
      </c>
      <c r="D24" s="217">
        <v>0.6</v>
      </c>
      <c r="E24" s="217">
        <v>0.6</v>
      </c>
      <c r="G24" s="278"/>
      <c r="H24" s="242"/>
      <c r="I24" s="242"/>
      <c r="J24" s="242"/>
      <c r="K24" s="242"/>
      <c r="L24" s="255"/>
    </row>
    <row r="25" spans="1:12" ht="36" customHeight="1" thickBot="1" x14ac:dyDescent="0.25">
      <c r="A25" s="322" t="s">
        <v>29</v>
      </c>
      <c r="B25" s="323"/>
      <c r="C25" s="323"/>
      <c r="D25" s="323"/>
      <c r="E25" s="324"/>
      <c r="G25" s="278"/>
      <c r="H25" s="240"/>
      <c r="I25" s="240"/>
      <c r="J25" s="240"/>
      <c r="K25" s="240"/>
      <c r="L25" s="255"/>
    </row>
    <row r="26" spans="1:12" ht="12" thickBot="1" x14ac:dyDescent="0.25">
      <c r="A26" s="322" t="s">
        <v>42</v>
      </c>
      <c r="B26" s="323"/>
      <c r="C26" s="323"/>
      <c r="D26" s="323"/>
      <c r="E26" s="324"/>
      <c r="G26" s="294"/>
      <c r="H26" s="294"/>
      <c r="I26" s="294"/>
      <c r="J26" s="294"/>
      <c r="K26" s="294"/>
      <c r="L26" s="255"/>
    </row>
    <row r="27" spans="1:12" ht="12" thickBot="1" x14ac:dyDescent="0.25">
      <c r="A27" s="222" t="s">
        <v>258</v>
      </c>
      <c r="B27" s="325" t="s">
        <v>168</v>
      </c>
      <c r="C27" s="325"/>
      <c r="D27" s="325"/>
      <c r="E27" s="325"/>
      <c r="G27" s="294"/>
      <c r="H27" s="294"/>
      <c r="I27" s="294"/>
      <c r="J27" s="294"/>
      <c r="K27" s="294"/>
      <c r="L27" s="255"/>
    </row>
    <row r="28" spans="1:12" ht="38.25" customHeight="1" thickBot="1" x14ac:dyDescent="0.25">
      <c r="A28" s="223" t="s">
        <v>9</v>
      </c>
      <c r="B28" s="326" t="s">
        <v>169</v>
      </c>
      <c r="C28" s="327"/>
      <c r="D28" s="327"/>
      <c r="E28" s="328"/>
      <c r="G28" s="243"/>
      <c r="H28" s="295"/>
      <c r="I28" s="295"/>
      <c r="J28" s="295"/>
      <c r="K28" s="295"/>
      <c r="L28" s="255"/>
    </row>
    <row r="29" spans="1:12" ht="12" thickBot="1" x14ac:dyDescent="0.25">
      <c r="A29" s="223" t="s">
        <v>14</v>
      </c>
      <c r="B29" s="301" t="s">
        <v>170</v>
      </c>
      <c r="C29" s="301"/>
      <c r="D29" s="301"/>
      <c r="E29" s="301"/>
      <c r="G29" s="277"/>
      <c r="H29" s="241"/>
      <c r="I29" s="241"/>
      <c r="J29" s="241"/>
      <c r="K29" s="241"/>
      <c r="L29" s="255"/>
    </row>
    <row r="30" spans="1:12" x14ac:dyDescent="0.2">
      <c r="A30" s="317"/>
      <c r="B30" s="224">
        <v>2019</v>
      </c>
      <c r="C30" s="224">
        <v>2020</v>
      </c>
      <c r="D30" s="224">
        <v>2021</v>
      </c>
      <c r="E30" s="224">
        <v>2022</v>
      </c>
      <c r="G30" s="277"/>
      <c r="H30" s="290"/>
      <c r="I30" s="290"/>
      <c r="J30" s="290"/>
      <c r="K30" s="290"/>
      <c r="L30" s="255"/>
    </row>
    <row r="31" spans="1:12" ht="21.75" thickBot="1" x14ac:dyDescent="0.25">
      <c r="A31" s="318"/>
      <c r="B31" s="225" t="s">
        <v>6</v>
      </c>
      <c r="C31" s="225" t="s">
        <v>6</v>
      </c>
      <c r="D31" s="225" t="s">
        <v>6</v>
      </c>
      <c r="E31" s="225" t="s">
        <v>6</v>
      </c>
      <c r="G31" s="273"/>
      <c r="H31" s="276"/>
      <c r="I31" s="276"/>
      <c r="J31" s="276"/>
      <c r="K31" s="276"/>
      <c r="L31" s="255"/>
    </row>
    <row r="32" spans="1:12" ht="12" thickBot="1" x14ac:dyDescent="0.25">
      <c r="A32" s="223" t="s">
        <v>8</v>
      </c>
      <c r="B32" s="1">
        <v>25</v>
      </c>
      <c r="C32" s="1">
        <v>25</v>
      </c>
      <c r="D32" s="1">
        <v>25</v>
      </c>
      <c r="E32" s="1">
        <v>25</v>
      </c>
      <c r="G32" s="273"/>
      <c r="H32" s="276"/>
      <c r="I32" s="276"/>
      <c r="J32" s="276"/>
      <c r="K32" s="276"/>
      <c r="L32" s="255"/>
    </row>
    <row r="33" spans="1:12" ht="12" thickBot="1" x14ac:dyDescent="0.25">
      <c r="A33" s="223" t="s">
        <v>15</v>
      </c>
      <c r="B33" s="218">
        <f>B62</f>
        <v>115276</v>
      </c>
      <c r="C33" s="218">
        <f t="shared" ref="C33:E33" si="0">C62</f>
        <v>115276</v>
      </c>
      <c r="D33" s="218">
        <f t="shared" si="0"/>
        <v>115276</v>
      </c>
      <c r="E33" s="218">
        <f t="shared" si="0"/>
        <v>115276</v>
      </c>
      <c r="G33" s="277"/>
      <c r="H33" s="9"/>
      <c r="I33" s="9"/>
      <c r="J33" s="9"/>
      <c r="K33" s="9"/>
      <c r="L33" s="255"/>
    </row>
    <row r="34" spans="1:12" ht="12" thickBot="1" x14ac:dyDescent="0.25">
      <c r="A34" s="223" t="s">
        <v>23</v>
      </c>
      <c r="B34" s="218">
        <f>B33/B32</f>
        <v>4611.04</v>
      </c>
      <c r="C34" s="218">
        <f t="shared" ref="C34:E34" si="1">C33/C32</f>
        <v>4611.04</v>
      </c>
      <c r="D34" s="218">
        <f t="shared" si="1"/>
        <v>4611.04</v>
      </c>
      <c r="E34" s="218">
        <f t="shared" si="1"/>
        <v>4611.04</v>
      </c>
      <c r="G34" s="277"/>
      <c r="H34" s="9"/>
      <c r="I34" s="9"/>
      <c r="J34" s="9"/>
      <c r="K34" s="9"/>
      <c r="L34" s="255"/>
    </row>
    <row r="35" spans="1:12" ht="12" thickBot="1" x14ac:dyDescent="0.25">
      <c r="A35" s="223" t="s">
        <v>16</v>
      </c>
      <c r="B35" s="226" t="s">
        <v>22</v>
      </c>
      <c r="C35" s="227">
        <f>C32/B32-1</f>
        <v>0</v>
      </c>
      <c r="D35" s="227">
        <f t="shared" ref="D35:E37" si="2">D32/C32-1</f>
        <v>0</v>
      </c>
      <c r="E35" s="227">
        <f t="shared" si="2"/>
        <v>0</v>
      </c>
      <c r="G35" s="277"/>
      <c r="H35" s="9"/>
      <c r="I35" s="9"/>
      <c r="J35" s="9"/>
      <c r="K35" s="9"/>
      <c r="L35" s="255"/>
    </row>
    <row r="36" spans="1:12" ht="12" thickBot="1" x14ac:dyDescent="0.25">
      <c r="A36" s="223" t="s">
        <v>17</v>
      </c>
      <c r="B36" s="226" t="s">
        <v>22</v>
      </c>
      <c r="C36" s="227">
        <f>C33/B33-1</f>
        <v>0</v>
      </c>
      <c r="D36" s="227">
        <f t="shared" si="2"/>
        <v>0</v>
      </c>
      <c r="E36" s="227">
        <f t="shared" si="2"/>
        <v>0</v>
      </c>
      <c r="G36" s="277"/>
      <c r="H36" s="275"/>
      <c r="I36" s="244"/>
      <c r="J36" s="244"/>
      <c r="K36" s="244"/>
      <c r="L36" s="255"/>
    </row>
    <row r="37" spans="1:12" ht="12" thickBot="1" x14ac:dyDescent="0.25">
      <c r="A37" s="223" t="s">
        <v>18</v>
      </c>
      <c r="B37" s="226" t="s">
        <v>22</v>
      </c>
      <c r="C37" s="227">
        <f>C34/B34-1</f>
        <v>0</v>
      </c>
      <c r="D37" s="227">
        <f t="shared" si="2"/>
        <v>0</v>
      </c>
      <c r="E37" s="227">
        <f t="shared" si="2"/>
        <v>0</v>
      </c>
      <c r="G37" s="277"/>
      <c r="H37" s="275"/>
      <c r="I37" s="244"/>
      <c r="J37" s="244"/>
      <c r="K37" s="244"/>
      <c r="L37" s="255"/>
    </row>
    <row r="38" spans="1:12" ht="17.25" customHeight="1" thickBot="1" x14ac:dyDescent="0.25">
      <c r="A38" s="310" t="s">
        <v>257</v>
      </c>
      <c r="B38" s="311"/>
      <c r="C38" s="311"/>
      <c r="D38" s="311"/>
      <c r="E38" s="312"/>
      <c r="G38" s="277"/>
      <c r="H38" s="275"/>
      <c r="I38" s="244"/>
      <c r="J38" s="244"/>
      <c r="K38" s="244"/>
      <c r="L38" s="255"/>
    </row>
    <row r="39" spans="1:12" x14ac:dyDescent="0.2">
      <c r="A39" s="317"/>
      <c r="B39" s="224">
        <v>2019</v>
      </c>
      <c r="C39" s="224">
        <v>2020</v>
      </c>
      <c r="D39" s="224">
        <v>2021</v>
      </c>
      <c r="E39" s="224">
        <v>2022</v>
      </c>
      <c r="G39" s="238"/>
      <c r="H39" s="238"/>
      <c r="I39" s="238"/>
      <c r="J39" s="238"/>
      <c r="K39" s="238"/>
      <c r="L39" s="255"/>
    </row>
    <row r="40" spans="1:12" ht="21.75" thickBot="1" x14ac:dyDescent="0.25">
      <c r="A40" s="318"/>
      <c r="B40" s="225" t="s">
        <v>6</v>
      </c>
      <c r="C40" s="225" t="s">
        <v>6</v>
      </c>
      <c r="D40" s="225" t="s">
        <v>6</v>
      </c>
      <c r="E40" s="225" t="s">
        <v>6</v>
      </c>
      <c r="G40" s="273"/>
      <c r="H40" s="276"/>
      <c r="I40" s="276"/>
      <c r="J40" s="276"/>
      <c r="K40" s="276"/>
      <c r="L40" s="255"/>
    </row>
    <row r="41" spans="1:12" ht="12" thickBot="1" x14ac:dyDescent="0.25">
      <c r="A41" s="228" t="s">
        <v>0</v>
      </c>
      <c r="B41" s="229">
        <f>B42+B43</f>
        <v>97676</v>
      </c>
      <c r="C41" s="229">
        <f t="shared" ref="C41:E41" si="3">C42+C43</f>
        <v>97676</v>
      </c>
      <c r="D41" s="229">
        <f t="shared" si="3"/>
        <v>97676</v>
      </c>
      <c r="E41" s="229">
        <f t="shared" si="3"/>
        <v>97676</v>
      </c>
      <c r="G41" s="273"/>
      <c r="H41" s="276"/>
      <c r="I41" s="276"/>
      <c r="J41" s="276"/>
      <c r="K41" s="276"/>
      <c r="L41" s="255"/>
    </row>
    <row r="42" spans="1:12" ht="12" thickBot="1" x14ac:dyDescent="0.25">
      <c r="A42" s="230" t="s">
        <v>54</v>
      </c>
      <c r="B42" s="231">
        <v>97676</v>
      </c>
      <c r="C42" s="231">
        <v>97676</v>
      </c>
      <c r="D42" s="231">
        <v>97676</v>
      </c>
      <c r="E42" s="231">
        <v>97676</v>
      </c>
      <c r="G42" s="245"/>
      <c r="H42" s="11"/>
      <c r="I42" s="11"/>
      <c r="J42" s="11"/>
      <c r="K42" s="11"/>
      <c r="L42" s="255"/>
    </row>
    <row r="43" spans="1:12" ht="12" thickBot="1" x14ac:dyDescent="0.25">
      <c r="A43" s="230" t="s">
        <v>55</v>
      </c>
      <c r="B43" s="231"/>
      <c r="C43" s="232"/>
      <c r="D43" s="232"/>
      <c r="E43" s="232"/>
      <c r="G43" s="246"/>
      <c r="H43" s="247"/>
      <c r="I43" s="247"/>
      <c r="J43" s="247"/>
      <c r="K43" s="247"/>
      <c r="L43" s="255"/>
    </row>
    <row r="44" spans="1:12" ht="23.25" thickBot="1" x14ac:dyDescent="0.25">
      <c r="A44" s="228" t="s">
        <v>28</v>
      </c>
      <c r="B44" s="229">
        <f>B45+B46</f>
        <v>17600</v>
      </c>
      <c r="C44" s="229">
        <f t="shared" ref="C44:E44" si="4">C45+C46</f>
        <v>17600</v>
      </c>
      <c r="D44" s="229">
        <f t="shared" si="4"/>
        <v>17600</v>
      </c>
      <c r="E44" s="229">
        <f t="shared" si="4"/>
        <v>17600</v>
      </c>
      <c r="G44" s="246"/>
      <c r="H44" s="247"/>
      <c r="I44" s="248"/>
      <c r="J44" s="248"/>
      <c r="K44" s="248"/>
      <c r="L44" s="255"/>
    </row>
    <row r="45" spans="1:12" ht="12" thickBot="1" x14ac:dyDescent="0.25">
      <c r="A45" s="230" t="s">
        <v>54</v>
      </c>
      <c r="B45" s="231">
        <v>17600</v>
      </c>
      <c r="C45" s="231">
        <v>17600</v>
      </c>
      <c r="D45" s="231">
        <v>17600</v>
      </c>
      <c r="E45" s="231">
        <v>17600</v>
      </c>
      <c r="G45" s="245"/>
      <c r="H45" s="11"/>
      <c r="I45" s="11"/>
      <c r="J45" s="11"/>
      <c r="K45" s="11"/>
      <c r="L45" s="255"/>
    </row>
    <row r="46" spans="1:12" ht="12" thickBot="1" x14ac:dyDescent="0.25">
      <c r="A46" s="230" t="s">
        <v>55</v>
      </c>
      <c r="B46" s="231"/>
      <c r="C46" s="229"/>
      <c r="D46" s="229"/>
      <c r="E46" s="229"/>
      <c r="G46" s="246"/>
      <c r="H46" s="247"/>
      <c r="I46" s="247"/>
      <c r="J46" s="247"/>
      <c r="K46" s="247"/>
      <c r="L46" s="255"/>
    </row>
    <row r="47" spans="1:12" ht="12" thickBot="1" x14ac:dyDescent="0.25">
      <c r="A47" s="228" t="s">
        <v>1</v>
      </c>
      <c r="B47" s="231">
        <v>0</v>
      </c>
      <c r="C47" s="229">
        <v>0</v>
      </c>
      <c r="D47" s="229">
        <v>0</v>
      </c>
      <c r="E47" s="229">
        <v>0</v>
      </c>
      <c r="G47" s="246"/>
      <c r="H47" s="247"/>
      <c r="I47" s="11"/>
      <c r="J47" s="11"/>
      <c r="K47" s="11"/>
      <c r="L47" s="255"/>
    </row>
    <row r="48" spans="1:12" ht="12" thickBot="1" x14ac:dyDescent="0.25">
      <c r="A48" s="230" t="s">
        <v>54</v>
      </c>
      <c r="B48" s="231"/>
      <c r="C48" s="229"/>
      <c r="D48" s="229"/>
      <c r="E48" s="229"/>
      <c r="G48" s="245"/>
      <c r="H48" s="247"/>
      <c r="I48" s="11"/>
      <c r="J48" s="11"/>
      <c r="K48" s="11"/>
      <c r="L48" s="255"/>
    </row>
    <row r="49" spans="1:12" ht="12" thickBot="1" x14ac:dyDescent="0.25">
      <c r="A49" s="230" t="s">
        <v>55</v>
      </c>
      <c r="B49" s="231"/>
      <c r="C49" s="229"/>
      <c r="D49" s="229"/>
      <c r="E49" s="229"/>
      <c r="G49" s="246"/>
      <c r="H49" s="247"/>
      <c r="I49" s="11"/>
      <c r="J49" s="11"/>
      <c r="K49" s="11"/>
      <c r="L49" s="255"/>
    </row>
    <row r="50" spans="1:12" ht="12" thickBot="1" x14ac:dyDescent="0.25">
      <c r="A50" s="228" t="s">
        <v>2</v>
      </c>
      <c r="B50" s="231"/>
      <c r="C50" s="229"/>
      <c r="D50" s="229"/>
      <c r="E50" s="229"/>
      <c r="G50" s="246"/>
      <c r="H50" s="247"/>
      <c r="I50" s="11"/>
      <c r="J50" s="11"/>
      <c r="K50" s="11"/>
      <c r="L50" s="255"/>
    </row>
    <row r="51" spans="1:12" ht="12" thickBot="1" x14ac:dyDescent="0.25">
      <c r="A51" s="230" t="s">
        <v>54</v>
      </c>
      <c r="B51" s="231"/>
      <c r="C51" s="229"/>
      <c r="D51" s="229"/>
      <c r="E51" s="229"/>
      <c r="G51" s="245"/>
      <c r="H51" s="247"/>
      <c r="I51" s="11"/>
      <c r="J51" s="11"/>
      <c r="K51" s="11"/>
      <c r="L51" s="255"/>
    </row>
    <row r="52" spans="1:12" ht="12" thickBot="1" x14ac:dyDescent="0.25">
      <c r="A52" s="230" t="s">
        <v>55</v>
      </c>
      <c r="B52" s="231"/>
      <c r="C52" s="229"/>
      <c r="D52" s="229"/>
      <c r="E52" s="229"/>
      <c r="G52" s="246"/>
      <c r="H52" s="247"/>
      <c r="I52" s="11"/>
      <c r="J52" s="11"/>
      <c r="K52" s="11"/>
      <c r="L52" s="255"/>
    </row>
    <row r="53" spans="1:12" ht="12" thickBot="1" x14ac:dyDescent="0.25">
      <c r="A53" s="228" t="s">
        <v>24</v>
      </c>
      <c r="B53" s="231"/>
      <c r="C53" s="229"/>
      <c r="D53" s="229"/>
      <c r="E53" s="229"/>
      <c r="G53" s="246"/>
      <c r="H53" s="247"/>
      <c r="I53" s="11"/>
      <c r="J53" s="11"/>
      <c r="K53" s="11"/>
      <c r="L53" s="255"/>
    </row>
    <row r="54" spans="1:12" ht="12" thickBot="1" x14ac:dyDescent="0.25">
      <c r="A54" s="230" t="s">
        <v>54</v>
      </c>
      <c r="B54" s="231"/>
      <c r="C54" s="229"/>
      <c r="D54" s="229"/>
      <c r="E54" s="229"/>
      <c r="G54" s="245"/>
      <c r="H54" s="247"/>
      <c r="I54" s="11"/>
      <c r="J54" s="11"/>
      <c r="K54" s="11"/>
      <c r="L54" s="255"/>
    </row>
    <row r="55" spans="1:12" ht="12" thickBot="1" x14ac:dyDescent="0.25">
      <c r="A55" s="230" t="s">
        <v>55</v>
      </c>
      <c r="B55" s="231"/>
      <c r="C55" s="229"/>
      <c r="D55" s="229"/>
      <c r="E55" s="229"/>
      <c r="G55" s="246"/>
      <c r="H55" s="247"/>
      <c r="I55" s="11"/>
      <c r="J55" s="11"/>
      <c r="K55" s="11"/>
      <c r="L55" s="255"/>
    </row>
    <row r="56" spans="1:12" ht="12" thickBot="1" x14ac:dyDescent="0.25">
      <c r="A56" s="228" t="s">
        <v>25</v>
      </c>
      <c r="B56" s="231"/>
      <c r="C56" s="229"/>
      <c r="D56" s="229"/>
      <c r="E56" s="229"/>
      <c r="G56" s="246"/>
      <c r="H56" s="247"/>
      <c r="I56" s="11"/>
      <c r="J56" s="11"/>
      <c r="K56" s="11"/>
      <c r="L56" s="255"/>
    </row>
    <row r="57" spans="1:12" ht="12" thickBot="1" x14ac:dyDescent="0.25">
      <c r="A57" s="230" t="s">
        <v>54</v>
      </c>
      <c r="B57" s="231"/>
      <c r="C57" s="229"/>
      <c r="D57" s="229"/>
      <c r="E57" s="229"/>
      <c r="G57" s="245"/>
      <c r="H57" s="247"/>
      <c r="I57" s="11"/>
      <c r="J57" s="11"/>
      <c r="K57" s="11"/>
      <c r="L57" s="255"/>
    </row>
    <row r="58" spans="1:12" ht="12" thickBot="1" x14ac:dyDescent="0.25">
      <c r="A58" s="230" t="s">
        <v>55</v>
      </c>
      <c r="B58" s="231"/>
      <c r="C58" s="229"/>
      <c r="D58" s="229"/>
      <c r="E58" s="229"/>
      <c r="G58" s="246"/>
      <c r="H58" s="247"/>
      <c r="I58" s="11"/>
      <c r="J58" s="11"/>
      <c r="K58" s="11"/>
      <c r="L58" s="255"/>
    </row>
    <row r="59" spans="1:12" ht="23.25" thickBot="1" x14ac:dyDescent="0.25">
      <c r="A59" s="228" t="s">
        <v>3</v>
      </c>
      <c r="B59" s="231">
        <v>0</v>
      </c>
      <c r="C59" s="229">
        <v>0</v>
      </c>
      <c r="D59" s="229">
        <f>C59*1.03*0.99</f>
        <v>0</v>
      </c>
      <c r="E59" s="229">
        <f>D59*1.03*0.99</f>
        <v>0</v>
      </c>
      <c r="G59" s="246"/>
      <c r="H59" s="247"/>
      <c r="I59" s="11"/>
      <c r="J59" s="11"/>
      <c r="K59" s="11"/>
      <c r="L59" s="255"/>
    </row>
    <row r="60" spans="1:12" ht="12" thickBot="1" x14ac:dyDescent="0.25">
      <c r="A60" s="230" t="s">
        <v>54</v>
      </c>
      <c r="B60" s="231"/>
      <c r="C60" s="233"/>
      <c r="D60" s="233"/>
      <c r="E60" s="233"/>
      <c r="G60" s="245"/>
      <c r="H60" s="247"/>
      <c r="I60" s="11"/>
      <c r="J60" s="11"/>
      <c r="K60" s="11"/>
      <c r="L60" s="255"/>
    </row>
    <row r="61" spans="1:12" ht="12" thickBot="1" x14ac:dyDescent="0.25">
      <c r="A61" s="230" t="s">
        <v>55</v>
      </c>
      <c r="B61" s="231"/>
      <c r="C61" s="234"/>
      <c r="D61" s="233"/>
      <c r="E61" s="233"/>
      <c r="G61" s="246"/>
      <c r="H61" s="247"/>
      <c r="I61" s="249"/>
      <c r="J61" s="249"/>
      <c r="K61" s="249"/>
      <c r="L61" s="255"/>
    </row>
    <row r="62" spans="1:12" ht="12" thickBot="1" x14ac:dyDescent="0.25">
      <c r="A62" s="235" t="s">
        <v>30</v>
      </c>
      <c r="B62" s="231">
        <f>B59+B56+B53+B50+B47+B44+B41</f>
        <v>115276</v>
      </c>
      <c r="C62" s="231">
        <f t="shared" ref="C62:E62" si="5">C59+C56+C53+C50+C47+C44+C41</f>
        <v>115276</v>
      </c>
      <c r="D62" s="231">
        <f t="shared" si="5"/>
        <v>115276</v>
      </c>
      <c r="E62" s="231">
        <f t="shared" si="5"/>
        <v>115276</v>
      </c>
      <c r="G62" s="246"/>
      <c r="H62" s="247"/>
      <c r="I62" s="250"/>
      <c r="J62" s="249"/>
      <c r="K62" s="249"/>
      <c r="L62" s="255"/>
    </row>
    <row r="63" spans="1:12" ht="12" thickBot="1" x14ac:dyDescent="0.25">
      <c r="A63" s="236" t="s">
        <v>31</v>
      </c>
      <c r="B63" s="237">
        <f>IF(B62-B33=0,0,"Error")</f>
        <v>0</v>
      </c>
      <c r="C63" s="237">
        <f>IF(C62-C33=0,0,"Error")</f>
        <v>0</v>
      </c>
      <c r="D63" s="237">
        <f>IF(D62-D33=0,0,"Error")</f>
        <v>0</v>
      </c>
      <c r="E63" s="237">
        <f>IF(E62-E33=0,0,"Error")</f>
        <v>0</v>
      </c>
      <c r="G63" s="251"/>
      <c r="H63" s="247"/>
      <c r="I63" s="247"/>
      <c r="J63" s="247"/>
      <c r="K63" s="247"/>
      <c r="L63" s="255"/>
    </row>
    <row r="64" spans="1:12" ht="12" thickBot="1" x14ac:dyDescent="0.25">
      <c r="A64" s="258" t="s">
        <v>259</v>
      </c>
      <c r="B64" s="325" t="s">
        <v>171</v>
      </c>
      <c r="C64" s="325"/>
      <c r="D64" s="325"/>
      <c r="E64" s="325"/>
      <c r="G64" s="252"/>
      <c r="H64" s="253"/>
      <c r="I64" s="253"/>
      <c r="J64" s="253"/>
      <c r="K64" s="253"/>
      <c r="L64" s="255"/>
    </row>
    <row r="65" spans="1:12" ht="29.25" customHeight="1" thickBot="1" x14ac:dyDescent="0.25">
      <c r="A65" s="223" t="s">
        <v>9</v>
      </c>
      <c r="B65" s="333" t="s">
        <v>172</v>
      </c>
      <c r="C65" s="334"/>
      <c r="D65" s="334"/>
      <c r="E65" s="335"/>
      <c r="G65" s="273"/>
      <c r="H65" s="295"/>
      <c r="I65" s="295"/>
      <c r="J65" s="295"/>
      <c r="K65" s="295"/>
      <c r="L65" s="255"/>
    </row>
    <row r="66" spans="1:12" ht="12" thickBot="1" x14ac:dyDescent="0.25">
      <c r="A66" s="223" t="s">
        <v>14</v>
      </c>
      <c r="B66" s="336" t="s">
        <v>173</v>
      </c>
      <c r="C66" s="336"/>
      <c r="D66" s="336"/>
      <c r="E66" s="336"/>
      <c r="G66" s="277"/>
      <c r="H66" s="273"/>
      <c r="I66" s="273"/>
      <c r="J66" s="273"/>
      <c r="K66" s="273"/>
      <c r="L66" s="255"/>
    </row>
    <row r="67" spans="1:12" x14ac:dyDescent="0.2">
      <c r="A67" s="317"/>
      <c r="B67" s="224">
        <v>2019</v>
      </c>
      <c r="C67" s="224">
        <v>2020</v>
      </c>
      <c r="D67" s="224">
        <v>2021</v>
      </c>
      <c r="E67" s="224">
        <v>2022</v>
      </c>
      <c r="G67" s="277"/>
      <c r="H67" s="295"/>
      <c r="I67" s="295"/>
      <c r="J67" s="295"/>
      <c r="K67" s="295"/>
      <c r="L67" s="255"/>
    </row>
    <row r="68" spans="1:12" ht="21.75" thickBot="1" x14ac:dyDescent="0.25">
      <c r="A68" s="318"/>
      <c r="B68" s="225" t="s">
        <v>6</v>
      </c>
      <c r="C68" s="225" t="s">
        <v>6</v>
      </c>
      <c r="D68" s="225" t="s">
        <v>6</v>
      </c>
      <c r="E68" s="225" t="s">
        <v>6</v>
      </c>
      <c r="G68" s="273"/>
      <c r="H68" s="276"/>
      <c r="I68" s="276"/>
      <c r="J68" s="276"/>
      <c r="K68" s="276"/>
      <c r="L68" s="255"/>
    </row>
    <row r="69" spans="1:12" ht="12" thickBot="1" x14ac:dyDescent="0.25">
      <c r="A69" s="223" t="s">
        <v>8</v>
      </c>
      <c r="B69" s="1">
        <v>12</v>
      </c>
      <c r="C69" s="1">
        <v>14</v>
      </c>
      <c r="D69" s="1">
        <v>17</v>
      </c>
      <c r="E69" s="1">
        <v>17</v>
      </c>
      <c r="G69" s="273"/>
      <c r="H69" s="276"/>
      <c r="I69" s="276"/>
      <c r="J69" s="276"/>
      <c r="K69" s="276"/>
      <c r="L69" s="255"/>
    </row>
    <row r="70" spans="1:12" ht="12" thickBot="1" x14ac:dyDescent="0.25">
      <c r="A70" s="223" t="s">
        <v>15</v>
      </c>
      <c r="B70" s="218">
        <f>B99</f>
        <v>45000</v>
      </c>
      <c r="C70" s="218">
        <f t="shared" ref="C70:E70" si="6">C99</f>
        <v>54724</v>
      </c>
      <c r="D70" s="218">
        <f t="shared" si="6"/>
        <v>69724</v>
      </c>
      <c r="E70" s="218">
        <f t="shared" si="6"/>
        <v>70224</v>
      </c>
      <c r="G70" s="277"/>
      <c r="H70" s="9"/>
      <c r="I70" s="9"/>
      <c r="J70" s="9"/>
      <c r="K70" s="9"/>
      <c r="L70" s="255"/>
    </row>
    <row r="71" spans="1:12" ht="12" thickBot="1" x14ac:dyDescent="0.25">
      <c r="A71" s="223" t="s">
        <v>23</v>
      </c>
      <c r="B71" s="218">
        <f>B70/B69</f>
        <v>3750</v>
      </c>
      <c r="C71" s="218">
        <f>C70/C69</f>
        <v>3908.8571428571427</v>
      </c>
      <c r="D71" s="218">
        <f>D70/D69</f>
        <v>4101.411764705882</v>
      </c>
      <c r="E71" s="218">
        <f>E70/E69</f>
        <v>4130.8235294117649</v>
      </c>
      <c r="G71" s="277"/>
      <c r="H71" s="9"/>
      <c r="I71" s="9"/>
      <c r="J71" s="9"/>
      <c r="K71" s="9"/>
      <c r="L71" s="255"/>
    </row>
    <row r="72" spans="1:12" ht="12" thickBot="1" x14ac:dyDescent="0.25">
      <c r="A72" s="223" t="s">
        <v>16</v>
      </c>
      <c r="B72" s="226"/>
      <c r="C72" s="227">
        <f>C69/B69-1</f>
        <v>0.16666666666666674</v>
      </c>
      <c r="D72" s="227">
        <f>D69/C69-1</f>
        <v>0.21428571428571419</v>
      </c>
      <c r="E72" s="227">
        <f>E69/D69-1</f>
        <v>0</v>
      </c>
      <c r="G72" s="277"/>
      <c r="H72" s="9"/>
      <c r="I72" s="9"/>
      <c r="J72" s="9"/>
      <c r="K72" s="9"/>
      <c r="L72" s="255"/>
    </row>
    <row r="73" spans="1:12" ht="12" thickBot="1" x14ac:dyDescent="0.25">
      <c r="A73" s="223" t="s">
        <v>17</v>
      </c>
      <c r="B73" s="226"/>
      <c r="C73" s="227">
        <f>C70/B70-1</f>
        <v>0.216088888888889</v>
      </c>
      <c r="D73" s="227">
        <f t="shared" ref="D73:E74" si="7">D70/C70-1</f>
        <v>0.27410277026533159</v>
      </c>
      <c r="E73" s="227">
        <f t="shared" si="7"/>
        <v>7.1711318914577937E-3</v>
      </c>
      <c r="G73" s="277"/>
      <c r="H73" s="275"/>
      <c r="I73" s="244"/>
      <c r="J73" s="244"/>
      <c r="K73" s="244"/>
      <c r="L73" s="255"/>
    </row>
    <row r="74" spans="1:12" ht="12" thickBot="1" x14ac:dyDescent="0.25">
      <c r="A74" s="223" t="s">
        <v>18</v>
      </c>
      <c r="B74" s="226"/>
      <c r="C74" s="227">
        <f>C71/B71-1</f>
        <v>4.2361904761904601E-2</v>
      </c>
      <c r="D74" s="227">
        <f t="shared" si="7"/>
        <v>4.9261104924390509E-2</v>
      </c>
      <c r="E74" s="227">
        <f t="shared" si="7"/>
        <v>7.1711318914577937E-3</v>
      </c>
      <c r="G74" s="277"/>
      <c r="H74" s="275"/>
      <c r="I74" s="244"/>
      <c r="J74" s="244"/>
      <c r="K74" s="244"/>
      <c r="L74" s="255"/>
    </row>
    <row r="75" spans="1:12" ht="12" thickBot="1" x14ac:dyDescent="0.25">
      <c r="A75" s="310" t="s">
        <v>260</v>
      </c>
      <c r="B75" s="311"/>
      <c r="C75" s="311"/>
      <c r="D75" s="311"/>
      <c r="E75" s="312"/>
    </row>
    <row r="76" spans="1:12" x14ac:dyDescent="0.2">
      <c r="A76" s="317"/>
      <c r="B76" s="224">
        <v>2019</v>
      </c>
      <c r="C76" s="224">
        <v>2020</v>
      </c>
      <c r="D76" s="224">
        <v>2021</v>
      </c>
      <c r="E76" s="224">
        <v>2022</v>
      </c>
    </row>
    <row r="77" spans="1:12" ht="21.75" thickBot="1" x14ac:dyDescent="0.25">
      <c r="A77" s="318"/>
      <c r="B77" s="225" t="s">
        <v>6</v>
      </c>
      <c r="C77" s="225" t="s">
        <v>6</v>
      </c>
      <c r="D77" s="225" t="s">
        <v>6</v>
      </c>
      <c r="E77" s="225" t="s">
        <v>6</v>
      </c>
    </row>
    <row r="78" spans="1:12" ht="12" thickBot="1" x14ac:dyDescent="0.25">
      <c r="A78" s="228" t="s">
        <v>0</v>
      </c>
      <c r="B78" s="229"/>
      <c r="C78" s="229"/>
      <c r="D78" s="229"/>
      <c r="E78" s="229"/>
    </row>
    <row r="79" spans="1:12" ht="12" thickBot="1" x14ac:dyDescent="0.25">
      <c r="A79" s="230" t="s">
        <v>54</v>
      </c>
      <c r="B79" s="231"/>
      <c r="C79" s="232"/>
      <c r="D79" s="232"/>
      <c r="E79" s="232"/>
    </row>
    <row r="80" spans="1:12" ht="12" thickBot="1" x14ac:dyDescent="0.25">
      <c r="A80" s="230" t="s">
        <v>55</v>
      </c>
      <c r="B80" s="231"/>
      <c r="C80" s="232"/>
      <c r="D80" s="232"/>
      <c r="E80" s="232"/>
    </row>
    <row r="81" spans="1:5" ht="23.25" thickBot="1" x14ac:dyDescent="0.25">
      <c r="A81" s="228" t="s">
        <v>28</v>
      </c>
      <c r="B81" s="229"/>
      <c r="C81" s="229"/>
      <c r="D81" s="229"/>
      <c r="E81" s="229"/>
    </row>
    <row r="82" spans="1:5" ht="12" thickBot="1" x14ac:dyDescent="0.25">
      <c r="A82" s="230" t="s">
        <v>54</v>
      </c>
      <c r="B82" s="231"/>
      <c r="C82" s="229"/>
      <c r="D82" s="229"/>
      <c r="E82" s="229"/>
    </row>
    <row r="83" spans="1:5" ht="12" thickBot="1" x14ac:dyDescent="0.25">
      <c r="A83" s="230" t="s">
        <v>55</v>
      </c>
      <c r="B83" s="231"/>
      <c r="C83" s="229"/>
      <c r="D83" s="229"/>
      <c r="E83" s="229"/>
    </row>
    <row r="84" spans="1:5" ht="12" thickBot="1" x14ac:dyDescent="0.25">
      <c r="A84" s="228" t="s">
        <v>1</v>
      </c>
      <c r="B84" s="231">
        <f>B85+B86</f>
        <v>45000</v>
      </c>
      <c r="C84" s="231">
        <f t="shared" ref="C84:E84" si="8">C85+C86</f>
        <v>54544</v>
      </c>
      <c r="D84" s="231">
        <f t="shared" si="8"/>
        <v>69544</v>
      </c>
      <c r="E84" s="231">
        <f t="shared" si="8"/>
        <v>70044</v>
      </c>
    </row>
    <row r="85" spans="1:5" ht="12" thickBot="1" x14ac:dyDescent="0.25">
      <c r="A85" s="230" t="s">
        <v>54</v>
      </c>
      <c r="B85" s="231">
        <v>45000</v>
      </c>
      <c r="C85" s="231">
        <v>54544</v>
      </c>
      <c r="D85" s="231">
        <v>69544</v>
      </c>
      <c r="E85" s="231">
        <v>70044</v>
      </c>
    </row>
    <row r="86" spans="1:5" ht="12" thickBot="1" x14ac:dyDescent="0.25">
      <c r="A86" s="230" t="s">
        <v>55</v>
      </c>
      <c r="B86" s="231"/>
      <c r="C86" s="229"/>
      <c r="D86" s="229"/>
      <c r="E86" s="229"/>
    </row>
    <row r="87" spans="1:5" ht="12" thickBot="1" x14ac:dyDescent="0.25">
      <c r="A87" s="228" t="s">
        <v>2</v>
      </c>
      <c r="B87" s="231"/>
      <c r="C87" s="229"/>
      <c r="D87" s="229"/>
      <c r="E87" s="229"/>
    </row>
    <row r="88" spans="1:5" ht="12" thickBot="1" x14ac:dyDescent="0.25">
      <c r="A88" s="230" t="s">
        <v>54</v>
      </c>
      <c r="B88" s="231"/>
      <c r="C88" s="229"/>
      <c r="D88" s="229"/>
      <c r="E88" s="229"/>
    </row>
    <row r="89" spans="1:5" ht="12" thickBot="1" x14ac:dyDescent="0.25">
      <c r="A89" s="230" t="s">
        <v>55</v>
      </c>
      <c r="B89" s="231"/>
      <c r="C89" s="229"/>
      <c r="D89" s="229"/>
      <c r="E89" s="229"/>
    </row>
    <row r="90" spans="1:5" ht="12" thickBot="1" x14ac:dyDescent="0.25">
      <c r="A90" s="228" t="s">
        <v>24</v>
      </c>
      <c r="B90" s="231"/>
      <c r="C90" s="229"/>
      <c r="D90" s="229"/>
      <c r="E90" s="229"/>
    </row>
    <row r="91" spans="1:5" ht="12" thickBot="1" x14ac:dyDescent="0.25">
      <c r="A91" s="230" t="s">
        <v>54</v>
      </c>
      <c r="B91" s="231"/>
      <c r="C91" s="229"/>
      <c r="D91" s="229"/>
      <c r="E91" s="229"/>
    </row>
    <row r="92" spans="1:5" ht="12" thickBot="1" x14ac:dyDescent="0.25">
      <c r="A92" s="230" t="s">
        <v>55</v>
      </c>
      <c r="B92" s="231"/>
      <c r="C92" s="229"/>
      <c r="D92" s="229"/>
      <c r="E92" s="229"/>
    </row>
    <row r="93" spans="1:5" ht="12" thickBot="1" x14ac:dyDescent="0.25">
      <c r="A93" s="228" t="s">
        <v>25</v>
      </c>
      <c r="B93" s="231"/>
      <c r="C93" s="229"/>
      <c r="D93" s="229"/>
      <c r="E93" s="229"/>
    </row>
    <row r="94" spans="1:5" ht="12" thickBot="1" x14ac:dyDescent="0.25">
      <c r="A94" s="230" t="s">
        <v>54</v>
      </c>
      <c r="B94" s="231"/>
      <c r="C94" s="229"/>
      <c r="D94" s="229"/>
      <c r="E94" s="229"/>
    </row>
    <row r="95" spans="1:5" ht="12" thickBot="1" x14ac:dyDescent="0.25">
      <c r="A95" s="230" t="s">
        <v>55</v>
      </c>
      <c r="B95" s="231"/>
      <c r="C95" s="229"/>
      <c r="D95" s="229"/>
      <c r="E95" s="229"/>
    </row>
    <row r="96" spans="1:5" ht="23.25" thickBot="1" x14ac:dyDescent="0.25">
      <c r="A96" s="228" t="s">
        <v>3</v>
      </c>
      <c r="B96" s="231">
        <f>B97+B98</f>
        <v>0</v>
      </c>
      <c r="C96" s="231">
        <f t="shared" ref="C96:E96" si="9">C97+C98</f>
        <v>180</v>
      </c>
      <c r="D96" s="231">
        <f t="shared" si="9"/>
        <v>180</v>
      </c>
      <c r="E96" s="231">
        <f t="shared" si="9"/>
        <v>180</v>
      </c>
    </row>
    <row r="97" spans="1:5" ht="12" thickBot="1" x14ac:dyDescent="0.25">
      <c r="A97" s="230" t="s">
        <v>54</v>
      </c>
      <c r="B97" s="231"/>
      <c r="C97" s="229">
        <v>180</v>
      </c>
      <c r="D97" s="229">
        <v>180</v>
      </c>
      <c r="E97" s="229">
        <v>180</v>
      </c>
    </row>
    <row r="98" spans="1:5" ht="12" thickBot="1" x14ac:dyDescent="0.25">
      <c r="A98" s="230" t="s">
        <v>55</v>
      </c>
      <c r="B98" s="231"/>
      <c r="C98" s="229"/>
      <c r="D98" s="229"/>
      <c r="E98" s="229"/>
    </row>
    <row r="99" spans="1:5" ht="12" thickBot="1" x14ac:dyDescent="0.25">
      <c r="A99" s="259" t="s">
        <v>60</v>
      </c>
      <c r="B99" s="231">
        <f>B96+B93+B90+B87+B84+B81+B78</f>
        <v>45000</v>
      </c>
      <c r="C99" s="231">
        <f t="shared" ref="C99:E99" si="10">C96+C93+C90+C87+C84+C81+C78</f>
        <v>54724</v>
      </c>
      <c r="D99" s="231">
        <f t="shared" si="10"/>
        <v>69724</v>
      </c>
      <c r="E99" s="231">
        <f t="shared" si="10"/>
        <v>70224</v>
      </c>
    </row>
    <row r="100" spans="1:5" ht="12" thickBot="1" x14ac:dyDescent="0.25">
      <c r="A100" s="236" t="s">
        <v>31</v>
      </c>
      <c r="B100" s="237">
        <f>IF(B99-B70=0,0,"Error")</f>
        <v>0</v>
      </c>
      <c r="C100" s="237">
        <f>IF(C99-C70=0,0,"Error")</f>
        <v>0</v>
      </c>
      <c r="D100" s="237">
        <f>IF(D99-D70=0,0,"Error")</f>
        <v>0</v>
      </c>
      <c r="E100" s="237">
        <f>IF(E99-E70=0,0,"Error")</f>
        <v>0</v>
      </c>
    </row>
    <row r="101" spans="1:5" ht="12" thickBot="1" x14ac:dyDescent="0.25">
      <c r="A101" s="322" t="s">
        <v>43</v>
      </c>
      <c r="B101" s="323"/>
      <c r="C101" s="323"/>
      <c r="D101" s="323"/>
      <c r="E101" s="324"/>
    </row>
    <row r="102" spans="1:5" ht="12" thickBot="1" x14ac:dyDescent="0.25">
      <c r="A102" s="322" t="s">
        <v>38</v>
      </c>
      <c r="B102" s="323"/>
      <c r="C102" s="323"/>
      <c r="D102" s="323"/>
      <c r="E102" s="324"/>
    </row>
    <row r="103" spans="1:5" ht="21.75" thickBot="1" x14ac:dyDescent="0.25">
      <c r="A103" s="222" t="s">
        <v>174</v>
      </c>
      <c r="B103" s="329"/>
      <c r="C103" s="337"/>
      <c r="D103" s="331"/>
      <c r="E103" s="332"/>
    </row>
    <row r="104" spans="1:5" ht="39" customHeight="1" thickBot="1" x14ac:dyDescent="0.25">
      <c r="A104" s="222" t="s">
        <v>92</v>
      </c>
      <c r="B104" s="222"/>
      <c r="C104" s="260" t="s">
        <v>93</v>
      </c>
      <c r="D104" s="331"/>
      <c r="E104" s="332"/>
    </row>
    <row r="105" spans="1:5" ht="12" thickBot="1" x14ac:dyDescent="0.25">
      <c r="A105" s="261"/>
      <c r="B105" s="329"/>
      <c r="C105" s="330"/>
      <c r="D105" s="331"/>
      <c r="E105" s="332"/>
    </row>
    <row r="106" spans="1:5" ht="12" thickBot="1" x14ac:dyDescent="0.25">
      <c r="A106" s="223" t="s">
        <v>9</v>
      </c>
      <c r="B106" s="304"/>
      <c r="C106" s="305"/>
      <c r="D106" s="305"/>
      <c r="E106" s="306"/>
    </row>
    <row r="107" spans="1:5" ht="12" thickBot="1" x14ac:dyDescent="0.25">
      <c r="A107" s="223" t="s">
        <v>14</v>
      </c>
      <c r="B107" s="338"/>
      <c r="C107" s="339"/>
      <c r="D107" s="339"/>
      <c r="E107" s="340"/>
    </row>
    <row r="108" spans="1:5" x14ac:dyDescent="0.2">
      <c r="A108" s="317"/>
      <c r="B108" s="224">
        <v>2018</v>
      </c>
      <c r="C108" s="224">
        <v>2019</v>
      </c>
      <c r="D108" s="224">
        <v>2020</v>
      </c>
      <c r="E108" s="224">
        <v>2021</v>
      </c>
    </row>
    <row r="109" spans="1:5" ht="21.75" thickBot="1" x14ac:dyDescent="0.25">
      <c r="A109" s="318"/>
      <c r="B109" s="225" t="s">
        <v>5</v>
      </c>
      <c r="C109" s="225" t="s">
        <v>6</v>
      </c>
      <c r="D109" s="225" t="s">
        <v>6</v>
      </c>
      <c r="E109" s="225" t="s">
        <v>6</v>
      </c>
    </row>
    <row r="110" spans="1:5" ht="12" thickBot="1" x14ac:dyDescent="0.25">
      <c r="A110" s="223" t="s">
        <v>8</v>
      </c>
      <c r="B110" s="218"/>
      <c r="C110" s="218"/>
      <c r="D110" s="218"/>
      <c r="E110" s="218"/>
    </row>
    <row r="111" spans="1:5" ht="12" thickBot="1" x14ac:dyDescent="0.25">
      <c r="A111" s="223" t="s">
        <v>15</v>
      </c>
      <c r="B111" s="218">
        <f>B174-B129</f>
        <v>0</v>
      </c>
      <c r="C111" s="218">
        <f>C174-C136</f>
        <v>0</v>
      </c>
      <c r="D111" s="218">
        <f>D174-D136</f>
        <v>0</v>
      </c>
      <c r="E111" s="218">
        <f>E174-E136</f>
        <v>0</v>
      </c>
    </row>
    <row r="112" spans="1:5" ht="12" thickBot="1" x14ac:dyDescent="0.25">
      <c r="A112" s="223" t="s">
        <v>23</v>
      </c>
      <c r="B112" s="218" t="e">
        <f>B111/B110</f>
        <v>#DIV/0!</v>
      </c>
      <c r="C112" s="218" t="e">
        <f t="shared" ref="C112:E112" si="11">C111/C110</f>
        <v>#DIV/0!</v>
      </c>
      <c r="D112" s="218" t="e">
        <f t="shared" si="11"/>
        <v>#DIV/0!</v>
      </c>
      <c r="E112" s="218" t="e">
        <f t="shared" si="11"/>
        <v>#DIV/0!</v>
      </c>
    </row>
    <row r="113" spans="1:5" ht="12" thickBot="1" x14ac:dyDescent="0.25">
      <c r="A113" s="223" t="s">
        <v>16</v>
      </c>
      <c r="B113" s="226" t="s">
        <v>22</v>
      </c>
      <c r="C113" s="227" t="e">
        <f>C110/B110-1</f>
        <v>#DIV/0!</v>
      </c>
      <c r="D113" s="227" t="e">
        <f t="shared" ref="D113:E115" si="12">D110/C110-1</f>
        <v>#DIV/0!</v>
      </c>
      <c r="E113" s="227" t="e">
        <f t="shared" si="12"/>
        <v>#DIV/0!</v>
      </c>
    </row>
    <row r="114" spans="1:5" ht="12" thickBot="1" x14ac:dyDescent="0.25">
      <c r="A114" s="223" t="s">
        <v>17</v>
      </c>
      <c r="B114" s="226" t="s">
        <v>22</v>
      </c>
      <c r="C114" s="227" t="e">
        <f>C111/B111-1</f>
        <v>#DIV/0!</v>
      </c>
      <c r="D114" s="227" t="e">
        <f t="shared" si="12"/>
        <v>#DIV/0!</v>
      </c>
      <c r="E114" s="227" t="e">
        <f t="shared" si="12"/>
        <v>#DIV/0!</v>
      </c>
    </row>
    <row r="115" spans="1:5" ht="12" thickBot="1" x14ac:dyDescent="0.25">
      <c r="A115" s="223" t="s">
        <v>18</v>
      </c>
      <c r="B115" s="226" t="s">
        <v>22</v>
      </c>
      <c r="C115" s="227" t="e">
        <f>C112/B112-1</f>
        <v>#DIV/0!</v>
      </c>
      <c r="D115" s="227" t="e">
        <f t="shared" si="12"/>
        <v>#DIV/0!</v>
      </c>
      <c r="E115" s="227" t="e">
        <f t="shared" si="12"/>
        <v>#DIV/0!</v>
      </c>
    </row>
    <row r="116" spans="1:5" ht="12" thickBot="1" x14ac:dyDescent="0.25">
      <c r="A116" s="310" t="s">
        <v>261</v>
      </c>
      <c r="B116" s="311"/>
      <c r="C116" s="311"/>
      <c r="D116" s="311"/>
      <c r="E116" s="312"/>
    </row>
    <row r="117" spans="1:5" x14ac:dyDescent="0.2">
      <c r="A117" s="317"/>
      <c r="B117" s="224">
        <v>2018</v>
      </c>
      <c r="C117" s="224">
        <v>2019</v>
      </c>
      <c r="D117" s="224">
        <v>2020</v>
      </c>
      <c r="E117" s="224">
        <v>2021</v>
      </c>
    </row>
    <row r="118" spans="1:5" ht="21.75" thickBot="1" x14ac:dyDescent="0.25">
      <c r="A118" s="318"/>
      <c r="B118" s="225" t="s">
        <v>5</v>
      </c>
      <c r="C118" s="225" t="s">
        <v>6</v>
      </c>
      <c r="D118" s="225" t="s">
        <v>6</v>
      </c>
      <c r="E118" s="225" t="s">
        <v>6</v>
      </c>
    </row>
    <row r="119" spans="1:5" ht="12" thickBot="1" x14ac:dyDescent="0.25">
      <c r="A119" s="228" t="s">
        <v>39</v>
      </c>
      <c r="B119" s="229">
        <f>B120+B121+B122+B123</f>
        <v>0</v>
      </c>
      <c r="C119" s="229">
        <f t="shared" ref="C119:E119" si="13">C120+C121+C122+C123</f>
        <v>0</v>
      </c>
      <c r="D119" s="229">
        <f t="shared" si="13"/>
        <v>0</v>
      </c>
      <c r="E119" s="229">
        <f t="shared" si="13"/>
        <v>0</v>
      </c>
    </row>
    <row r="120" spans="1:5" ht="12" thickBot="1" x14ac:dyDescent="0.25">
      <c r="A120" s="230" t="s">
        <v>54</v>
      </c>
      <c r="B120" s="229"/>
      <c r="C120" s="229"/>
      <c r="D120" s="229"/>
      <c r="E120" s="229"/>
    </row>
    <row r="121" spans="1:5" ht="12" thickBot="1" x14ac:dyDescent="0.25">
      <c r="A121" s="230" t="s">
        <v>95</v>
      </c>
      <c r="B121" s="229"/>
      <c r="C121" s="229"/>
      <c r="D121" s="229"/>
      <c r="E121" s="229"/>
    </row>
    <row r="122" spans="1:5" ht="12" thickBot="1" x14ac:dyDescent="0.25">
      <c r="A122" s="230" t="s">
        <v>96</v>
      </c>
      <c r="B122" s="229"/>
      <c r="C122" s="229"/>
      <c r="D122" s="229"/>
      <c r="E122" s="229"/>
    </row>
    <row r="123" spans="1:5" ht="12" thickBot="1" x14ac:dyDescent="0.25">
      <c r="A123" s="230" t="s">
        <v>97</v>
      </c>
      <c r="B123" s="229"/>
      <c r="C123" s="229"/>
      <c r="D123" s="229"/>
      <c r="E123" s="229"/>
    </row>
    <row r="124" spans="1:5" ht="12" thickBot="1" x14ac:dyDescent="0.25">
      <c r="A124" s="228" t="s">
        <v>40</v>
      </c>
      <c r="B124" s="231">
        <f>B125+B126+B127+B128</f>
        <v>0</v>
      </c>
      <c r="C124" s="231">
        <f t="shared" ref="C124:E124" si="14">C125+C126+C127+C128</f>
        <v>0</v>
      </c>
      <c r="D124" s="231">
        <f t="shared" si="14"/>
        <v>0</v>
      </c>
      <c r="E124" s="231">
        <f t="shared" si="14"/>
        <v>0</v>
      </c>
    </row>
    <row r="125" spans="1:5" ht="12" thickBot="1" x14ac:dyDescent="0.25">
      <c r="A125" s="230" t="s">
        <v>54</v>
      </c>
      <c r="B125" s="231"/>
      <c r="C125" s="229"/>
      <c r="D125" s="229"/>
      <c r="E125" s="229"/>
    </row>
    <row r="126" spans="1:5" ht="12" thickBot="1" x14ac:dyDescent="0.25">
      <c r="A126" s="230" t="s">
        <v>95</v>
      </c>
      <c r="B126" s="231"/>
      <c r="C126" s="229"/>
      <c r="D126" s="229"/>
      <c r="E126" s="229"/>
    </row>
    <row r="127" spans="1:5" ht="12" thickBot="1" x14ac:dyDescent="0.25">
      <c r="A127" s="230" t="s">
        <v>96</v>
      </c>
      <c r="B127" s="231"/>
      <c r="C127" s="229"/>
      <c r="D127" s="229"/>
      <c r="E127" s="229"/>
    </row>
    <row r="128" spans="1:5" ht="12" thickBot="1" x14ac:dyDescent="0.25">
      <c r="A128" s="230" t="s">
        <v>97</v>
      </c>
      <c r="B128" s="231"/>
      <c r="C128" s="229"/>
      <c r="D128" s="229"/>
      <c r="E128" s="229"/>
    </row>
    <row r="129" spans="1:5" ht="12" thickBot="1" x14ac:dyDescent="0.25">
      <c r="A129" s="262" t="s">
        <v>30</v>
      </c>
      <c r="B129" s="231">
        <f>B119+B124</f>
        <v>0</v>
      </c>
      <c r="C129" s="231">
        <f t="shared" ref="C129:E129" si="15">C119+C124</f>
        <v>0</v>
      </c>
      <c r="D129" s="231">
        <f t="shared" si="15"/>
        <v>0</v>
      </c>
      <c r="E129" s="231">
        <f t="shared" si="15"/>
        <v>0</v>
      </c>
    </row>
    <row r="130" spans="1:5" ht="42.75" customHeight="1" thickBot="1" x14ac:dyDescent="0.25">
      <c r="A130" s="222" t="s">
        <v>56</v>
      </c>
      <c r="B130" s="222"/>
      <c r="C130" s="260" t="s">
        <v>93</v>
      </c>
      <c r="D130" s="329"/>
      <c r="E130" s="332"/>
    </row>
    <row r="131" spans="1:5" ht="12" thickBot="1" x14ac:dyDescent="0.25">
      <c r="A131" s="223" t="s">
        <v>9</v>
      </c>
      <c r="B131" s="304"/>
      <c r="C131" s="305"/>
      <c r="D131" s="305"/>
      <c r="E131" s="306"/>
    </row>
    <row r="132" spans="1:5" ht="12" thickBot="1" x14ac:dyDescent="0.25">
      <c r="A132" s="223" t="s">
        <v>14</v>
      </c>
      <c r="B132" s="338"/>
      <c r="C132" s="339"/>
      <c r="D132" s="339"/>
      <c r="E132" s="340"/>
    </row>
    <row r="133" spans="1:5" x14ac:dyDescent="0.2">
      <c r="A133" s="317"/>
      <c r="B133" s="224">
        <v>2018</v>
      </c>
      <c r="C133" s="224">
        <v>2019</v>
      </c>
      <c r="D133" s="224">
        <v>2020</v>
      </c>
      <c r="E133" s="224">
        <v>2021</v>
      </c>
    </row>
    <row r="134" spans="1:5" ht="21.75" thickBot="1" x14ac:dyDescent="0.25">
      <c r="A134" s="318"/>
      <c r="B134" s="225" t="s">
        <v>5</v>
      </c>
      <c r="C134" s="225" t="s">
        <v>6</v>
      </c>
      <c r="D134" s="225" t="s">
        <v>6</v>
      </c>
      <c r="E134" s="225" t="s">
        <v>6</v>
      </c>
    </row>
    <row r="135" spans="1:5" ht="12" thickBot="1" x14ac:dyDescent="0.25">
      <c r="A135" s="223" t="s">
        <v>8</v>
      </c>
      <c r="B135" s="223"/>
      <c r="C135" s="223"/>
      <c r="D135" s="223"/>
      <c r="E135" s="223"/>
    </row>
    <row r="136" spans="1:5" ht="12" thickBot="1" x14ac:dyDescent="0.25">
      <c r="A136" s="223" t="s">
        <v>15</v>
      </c>
      <c r="B136" s="218"/>
      <c r="C136" s="218"/>
      <c r="D136" s="218"/>
      <c r="E136" s="218"/>
    </row>
    <row r="137" spans="1:5" ht="12" thickBot="1" x14ac:dyDescent="0.25">
      <c r="A137" s="223" t="s">
        <v>23</v>
      </c>
      <c r="B137" s="218" t="e">
        <f>B136/B135</f>
        <v>#DIV/0!</v>
      </c>
      <c r="C137" s="218" t="e">
        <f t="shared" ref="C137:E137" si="16">C136/C135</f>
        <v>#DIV/0!</v>
      </c>
      <c r="D137" s="218" t="e">
        <f t="shared" si="16"/>
        <v>#DIV/0!</v>
      </c>
      <c r="E137" s="218" t="e">
        <f t="shared" si="16"/>
        <v>#DIV/0!</v>
      </c>
    </row>
    <row r="138" spans="1:5" ht="12" thickBot="1" x14ac:dyDescent="0.25">
      <c r="A138" s="223" t="s">
        <v>16</v>
      </c>
      <c r="B138" s="226" t="s">
        <v>22</v>
      </c>
      <c r="C138" s="227" t="e">
        <f>C135/B135-1</f>
        <v>#DIV/0!</v>
      </c>
      <c r="D138" s="227" t="e">
        <f t="shared" ref="D138:E140" si="17">D135/C135-1</f>
        <v>#DIV/0!</v>
      </c>
      <c r="E138" s="227" t="e">
        <f t="shared" si="17"/>
        <v>#DIV/0!</v>
      </c>
    </row>
    <row r="139" spans="1:5" ht="12" thickBot="1" x14ac:dyDescent="0.25">
      <c r="A139" s="223" t="s">
        <v>17</v>
      </c>
      <c r="B139" s="226" t="s">
        <v>22</v>
      </c>
      <c r="C139" s="227" t="e">
        <f>C136/B136-1</f>
        <v>#DIV/0!</v>
      </c>
      <c r="D139" s="227" t="e">
        <f t="shared" si="17"/>
        <v>#DIV/0!</v>
      </c>
      <c r="E139" s="227" t="e">
        <f t="shared" si="17"/>
        <v>#DIV/0!</v>
      </c>
    </row>
    <row r="140" spans="1:5" ht="12" thickBot="1" x14ac:dyDescent="0.25">
      <c r="A140" s="223" t="s">
        <v>18</v>
      </c>
      <c r="B140" s="226" t="s">
        <v>22</v>
      </c>
      <c r="C140" s="227" t="e">
        <f>C137/B137-1</f>
        <v>#DIV/0!</v>
      </c>
      <c r="D140" s="227" t="e">
        <f t="shared" si="17"/>
        <v>#DIV/0!</v>
      </c>
      <c r="E140" s="227" t="e">
        <f t="shared" si="17"/>
        <v>#DIV/0!</v>
      </c>
    </row>
    <row r="141" spans="1:5" ht="12" thickBot="1" x14ac:dyDescent="0.25">
      <c r="A141" s="310" t="s">
        <v>262</v>
      </c>
      <c r="B141" s="311"/>
      <c r="C141" s="311"/>
      <c r="D141" s="311"/>
      <c r="E141" s="312"/>
    </row>
    <row r="142" spans="1:5" x14ac:dyDescent="0.2">
      <c r="A142" s="317"/>
      <c r="B142" s="224">
        <v>2018</v>
      </c>
      <c r="C142" s="224">
        <v>2019</v>
      </c>
      <c r="D142" s="224">
        <v>2020</v>
      </c>
      <c r="E142" s="224">
        <v>2021</v>
      </c>
    </row>
    <row r="143" spans="1:5" ht="21.75" thickBot="1" x14ac:dyDescent="0.25">
      <c r="A143" s="318"/>
      <c r="B143" s="225" t="s">
        <v>5</v>
      </c>
      <c r="C143" s="225" t="s">
        <v>6</v>
      </c>
      <c r="D143" s="225" t="s">
        <v>6</v>
      </c>
      <c r="E143" s="225" t="s">
        <v>6</v>
      </c>
    </row>
    <row r="144" spans="1:5" ht="12" thickBot="1" x14ac:dyDescent="0.25">
      <c r="A144" s="228" t="s">
        <v>39</v>
      </c>
      <c r="B144" s="229">
        <f>B145+B146+B147+B148</f>
        <v>0</v>
      </c>
      <c r="C144" s="229">
        <f t="shared" ref="C144:E144" si="18">C145+C146+C147+C148</f>
        <v>0</v>
      </c>
      <c r="D144" s="229">
        <f t="shared" si="18"/>
        <v>0</v>
      </c>
      <c r="E144" s="229">
        <f t="shared" si="18"/>
        <v>0</v>
      </c>
    </row>
    <row r="145" spans="1:5" ht="12" thickBot="1" x14ac:dyDescent="0.25">
      <c r="A145" s="230" t="s">
        <v>54</v>
      </c>
      <c r="B145" s="229"/>
      <c r="C145" s="229"/>
      <c r="D145" s="229"/>
      <c r="E145" s="229"/>
    </row>
    <row r="146" spans="1:5" ht="12" thickBot="1" x14ac:dyDescent="0.25">
      <c r="A146" s="230" t="s">
        <v>95</v>
      </c>
      <c r="B146" s="229"/>
      <c r="C146" s="229"/>
      <c r="D146" s="229"/>
      <c r="E146" s="229"/>
    </row>
    <row r="147" spans="1:5" ht="12" thickBot="1" x14ac:dyDescent="0.25">
      <c r="A147" s="230" t="s">
        <v>96</v>
      </c>
      <c r="B147" s="229"/>
      <c r="C147" s="229"/>
      <c r="D147" s="229"/>
      <c r="E147" s="229"/>
    </row>
    <row r="148" spans="1:5" ht="12" thickBot="1" x14ac:dyDescent="0.25">
      <c r="A148" s="230" t="s">
        <v>97</v>
      </c>
      <c r="B148" s="229"/>
      <c r="C148" s="229"/>
      <c r="D148" s="229"/>
      <c r="E148" s="229"/>
    </row>
    <row r="149" spans="1:5" ht="12" thickBot="1" x14ac:dyDescent="0.25">
      <c r="A149" s="228" t="s">
        <v>40</v>
      </c>
      <c r="B149" s="231">
        <f>B150+B151+B152+B153</f>
        <v>0</v>
      </c>
      <c r="C149" s="231">
        <f t="shared" ref="C149:E149" si="19">C150+C151+C152+C153</f>
        <v>0</v>
      </c>
      <c r="D149" s="231">
        <f t="shared" si="19"/>
        <v>0</v>
      </c>
      <c r="E149" s="231">
        <f t="shared" si="19"/>
        <v>0</v>
      </c>
    </row>
    <row r="150" spans="1:5" ht="12" thickBot="1" x14ac:dyDescent="0.25">
      <c r="A150" s="230" t="s">
        <v>54</v>
      </c>
      <c r="B150" s="231"/>
      <c r="C150" s="229"/>
      <c r="D150" s="229"/>
      <c r="E150" s="229"/>
    </row>
    <row r="151" spans="1:5" ht="12" thickBot="1" x14ac:dyDescent="0.25">
      <c r="A151" s="230" t="s">
        <v>95</v>
      </c>
      <c r="B151" s="231"/>
      <c r="C151" s="229"/>
      <c r="D151" s="229"/>
      <c r="E151" s="229"/>
    </row>
    <row r="152" spans="1:5" ht="12" thickBot="1" x14ac:dyDescent="0.25">
      <c r="A152" s="230" t="s">
        <v>96</v>
      </c>
      <c r="B152" s="231"/>
      <c r="C152" s="229"/>
      <c r="D152" s="229"/>
      <c r="E152" s="229"/>
    </row>
    <row r="153" spans="1:5" ht="12" thickBot="1" x14ac:dyDescent="0.25">
      <c r="A153" s="230" t="s">
        <v>97</v>
      </c>
      <c r="B153" s="231"/>
      <c r="C153" s="229"/>
      <c r="D153" s="229"/>
      <c r="E153" s="229"/>
    </row>
    <row r="154" spans="1:5" ht="12" thickBot="1" x14ac:dyDescent="0.25">
      <c r="A154" s="262" t="s">
        <v>98</v>
      </c>
      <c r="B154" s="231">
        <f>B144+B149</f>
        <v>0</v>
      </c>
      <c r="C154" s="231">
        <f t="shared" ref="C154:E154" si="20">C144+C149</f>
        <v>0</v>
      </c>
      <c r="D154" s="231">
        <f t="shared" si="20"/>
        <v>0</v>
      </c>
      <c r="E154" s="231">
        <f t="shared" si="20"/>
        <v>0</v>
      </c>
    </row>
    <row r="155" spans="1:5" ht="42.75" customHeight="1" thickBot="1" x14ac:dyDescent="0.25">
      <c r="A155" s="222" t="s">
        <v>175</v>
      </c>
      <c r="B155" s="263"/>
      <c r="C155" s="264" t="s">
        <v>93</v>
      </c>
      <c r="D155" s="265"/>
      <c r="E155" s="266"/>
    </row>
    <row r="156" spans="1:5" ht="12" thickBot="1" x14ac:dyDescent="0.25">
      <c r="A156" s="223" t="s">
        <v>9</v>
      </c>
      <c r="B156" s="304"/>
      <c r="C156" s="305"/>
      <c r="D156" s="305"/>
      <c r="E156" s="306"/>
    </row>
    <row r="157" spans="1:5" ht="12" thickBot="1" x14ac:dyDescent="0.25">
      <c r="A157" s="223" t="s">
        <v>14</v>
      </c>
      <c r="B157" s="338"/>
      <c r="C157" s="339"/>
      <c r="D157" s="339"/>
      <c r="E157" s="340"/>
    </row>
    <row r="158" spans="1:5" x14ac:dyDescent="0.2">
      <c r="A158" s="317"/>
      <c r="B158" s="224">
        <v>2018</v>
      </c>
      <c r="C158" s="224">
        <v>2019</v>
      </c>
      <c r="D158" s="224">
        <v>2020</v>
      </c>
      <c r="E158" s="224">
        <v>2021</v>
      </c>
    </row>
    <row r="159" spans="1:5" ht="21.75" thickBot="1" x14ac:dyDescent="0.25">
      <c r="A159" s="318"/>
      <c r="B159" s="225" t="s">
        <v>5</v>
      </c>
      <c r="C159" s="225" t="s">
        <v>6</v>
      </c>
      <c r="D159" s="225" t="s">
        <v>6</v>
      </c>
      <c r="E159" s="225" t="s">
        <v>6</v>
      </c>
    </row>
    <row r="160" spans="1:5" ht="12" thickBot="1" x14ac:dyDescent="0.25">
      <c r="A160" s="223" t="s">
        <v>8</v>
      </c>
      <c r="B160" s="223"/>
      <c r="C160" s="223"/>
      <c r="D160" s="223"/>
      <c r="E160" s="223"/>
    </row>
    <row r="161" spans="1:5" ht="12" thickBot="1" x14ac:dyDescent="0.25">
      <c r="A161" s="223" t="s">
        <v>15</v>
      </c>
      <c r="B161" s="218">
        <f>B179</f>
        <v>0</v>
      </c>
      <c r="C161" s="218">
        <f t="shared" ref="C161:E161" si="21">C179</f>
        <v>0</v>
      </c>
      <c r="D161" s="218">
        <f t="shared" si="21"/>
        <v>0</v>
      </c>
      <c r="E161" s="218">
        <f t="shared" si="21"/>
        <v>0</v>
      </c>
    </row>
    <row r="162" spans="1:5" ht="12" thickBot="1" x14ac:dyDescent="0.25">
      <c r="A162" s="223" t="s">
        <v>23</v>
      </c>
      <c r="B162" s="218" t="e">
        <f>B161/B160</f>
        <v>#DIV/0!</v>
      </c>
      <c r="C162" s="218" t="e">
        <f t="shared" ref="C162:E162" si="22">C161/C160</f>
        <v>#DIV/0!</v>
      </c>
      <c r="D162" s="218" t="e">
        <f t="shared" si="22"/>
        <v>#DIV/0!</v>
      </c>
      <c r="E162" s="218" t="e">
        <f t="shared" si="22"/>
        <v>#DIV/0!</v>
      </c>
    </row>
    <row r="163" spans="1:5" ht="12" thickBot="1" x14ac:dyDescent="0.25">
      <c r="A163" s="223" t="s">
        <v>16</v>
      </c>
      <c r="B163" s="226" t="s">
        <v>22</v>
      </c>
      <c r="C163" s="227" t="e">
        <f>C160/B160-1</f>
        <v>#DIV/0!</v>
      </c>
      <c r="D163" s="227" t="e">
        <f t="shared" ref="D163:E165" si="23">D160/C160-1</f>
        <v>#DIV/0!</v>
      </c>
      <c r="E163" s="227" t="e">
        <f t="shared" si="23"/>
        <v>#DIV/0!</v>
      </c>
    </row>
    <row r="164" spans="1:5" ht="12" thickBot="1" x14ac:dyDescent="0.25">
      <c r="A164" s="223" t="s">
        <v>17</v>
      </c>
      <c r="B164" s="226" t="s">
        <v>22</v>
      </c>
      <c r="C164" s="227" t="e">
        <f>C161/B161-1</f>
        <v>#DIV/0!</v>
      </c>
      <c r="D164" s="227" t="e">
        <f t="shared" si="23"/>
        <v>#DIV/0!</v>
      </c>
      <c r="E164" s="227" t="e">
        <f t="shared" si="23"/>
        <v>#DIV/0!</v>
      </c>
    </row>
    <row r="165" spans="1:5" ht="12" thickBot="1" x14ac:dyDescent="0.25">
      <c r="A165" s="223" t="s">
        <v>18</v>
      </c>
      <c r="B165" s="226" t="s">
        <v>22</v>
      </c>
      <c r="C165" s="227" t="e">
        <f>C162/B162-1</f>
        <v>#DIV/0!</v>
      </c>
      <c r="D165" s="227" t="e">
        <f t="shared" si="23"/>
        <v>#DIV/0!</v>
      </c>
      <c r="E165" s="227" t="e">
        <f t="shared" si="23"/>
        <v>#DIV/0!</v>
      </c>
    </row>
    <row r="166" spans="1:5" ht="12" thickBot="1" x14ac:dyDescent="0.25">
      <c r="A166" s="310" t="s">
        <v>263</v>
      </c>
      <c r="B166" s="311"/>
      <c r="C166" s="311"/>
      <c r="D166" s="311"/>
      <c r="E166" s="312"/>
    </row>
    <row r="167" spans="1:5" x14ac:dyDescent="0.2">
      <c r="A167" s="317"/>
      <c r="B167" s="224">
        <v>2018</v>
      </c>
      <c r="C167" s="224">
        <v>2019</v>
      </c>
      <c r="D167" s="224">
        <v>2020</v>
      </c>
      <c r="E167" s="224">
        <v>2021</v>
      </c>
    </row>
    <row r="168" spans="1:5" ht="21.75" thickBot="1" x14ac:dyDescent="0.25">
      <c r="A168" s="318"/>
      <c r="B168" s="225" t="s">
        <v>5</v>
      </c>
      <c r="C168" s="225" t="s">
        <v>6</v>
      </c>
      <c r="D168" s="225" t="s">
        <v>6</v>
      </c>
      <c r="E168" s="225" t="s">
        <v>6</v>
      </c>
    </row>
    <row r="169" spans="1:5" ht="12" thickBot="1" x14ac:dyDescent="0.25">
      <c r="A169" s="228" t="s">
        <v>39</v>
      </c>
      <c r="B169" s="229">
        <f>B170+B171+B172+B173</f>
        <v>0</v>
      </c>
      <c r="C169" s="229">
        <f t="shared" ref="C169:E169" si="24">C170+C171+C172+C173</f>
        <v>0</v>
      </c>
      <c r="D169" s="229">
        <f t="shared" si="24"/>
        <v>0</v>
      </c>
      <c r="E169" s="229">
        <f t="shared" si="24"/>
        <v>0</v>
      </c>
    </row>
    <row r="170" spans="1:5" ht="12" thickBot="1" x14ac:dyDescent="0.25">
      <c r="A170" s="230" t="s">
        <v>54</v>
      </c>
      <c r="B170" s="229"/>
      <c r="C170" s="229"/>
      <c r="D170" s="229"/>
      <c r="E170" s="229"/>
    </row>
    <row r="171" spans="1:5" ht="12" thickBot="1" x14ac:dyDescent="0.25">
      <c r="A171" s="230" t="s">
        <v>95</v>
      </c>
      <c r="B171" s="229"/>
      <c r="C171" s="229"/>
      <c r="D171" s="229"/>
      <c r="E171" s="229"/>
    </row>
    <row r="172" spans="1:5" ht="12" thickBot="1" x14ac:dyDescent="0.25">
      <c r="A172" s="230" t="s">
        <v>96</v>
      </c>
      <c r="B172" s="229"/>
      <c r="C172" s="229"/>
      <c r="D172" s="229"/>
      <c r="E172" s="229"/>
    </row>
    <row r="173" spans="1:5" ht="12" thickBot="1" x14ac:dyDescent="0.25">
      <c r="A173" s="230" t="s">
        <v>97</v>
      </c>
      <c r="B173" s="229"/>
      <c r="C173" s="229"/>
      <c r="D173" s="229"/>
      <c r="E173" s="229"/>
    </row>
    <row r="174" spans="1:5" ht="12" thickBot="1" x14ac:dyDescent="0.25">
      <c r="A174" s="228" t="s">
        <v>40</v>
      </c>
      <c r="B174" s="231">
        <f>B175+B176+B177+B178</f>
        <v>0</v>
      </c>
      <c r="C174" s="231">
        <f t="shared" ref="C174:E174" si="25">C175+C176+C177+C178</f>
        <v>0</v>
      </c>
      <c r="D174" s="231">
        <f t="shared" si="25"/>
        <v>0</v>
      </c>
      <c r="E174" s="231">
        <f t="shared" si="25"/>
        <v>0</v>
      </c>
    </row>
    <row r="175" spans="1:5" ht="12" thickBot="1" x14ac:dyDescent="0.25">
      <c r="A175" s="230" t="s">
        <v>54</v>
      </c>
      <c r="B175" s="231"/>
      <c r="C175" s="229"/>
      <c r="D175" s="229"/>
      <c r="E175" s="229"/>
    </row>
    <row r="176" spans="1:5" ht="12" thickBot="1" x14ac:dyDescent="0.25">
      <c r="A176" s="230" t="s">
        <v>95</v>
      </c>
      <c r="B176" s="231"/>
      <c r="C176" s="229"/>
      <c r="D176" s="229"/>
      <c r="E176" s="229"/>
    </row>
    <row r="177" spans="1:5" ht="12" thickBot="1" x14ac:dyDescent="0.25">
      <c r="A177" s="230" t="s">
        <v>96</v>
      </c>
      <c r="B177" s="231"/>
      <c r="C177" s="229"/>
      <c r="D177" s="229"/>
      <c r="E177" s="229"/>
    </row>
    <row r="178" spans="1:5" ht="12" thickBot="1" x14ac:dyDescent="0.25">
      <c r="A178" s="230" t="s">
        <v>97</v>
      </c>
      <c r="B178" s="231"/>
      <c r="C178" s="229"/>
      <c r="D178" s="229"/>
      <c r="E178" s="229"/>
    </row>
    <row r="179" spans="1:5" ht="12" thickBot="1" x14ac:dyDescent="0.25">
      <c r="A179" s="235" t="s">
        <v>176</v>
      </c>
      <c r="B179" s="231">
        <f>B169+B174</f>
        <v>0</v>
      </c>
      <c r="C179" s="231">
        <f t="shared" ref="C179:E179" si="26">C169+C174</f>
        <v>0</v>
      </c>
      <c r="D179" s="231">
        <f t="shared" si="26"/>
        <v>0</v>
      </c>
      <c r="E179" s="231">
        <f t="shared" si="26"/>
        <v>0</v>
      </c>
    </row>
    <row r="180" spans="1:5" ht="12" thickBot="1" x14ac:dyDescent="0.25">
      <c r="A180" s="267" t="s">
        <v>177</v>
      </c>
      <c r="B180" s="329"/>
      <c r="C180" s="331"/>
      <c r="D180" s="331"/>
      <c r="E180" s="332"/>
    </row>
    <row r="181" spans="1:5" ht="42.75" customHeight="1" thickBot="1" x14ac:dyDescent="0.25">
      <c r="A181" s="222" t="s">
        <v>175</v>
      </c>
      <c r="B181" s="263"/>
      <c r="C181" s="264" t="s">
        <v>93</v>
      </c>
      <c r="D181" s="265"/>
      <c r="E181" s="266"/>
    </row>
    <row r="182" spans="1:5" ht="12" thickBot="1" x14ac:dyDescent="0.25">
      <c r="A182" s="223" t="s">
        <v>9</v>
      </c>
      <c r="B182" s="304"/>
      <c r="C182" s="305"/>
      <c r="D182" s="305"/>
      <c r="E182" s="306"/>
    </row>
    <row r="183" spans="1:5" ht="12" thickBot="1" x14ac:dyDescent="0.25">
      <c r="A183" s="223" t="s">
        <v>14</v>
      </c>
      <c r="B183" s="338"/>
      <c r="C183" s="339"/>
      <c r="D183" s="339"/>
      <c r="E183" s="340"/>
    </row>
    <row r="184" spans="1:5" x14ac:dyDescent="0.2">
      <c r="A184" s="317"/>
      <c r="B184" s="224">
        <v>2018</v>
      </c>
      <c r="C184" s="224">
        <v>2019</v>
      </c>
      <c r="D184" s="224">
        <v>2020</v>
      </c>
      <c r="E184" s="224">
        <v>2021</v>
      </c>
    </row>
    <row r="185" spans="1:5" ht="21.75" thickBot="1" x14ac:dyDescent="0.25">
      <c r="A185" s="318"/>
      <c r="B185" s="225" t="s">
        <v>5</v>
      </c>
      <c r="C185" s="225" t="s">
        <v>6</v>
      </c>
      <c r="D185" s="225" t="s">
        <v>6</v>
      </c>
      <c r="E185" s="225" t="s">
        <v>6</v>
      </c>
    </row>
    <row r="186" spans="1:5" ht="12" thickBot="1" x14ac:dyDescent="0.25">
      <c r="A186" s="223" t="s">
        <v>8</v>
      </c>
      <c r="B186" s="223"/>
      <c r="C186" s="223"/>
      <c r="D186" s="223"/>
      <c r="E186" s="223"/>
    </row>
    <row r="187" spans="1:5" ht="12" thickBot="1" x14ac:dyDescent="0.25">
      <c r="A187" s="223" t="s">
        <v>15</v>
      </c>
      <c r="B187" s="218">
        <f>B205</f>
        <v>0</v>
      </c>
      <c r="C187" s="218">
        <f t="shared" ref="C187:E187" si="27">C205</f>
        <v>0</v>
      </c>
      <c r="D187" s="218">
        <f t="shared" si="27"/>
        <v>0</v>
      </c>
      <c r="E187" s="218">
        <f t="shared" si="27"/>
        <v>0</v>
      </c>
    </row>
    <row r="188" spans="1:5" ht="12" thickBot="1" x14ac:dyDescent="0.25">
      <c r="A188" s="223" t="s">
        <v>23</v>
      </c>
      <c r="B188" s="218" t="e">
        <f>B187/B186</f>
        <v>#DIV/0!</v>
      </c>
      <c r="C188" s="218" t="e">
        <f t="shared" ref="C188:E188" si="28">C187/C186</f>
        <v>#DIV/0!</v>
      </c>
      <c r="D188" s="218" t="e">
        <f t="shared" si="28"/>
        <v>#DIV/0!</v>
      </c>
      <c r="E188" s="218" t="e">
        <f t="shared" si="28"/>
        <v>#DIV/0!</v>
      </c>
    </row>
    <row r="189" spans="1:5" ht="12" thickBot="1" x14ac:dyDescent="0.25">
      <c r="A189" s="223" t="s">
        <v>16</v>
      </c>
      <c r="B189" s="226" t="s">
        <v>22</v>
      </c>
      <c r="C189" s="227" t="e">
        <f>C186/B186-1</f>
        <v>#DIV/0!</v>
      </c>
      <c r="D189" s="227" t="e">
        <f t="shared" ref="D189:E191" si="29">D186/C186-1</f>
        <v>#DIV/0!</v>
      </c>
      <c r="E189" s="227" t="e">
        <f t="shared" si="29"/>
        <v>#DIV/0!</v>
      </c>
    </row>
    <row r="190" spans="1:5" ht="12" thickBot="1" x14ac:dyDescent="0.25">
      <c r="A190" s="223" t="s">
        <v>17</v>
      </c>
      <c r="B190" s="226" t="s">
        <v>22</v>
      </c>
      <c r="C190" s="227" t="e">
        <f>C187/B187-1</f>
        <v>#DIV/0!</v>
      </c>
      <c r="D190" s="227" t="e">
        <f t="shared" si="29"/>
        <v>#DIV/0!</v>
      </c>
      <c r="E190" s="227" t="e">
        <f t="shared" si="29"/>
        <v>#DIV/0!</v>
      </c>
    </row>
    <row r="191" spans="1:5" ht="12" thickBot="1" x14ac:dyDescent="0.25">
      <c r="A191" s="223" t="s">
        <v>18</v>
      </c>
      <c r="B191" s="226" t="s">
        <v>22</v>
      </c>
      <c r="C191" s="227" t="e">
        <f>C188/B188-1</f>
        <v>#DIV/0!</v>
      </c>
      <c r="D191" s="227" t="e">
        <f t="shared" si="29"/>
        <v>#DIV/0!</v>
      </c>
      <c r="E191" s="227" t="e">
        <f t="shared" si="29"/>
        <v>#DIV/0!</v>
      </c>
    </row>
    <row r="192" spans="1:5" ht="12" thickBot="1" x14ac:dyDescent="0.25">
      <c r="A192" s="310" t="s">
        <v>264</v>
      </c>
      <c r="B192" s="311"/>
      <c r="C192" s="311"/>
      <c r="D192" s="311"/>
      <c r="E192" s="312"/>
    </row>
    <row r="193" spans="1:5" x14ac:dyDescent="0.2">
      <c r="A193" s="317"/>
      <c r="B193" s="224">
        <v>2018</v>
      </c>
      <c r="C193" s="224">
        <v>2019</v>
      </c>
      <c r="D193" s="224">
        <v>2020</v>
      </c>
      <c r="E193" s="224">
        <v>2021</v>
      </c>
    </row>
    <row r="194" spans="1:5" ht="21.75" thickBot="1" x14ac:dyDescent="0.25">
      <c r="A194" s="318"/>
      <c r="B194" s="225" t="s">
        <v>5</v>
      </c>
      <c r="C194" s="225" t="s">
        <v>6</v>
      </c>
      <c r="D194" s="225" t="s">
        <v>6</v>
      </c>
      <c r="E194" s="225" t="s">
        <v>6</v>
      </c>
    </row>
    <row r="195" spans="1:5" ht="12" thickBot="1" x14ac:dyDescent="0.25">
      <c r="A195" s="228" t="s">
        <v>39</v>
      </c>
      <c r="B195" s="229">
        <f>B196+B197+B198+B199</f>
        <v>0</v>
      </c>
      <c r="C195" s="229">
        <f t="shared" ref="C195:E195" si="30">C196+C197+C198+C199</f>
        <v>0</v>
      </c>
      <c r="D195" s="229">
        <f t="shared" si="30"/>
        <v>0</v>
      </c>
      <c r="E195" s="229">
        <f t="shared" si="30"/>
        <v>0</v>
      </c>
    </row>
    <row r="196" spans="1:5" ht="12" thickBot="1" x14ac:dyDescent="0.25">
      <c r="A196" s="230" t="s">
        <v>54</v>
      </c>
      <c r="B196" s="229"/>
      <c r="C196" s="229"/>
      <c r="D196" s="229"/>
      <c r="E196" s="229"/>
    </row>
    <row r="197" spans="1:5" ht="12" thickBot="1" x14ac:dyDescent="0.25">
      <c r="A197" s="230" t="s">
        <v>95</v>
      </c>
      <c r="B197" s="229"/>
      <c r="C197" s="229"/>
      <c r="D197" s="229"/>
      <c r="E197" s="229"/>
    </row>
    <row r="198" spans="1:5" ht="12" thickBot="1" x14ac:dyDescent="0.25">
      <c r="A198" s="230" t="s">
        <v>96</v>
      </c>
      <c r="B198" s="229"/>
      <c r="C198" s="229"/>
      <c r="D198" s="229"/>
      <c r="E198" s="229"/>
    </row>
    <row r="199" spans="1:5" ht="12" thickBot="1" x14ac:dyDescent="0.25">
      <c r="A199" s="230" t="s">
        <v>97</v>
      </c>
      <c r="B199" s="229"/>
      <c r="C199" s="229"/>
      <c r="D199" s="229"/>
      <c r="E199" s="229"/>
    </row>
    <row r="200" spans="1:5" ht="12" thickBot="1" x14ac:dyDescent="0.25">
      <c r="A200" s="228" t="s">
        <v>40</v>
      </c>
      <c r="B200" s="231">
        <f>B201+B202+B203+B204</f>
        <v>0</v>
      </c>
      <c r="C200" s="231">
        <f t="shared" ref="C200:E200" si="31">C201+C202+C203+C204</f>
        <v>0</v>
      </c>
      <c r="D200" s="231">
        <f t="shared" si="31"/>
        <v>0</v>
      </c>
      <c r="E200" s="231">
        <f t="shared" si="31"/>
        <v>0</v>
      </c>
    </row>
    <row r="201" spans="1:5" ht="12" thickBot="1" x14ac:dyDescent="0.25">
      <c r="A201" s="230" t="s">
        <v>54</v>
      </c>
      <c r="B201" s="231"/>
      <c r="C201" s="231"/>
      <c r="D201" s="231"/>
      <c r="E201" s="231"/>
    </row>
    <row r="202" spans="1:5" ht="12" thickBot="1" x14ac:dyDescent="0.25">
      <c r="A202" s="230" t="s">
        <v>95</v>
      </c>
      <c r="B202" s="231"/>
      <c r="C202" s="231"/>
      <c r="D202" s="231"/>
      <c r="E202" s="231"/>
    </row>
    <row r="203" spans="1:5" ht="12" thickBot="1" x14ac:dyDescent="0.25">
      <c r="A203" s="230" t="s">
        <v>96</v>
      </c>
      <c r="B203" s="231"/>
      <c r="C203" s="231"/>
      <c r="D203" s="231"/>
      <c r="E203" s="231"/>
    </row>
    <row r="204" spans="1:5" ht="12" thickBot="1" x14ac:dyDescent="0.25">
      <c r="A204" s="230" t="s">
        <v>97</v>
      </c>
      <c r="B204" s="231"/>
      <c r="C204" s="231"/>
      <c r="D204" s="231"/>
      <c r="E204" s="231"/>
    </row>
    <row r="205" spans="1:5" ht="12" thickBot="1" x14ac:dyDescent="0.25">
      <c r="A205" s="235" t="s">
        <v>178</v>
      </c>
      <c r="B205" s="231">
        <f>B195+B200</f>
        <v>0</v>
      </c>
      <c r="C205" s="231">
        <f t="shared" ref="C205:E205" si="32">C195+C200</f>
        <v>0</v>
      </c>
      <c r="D205" s="231">
        <f t="shared" si="32"/>
        <v>0</v>
      </c>
      <c r="E205" s="231">
        <f t="shared" si="32"/>
        <v>0</v>
      </c>
    </row>
    <row r="206" spans="1:5" ht="12" thickBot="1" x14ac:dyDescent="0.25">
      <c r="A206" s="322" t="s">
        <v>37</v>
      </c>
      <c r="B206" s="323"/>
      <c r="C206" s="323"/>
      <c r="D206" s="323"/>
      <c r="E206" s="324"/>
    </row>
    <row r="207" spans="1:5" ht="12" thickBot="1" x14ac:dyDescent="0.25">
      <c r="A207" s="322" t="s">
        <v>41</v>
      </c>
      <c r="B207" s="323"/>
      <c r="C207" s="323"/>
      <c r="D207" s="323"/>
      <c r="E207" s="324"/>
    </row>
    <row r="208" spans="1:5" ht="21.75" thickBot="1" x14ac:dyDescent="0.25">
      <c r="A208" s="222" t="s">
        <v>174</v>
      </c>
      <c r="B208" s="329"/>
      <c r="C208" s="337"/>
      <c r="D208" s="331"/>
      <c r="E208" s="332"/>
    </row>
    <row r="209" spans="1:5" ht="39" customHeight="1" thickBot="1" x14ac:dyDescent="0.25">
      <c r="A209" s="222" t="s">
        <v>92</v>
      </c>
      <c r="B209" s="222"/>
      <c r="C209" s="260" t="s">
        <v>93</v>
      </c>
      <c r="D209" s="331"/>
      <c r="E209" s="332"/>
    </row>
    <row r="210" spans="1:5" ht="12" thickBot="1" x14ac:dyDescent="0.25">
      <c r="A210" s="261"/>
      <c r="B210" s="329"/>
      <c r="C210" s="330"/>
      <c r="D210" s="331"/>
      <c r="E210" s="332"/>
    </row>
    <row r="211" spans="1:5" ht="12" thickBot="1" x14ac:dyDescent="0.25">
      <c r="A211" s="223" t="s">
        <v>9</v>
      </c>
      <c r="B211" s="304"/>
      <c r="C211" s="305"/>
      <c r="D211" s="305"/>
      <c r="E211" s="306"/>
    </row>
    <row r="212" spans="1:5" ht="12" thickBot="1" x14ac:dyDescent="0.25">
      <c r="A212" s="223" t="s">
        <v>14</v>
      </c>
      <c r="B212" s="338"/>
      <c r="C212" s="339"/>
      <c r="D212" s="339"/>
      <c r="E212" s="340"/>
    </row>
    <row r="213" spans="1:5" x14ac:dyDescent="0.2">
      <c r="A213" s="317"/>
      <c r="B213" s="224">
        <v>2018</v>
      </c>
      <c r="C213" s="224">
        <v>2019</v>
      </c>
      <c r="D213" s="224">
        <v>2020</v>
      </c>
      <c r="E213" s="224">
        <v>2021</v>
      </c>
    </row>
    <row r="214" spans="1:5" ht="21.75" thickBot="1" x14ac:dyDescent="0.25">
      <c r="A214" s="318"/>
      <c r="B214" s="225" t="s">
        <v>5</v>
      </c>
      <c r="C214" s="225" t="s">
        <v>6</v>
      </c>
      <c r="D214" s="225" t="s">
        <v>6</v>
      </c>
      <c r="E214" s="225" t="s">
        <v>6</v>
      </c>
    </row>
    <row r="215" spans="1:5" ht="12" thickBot="1" x14ac:dyDescent="0.25">
      <c r="A215" s="223" t="s">
        <v>8</v>
      </c>
      <c r="B215" s="218"/>
      <c r="C215" s="218"/>
      <c r="D215" s="218"/>
      <c r="E215" s="218"/>
    </row>
    <row r="216" spans="1:5" ht="12" thickBot="1" x14ac:dyDescent="0.25">
      <c r="A216" s="223" t="s">
        <v>15</v>
      </c>
      <c r="B216" s="218">
        <f>B279-B241</f>
        <v>0</v>
      </c>
      <c r="C216" s="218">
        <f>C279-C241</f>
        <v>0</v>
      </c>
      <c r="D216" s="218">
        <f>D279-D241</f>
        <v>0</v>
      </c>
      <c r="E216" s="218">
        <f>E279-E241</f>
        <v>0</v>
      </c>
    </row>
    <row r="217" spans="1:5" ht="12" thickBot="1" x14ac:dyDescent="0.25">
      <c r="A217" s="223" t="s">
        <v>23</v>
      </c>
      <c r="B217" s="218" t="e">
        <f>B216/B215</f>
        <v>#DIV/0!</v>
      </c>
      <c r="C217" s="218" t="e">
        <f t="shared" ref="C217:E217" si="33">C216/C215</f>
        <v>#DIV/0!</v>
      </c>
      <c r="D217" s="218" t="e">
        <f t="shared" si="33"/>
        <v>#DIV/0!</v>
      </c>
      <c r="E217" s="218" t="e">
        <f t="shared" si="33"/>
        <v>#DIV/0!</v>
      </c>
    </row>
    <row r="218" spans="1:5" ht="12" thickBot="1" x14ac:dyDescent="0.25">
      <c r="A218" s="223" t="s">
        <v>16</v>
      </c>
      <c r="B218" s="226" t="s">
        <v>22</v>
      </c>
      <c r="C218" s="227" t="e">
        <f>C215/B215-1</f>
        <v>#DIV/0!</v>
      </c>
      <c r="D218" s="227" t="e">
        <f t="shared" ref="D218:E220" si="34">D215/C215-1</f>
        <v>#DIV/0!</v>
      </c>
      <c r="E218" s="227" t="e">
        <f t="shared" si="34"/>
        <v>#DIV/0!</v>
      </c>
    </row>
    <row r="219" spans="1:5" ht="12" thickBot="1" x14ac:dyDescent="0.25">
      <c r="A219" s="223" t="s">
        <v>17</v>
      </c>
      <c r="B219" s="226" t="s">
        <v>22</v>
      </c>
      <c r="C219" s="227" t="e">
        <f>C216/B216-1</f>
        <v>#DIV/0!</v>
      </c>
      <c r="D219" s="227" t="e">
        <f t="shared" si="34"/>
        <v>#DIV/0!</v>
      </c>
      <c r="E219" s="227" t="e">
        <f t="shared" si="34"/>
        <v>#DIV/0!</v>
      </c>
    </row>
    <row r="220" spans="1:5" ht="12" thickBot="1" x14ac:dyDescent="0.25">
      <c r="A220" s="223" t="s">
        <v>18</v>
      </c>
      <c r="B220" s="226" t="s">
        <v>22</v>
      </c>
      <c r="C220" s="227" t="e">
        <f>C217/B217-1</f>
        <v>#DIV/0!</v>
      </c>
      <c r="D220" s="227" t="e">
        <f t="shared" si="34"/>
        <v>#DIV/0!</v>
      </c>
      <c r="E220" s="227" t="e">
        <f t="shared" si="34"/>
        <v>#DIV/0!</v>
      </c>
    </row>
    <row r="221" spans="1:5" ht="12" thickBot="1" x14ac:dyDescent="0.25">
      <c r="A221" s="310" t="s">
        <v>261</v>
      </c>
      <c r="B221" s="311"/>
      <c r="C221" s="311"/>
      <c r="D221" s="311"/>
      <c r="E221" s="312"/>
    </row>
    <row r="222" spans="1:5" x14ac:dyDescent="0.2">
      <c r="A222" s="317"/>
      <c r="B222" s="224">
        <v>2018</v>
      </c>
      <c r="C222" s="224">
        <v>2019</v>
      </c>
      <c r="D222" s="224">
        <v>2020</v>
      </c>
      <c r="E222" s="224">
        <v>2021</v>
      </c>
    </row>
    <row r="223" spans="1:5" ht="21.75" thickBot="1" x14ac:dyDescent="0.25">
      <c r="A223" s="318"/>
      <c r="B223" s="225" t="s">
        <v>5</v>
      </c>
      <c r="C223" s="225" t="s">
        <v>6</v>
      </c>
      <c r="D223" s="225" t="s">
        <v>6</v>
      </c>
      <c r="E223" s="225" t="s">
        <v>6</v>
      </c>
    </row>
    <row r="224" spans="1:5" ht="12" thickBot="1" x14ac:dyDescent="0.25">
      <c r="A224" s="228" t="s">
        <v>39</v>
      </c>
      <c r="B224" s="229">
        <f>B225+B226+B227+B228</f>
        <v>0</v>
      </c>
      <c r="C224" s="229">
        <f t="shared" ref="C224:E224" si="35">C225+C226+C227+C228</f>
        <v>0</v>
      </c>
      <c r="D224" s="229">
        <f t="shared" si="35"/>
        <v>0</v>
      </c>
      <c r="E224" s="229">
        <f t="shared" si="35"/>
        <v>0</v>
      </c>
    </row>
    <row r="225" spans="1:5" ht="12" thickBot="1" x14ac:dyDescent="0.25">
      <c r="A225" s="230" t="s">
        <v>54</v>
      </c>
      <c r="B225" s="229"/>
      <c r="C225" s="229"/>
      <c r="D225" s="229"/>
      <c r="E225" s="229"/>
    </row>
    <row r="226" spans="1:5" ht="12" thickBot="1" x14ac:dyDescent="0.25">
      <c r="A226" s="230" t="s">
        <v>95</v>
      </c>
      <c r="B226" s="229"/>
      <c r="C226" s="229"/>
      <c r="D226" s="229"/>
      <c r="E226" s="229"/>
    </row>
    <row r="227" spans="1:5" ht="12" thickBot="1" x14ac:dyDescent="0.25">
      <c r="A227" s="230" t="s">
        <v>96</v>
      </c>
      <c r="B227" s="229"/>
      <c r="C227" s="229"/>
      <c r="D227" s="229"/>
      <c r="E227" s="229"/>
    </row>
    <row r="228" spans="1:5" ht="12" thickBot="1" x14ac:dyDescent="0.25">
      <c r="A228" s="230" t="s">
        <v>97</v>
      </c>
      <c r="B228" s="229"/>
      <c r="C228" s="229"/>
      <c r="D228" s="229"/>
      <c r="E228" s="229"/>
    </row>
    <row r="229" spans="1:5" ht="12" thickBot="1" x14ac:dyDescent="0.25">
      <c r="A229" s="228" t="s">
        <v>40</v>
      </c>
      <c r="B229" s="231">
        <f>B230+B231+B232+B233</f>
        <v>0</v>
      </c>
      <c r="C229" s="231">
        <f t="shared" ref="C229:E229" si="36">C230+C231+C232+C233</f>
        <v>0</v>
      </c>
      <c r="D229" s="231">
        <f t="shared" si="36"/>
        <v>0</v>
      </c>
      <c r="E229" s="231">
        <f t="shared" si="36"/>
        <v>0</v>
      </c>
    </row>
    <row r="230" spans="1:5" ht="12" thickBot="1" x14ac:dyDescent="0.25">
      <c r="A230" s="230" t="s">
        <v>54</v>
      </c>
      <c r="B230" s="231"/>
      <c r="C230" s="229"/>
      <c r="D230" s="229"/>
      <c r="E230" s="229"/>
    </row>
    <row r="231" spans="1:5" ht="12" thickBot="1" x14ac:dyDescent="0.25">
      <c r="A231" s="230" t="s">
        <v>95</v>
      </c>
      <c r="B231" s="231"/>
      <c r="C231" s="229"/>
      <c r="D231" s="229"/>
      <c r="E231" s="229"/>
    </row>
    <row r="232" spans="1:5" ht="12" thickBot="1" x14ac:dyDescent="0.25">
      <c r="A232" s="230" t="s">
        <v>96</v>
      </c>
      <c r="B232" s="231"/>
      <c r="C232" s="229"/>
      <c r="D232" s="229"/>
      <c r="E232" s="229"/>
    </row>
    <row r="233" spans="1:5" ht="12" thickBot="1" x14ac:dyDescent="0.25">
      <c r="A233" s="230" t="s">
        <v>97</v>
      </c>
      <c r="B233" s="231"/>
      <c r="C233" s="229"/>
      <c r="D233" s="229"/>
      <c r="E233" s="229"/>
    </row>
    <row r="234" spans="1:5" ht="12" thickBot="1" x14ac:dyDescent="0.25">
      <c r="A234" s="262" t="s">
        <v>30</v>
      </c>
      <c r="B234" s="231">
        <f>B224+B229</f>
        <v>0</v>
      </c>
      <c r="C234" s="231">
        <f t="shared" ref="C234:E234" si="37">C224+C229</f>
        <v>0</v>
      </c>
      <c r="D234" s="231">
        <f t="shared" si="37"/>
        <v>0</v>
      </c>
      <c r="E234" s="231">
        <f t="shared" si="37"/>
        <v>0</v>
      </c>
    </row>
    <row r="235" spans="1:5" ht="42.75" customHeight="1" thickBot="1" x14ac:dyDescent="0.25">
      <c r="A235" s="222" t="s">
        <v>56</v>
      </c>
      <c r="B235" s="222"/>
      <c r="C235" s="260" t="s">
        <v>93</v>
      </c>
      <c r="D235" s="329"/>
      <c r="E235" s="332"/>
    </row>
    <row r="236" spans="1:5" ht="12" thickBot="1" x14ac:dyDescent="0.25">
      <c r="A236" s="223" t="s">
        <v>9</v>
      </c>
      <c r="B236" s="304"/>
      <c r="C236" s="305"/>
      <c r="D236" s="305"/>
      <c r="E236" s="306"/>
    </row>
    <row r="237" spans="1:5" ht="12" thickBot="1" x14ac:dyDescent="0.25">
      <c r="A237" s="223" t="s">
        <v>14</v>
      </c>
      <c r="B237" s="338"/>
      <c r="C237" s="339"/>
      <c r="D237" s="339"/>
      <c r="E237" s="340"/>
    </row>
    <row r="238" spans="1:5" x14ac:dyDescent="0.2">
      <c r="A238" s="317"/>
      <c r="B238" s="224">
        <v>2018</v>
      </c>
      <c r="C238" s="224">
        <v>2019</v>
      </c>
      <c r="D238" s="224">
        <v>2020</v>
      </c>
      <c r="E238" s="224">
        <v>2021</v>
      </c>
    </row>
    <row r="239" spans="1:5" ht="21.75" thickBot="1" x14ac:dyDescent="0.25">
      <c r="A239" s="318"/>
      <c r="B239" s="225" t="s">
        <v>5</v>
      </c>
      <c r="C239" s="225" t="s">
        <v>6</v>
      </c>
      <c r="D239" s="225" t="s">
        <v>6</v>
      </c>
      <c r="E239" s="225" t="s">
        <v>6</v>
      </c>
    </row>
    <row r="240" spans="1:5" ht="12" thickBot="1" x14ac:dyDescent="0.25">
      <c r="A240" s="223" t="s">
        <v>8</v>
      </c>
      <c r="B240" s="223"/>
      <c r="C240" s="223"/>
      <c r="D240" s="223"/>
      <c r="E240" s="223"/>
    </row>
    <row r="241" spans="1:5" ht="12" thickBot="1" x14ac:dyDescent="0.25">
      <c r="A241" s="223" t="s">
        <v>15</v>
      </c>
      <c r="B241" s="218"/>
      <c r="C241" s="218"/>
      <c r="D241" s="218"/>
      <c r="E241" s="218"/>
    </row>
    <row r="242" spans="1:5" ht="12" thickBot="1" x14ac:dyDescent="0.25">
      <c r="A242" s="223" t="s">
        <v>23</v>
      </c>
      <c r="B242" s="218" t="e">
        <f>B241/B240</f>
        <v>#DIV/0!</v>
      </c>
      <c r="C242" s="218" t="e">
        <f t="shared" ref="C242:E242" si="38">C241/C240</f>
        <v>#DIV/0!</v>
      </c>
      <c r="D242" s="218" t="e">
        <f t="shared" si="38"/>
        <v>#DIV/0!</v>
      </c>
      <c r="E242" s="218" t="e">
        <f t="shared" si="38"/>
        <v>#DIV/0!</v>
      </c>
    </row>
    <row r="243" spans="1:5" ht="12" thickBot="1" x14ac:dyDescent="0.25">
      <c r="A243" s="223" t="s">
        <v>16</v>
      </c>
      <c r="B243" s="226" t="s">
        <v>22</v>
      </c>
      <c r="C243" s="227" t="e">
        <f>C240/B240-1</f>
        <v>#DIV/0!</v>
      </c>
      <c r="D243" s="227" t="e">
        <f t="shared" ref="D243:E245" si="39">D240/C240-1</f>
        <v>#DIV/0!</v>
      </c>
      <c r="E243" s="227" t="e">
        <f t="shared" si="39"/>
        <v>#DIV/0!</v>
      </c>
    </row>
    <row r="244" spans="1:5" ht="12" thickBot="1" x14ac:dyDescent="0.25">
      <c r="A244" s="223" t="s">
        <v>17</v>
      </c>
      <c r="B244" s="226" t="s">
        <v>22</v>
      </c>
      <c r="C244" s="227" t="e">
        <f>C241/B241-1</f>
        <v>#DIV/0!</v>
      </c>
      <c r="D244" s="227" t="e">
        <f t="shared" si="39"/>
        <v>#DIV/0!</v>
      </c>
      <c r="E244" s="227" t="e">
        <f t="shared" si="39"/>
        <v>#DIV/0!</v>
      </c>
    </row>
    <row r="245" spans="1:5" ht="12" thickBot="1" x14ac:dyDescent="0.25">
      <c r="A245" s="223" t="s">
        <v>18</v>
      </c>
      <c r="B245" s="226" t="s">
        <v>22</v>
      </c>
      <c r="C245" s="227" t="e">
        <f>C242/B242-1</f>
        <v>#DIV/0!</v>
      </c>
      <c r="D245" s="227" t="e">
        <f t="shared" si="39"/>
        <v>#DIV/0!</v>
      </c>
      <c r="E245" s="227" t="e">
        <f t="shared" si="39"/>
        <v>#DIV/0!</v>
      </c>
    </row>
    <row r="246" spans="1:5" ht="12" thickBot="1" x14ac:dyDescent="0.25">
      <c r="A246" s="310" t="s">
        <v>262</v>
      </c>
      <c r="B246" s="311"/>
      <c r="C246" s="311"/>
      <c r="D246" s="311"/>
      <c r="E246" s="312"/>
    </row>
    <row r="247" spans="1:5" x14ac:dyDescent="0.2">
      <c r="A247" s="317"/>
      <c r="B247" s="224">
        <v>2018</v>
      </c>
      <c r="C247" s="224">
        <v>2019</v>
      </c>
      <c r="D247" s="224">
        <v>2020</v>
      </c>
      <c r="E247" s="224">
        <v>2021</v>
      </c>
    </row>
    <row r="248" spans="1:5" ht="21.75" thickBot="1" x14ac:dyDescent="0.25">
      <c r="A248" s="318"/>
      <c r="B248" s="225" t="s">
        <v>5</v>
      </c>
      <c r="C248" s="225" t="s">
        <v>6</v>
      </c>
      <c r="D248" s="225" t="s">
        <v>6</v>
      </c>
      <c r="E248" s="225" t="s">
        <v>6</v>
      </c>
    </row>
    <row r="249" spans="1:5" ht="12" thickBot="1" x14ac:dyDescent="0.25">
      <c r="A249" s="228" t="s">
        <v>39</v>
      </c>
      <c r="B249" s="229">
        <f>B250+B251+B252+B253</f>
        <v>0</v>
      </c>
      <c r="C249" s="229">
        <f t="shared" ref="C249:E249" si="40">C250+C251+C252+C253</f>
        <v>0</v>
      </c>
      <c r="D249" s="229">
        <f t="shared" si="40"/>
        <v>0</v>
      </c>
      <c r="E249" s="229">
        <f t="shared" si="40"/>
        <v>0</v>
      </c>
    </row>
    <row r="250" spans="1:5" ht="12" thickBot="1" x14ac:dyDescent="0.25">
      <c r="A250" s="230" t="s">
        <v>54</v>
      </c>
      <c r="B250" s="229"/>
      <c r="C250" s="229"/>
      <c r="D250" s="229"/>
      <c r="E250" s="229"/>
    </row>
    <row r="251" spans="1:5" ht="12" thickBot="1" x14ac:dyDescent="0.25">
      <c r="A251" s="230" t="s">
        <v>95</v>
      </c>
      <c r="B251" s="229"/>
      <c r="C251" s="229"/>
      <c r="D251" s="229"/>
      <c r="E251" s="229"/>
    </row>
    <row r="252" spans="1:5" ht="12" thickBot="1" x14ac:dyDescent="0.25">
      <c r="A252" s="230" t="s">
        <v>96</v>
      </c>
      <c r="B252" s="229"/>
      <c r="C252" s="229"/>
      <c r="D252" s="229"/>
      <c r="E252" s="229"/>
    </row>
    <row r="253" spans="1:5" ht="12" thickBot="1" x14ac:dyDescent="0.25">
      <c r="A253" s="230" t="s">
        <v>97</v>
      </c>
      <c r="B253" s="229"/>
      <c r="C253" s="229"/>
      <c r="D253" s="229"/>
      <c r="E253" s="229"/>
    </row>
    <row r="254" spans="1:5" ht="12" thickBot="1" x14ac:dyDescent="0.25">
      <c r="A254" s="228" t="s">
        <v>40</v>
      </c>
      <c r="B254" s="231">
        <f>B255+B256+B257+B258</f>
        <v>0</v>
      </c>
      <c r="C254" s="231">
        <f t="shared" ref="C254:E254" si="41">C255+C256+C257+C258</f>
        <v>0</v>
      </c>
      <c r="D254" s="231">
        <f t="shared" si="41"/>
        <v>0</v>
      </c>
      <c r="E254" s="231">
        <f t="shared" si="41"/>
        <v>0</v>
      </c>
    </row>
    <row r="255" spans="1:5" ht="12" thickBot="1" x14ac:dyDescent="0.25">
      <c r="A255" s="230" t="s">
        <v>54</v>
      </c>
      <c r="B255" s="231"/>
      <c r="C255" s="229"/>
      <c r="D255" s="229"/>
      <c r="E255" s="229"/>
    </row>
    <row r="256" spans="1:5" ht="12" thickBot="1" x14ac:dyDescent="0.25">
      <c r="A256" s="230" t="s">
        <v>95</v>
      </c>
      <c r="B256" s="231"/>
      <c r="C256" s="229"/>
      <c r="D256" s="229"/>
      <c r="E256" s="229"/>
    </row>
    <row r="257" spans="1:5" ht="12" thickBot="1" x14ac:dyDescent="0.25">
      <c r="A257" s="230" t="s">
        <v>96</v>
      </c>
      <c r="B257" s="231"/>
      <c r="C257" s="229"/>
      <c r="D257" s="229"/>
      <c r="E257" s="229"/>
    </row>
    <row r="258" spans="1:5" ht="12" thickBot="1" x14ac:dyDescent="0.25">
      <c r="A258" s="230" t="s">
        <v>97</v>
      </c>
      <c r="B258" s="231"/>
      <c r="C258" s="229"/>
      <c r="D258" s="229"/>
      <c r="E258" s="229"/>
    </row>
    <row r="259" spans="1:5" ht="12" thickBot="1" x14ac:dyDescent="0.25">
      <c r="A259" s="262" t="s">
        <v>98</v>
      </c>
      <c r="B259" s="231">
        <f>B249+B254</f>
        <v>0</v>
      </c>
      <c r="C259" s="231">
        <f t="shared" ref="C259:E259" si="42">C249+C254</f>
        <v>0</v>
      </c>
      <c r="D259" s="231">
        <f t="shared" si="42"/>
        <v>0</v>
      </c>
      <c r="E259" s="231">
        <f t="shared" si="42"/>
        <v>0</v>
      </c>
    </row>
    <row r="260" spans="1:5" ht="42.75" customHeight="1" thickBot="1" x14ac:dyDescent="0.25">
      <c r="A260" s="222" t="s">
        <v>175</v>
      </c>
      <c r="B260" s="263"/>
      <c r="C260" s="264" t="s">
        <v>93</v>
      </c>
      <c r="D260" s="265"/>
      <c r="E260" s="266"/>
    </row>
    <row r="261" spans="1:5" ht="12" thickBot="1" x14ac:dyDescent="0.25">
      <c r="A261" s="223" t="s">
        <v>9</v>
      </c>
      <c r="B261" s="304"/>
      <c r="C261" s="305"/>
      <c r="D261" s="305"/>
      <c r="E261" s="306"/>
    </row>
    <row r="262" spans="1:5" ht="12" thickBot="1" x14ac:dyDescent="0.25">
      <c r="A262" s="223" t="s">
        <v>14</v>
      </c>
      <c r="B262" s="338"/>
      <c r="C262" s="339"/>
      <c r="D262" s="339"/>
      <c r="E262" s="340"/>
    </row>
    <row r="263" spans="1:5" x14ac:dyDescent="0.2">
      <c r="A263" s="317"/>
      <c r="B263" s="224">
        <v>2018</v>
      </c>
      <c r="C263" s="224">
        <v>2019</v>
      </c>
      <c r="D263" s="224">
        <v>2020</v>
      </c>
      <c r="E263" s="224">
        <v>2021</v>
      </c>
    </row>
    <row r="264" spans="1:5" ht="21.75" thickBot="1" x14ac:dyDescent="0.25">
      <c r="A264" s="318"/>
      <c r="B264" s="225" t="s">
        <v>5</v>
      </c>
      <c r="C264" s="225" t="s">
        <v>6</v>
      </c>
      <c r="D264" s="225" t="s">
        <v>6</v>
      </c>
      <c r="E264" s="225" t="s">
        <v>6</v>
      </c>
    </row>
    <row r="265" spans="1:5" ht="12" thickBot="1" x14ac:dyDescent="0.25">
      <c r="A265" s="223" t="s">
        <v>8</v>
      </c>
      <c r="B265" s="223"/>
      <c r="C265" s="223"/>
      <c r="D265" s="223"/>
      <c r="E265" s="223"/>
    </row>
    <row r="266" spans="1:5" ht="12" thickBot="1" x14ac:dyDescent="0.25">
      <c r="A266" s="223" t="s">
        <v>15</v>
      </c>
      <c r="B266" s="218">
        <f>B284</f>
        <v>0</v>
      </c>
      <c r="C266" s="218">
        <f t="shared" ref="C266:E266" si="43">C284</f>
        <v>0</v>
      </c>
      <c r="D266" s="218">
        <f t="shared" si="43"/>
        <v>0</v>
      </c>
      <c r="E266" s="218">
        <f t="shared" si="43"/>
        <v>0</v>
      </c>
    </row>
    <row r="267" spans="1:5" ht="12" thickBot="1" x14ac:dyDescent="0.25">
      <c r="A267" s="223" t="s">
        <v>23</v>
      </c>
      <c r="B267" s="218" t="e">
        <f>B266/B265</f>
        <v>#DIV/0!</v>
      </c>
      <c r="C267" s="218" t="e">
        <f t="shared" ref="C267:E267" si="44">C266/C265</f>
        <v>#DIV/0!</v>
      </c>
      <c r="D267" s="218" t="e">
        <f t="shared" si="44"/>
        <v>#DIV/0!</v>
      </c>
      <c r="E267" s="218" t="e">
        <f t="shared" si="44"/>
        <v>#DIV/0!</v>
      </c>
    </row>
    <row r="268" spans="1:5" ht="12" thickBot="1" x14ac:dyDescent="0.25">
      <c r="A268" s="223" t="s">
        <v>16</v>
      </c>
      <c r="B268" s="226" t="s">
        <v>22</v>
      </c>
      <c r="C268" s="227" t="e">
        <f>C265/B265-1</f>
        <v>#DIV/0!</v>
      </c>
      <c r="D268" s="227" t="e">
        <f t="shared" ref="D268:E270" si="45">D265/C265-1</f>
        <v>#DIV/0!</v>
      </c>
      <c r="E268" s="227" t="e">
        <f t="shared" si="45"/>
        <v>#DIV/0!</v>
      </c>
    </row>
    <row r="269" spans="1:5" ht="12" thickBot="1" x14ac:dyDescent="0.25">
      <c r="A269" s="223" t="s">
        <v>17</v>
      </c>
      <c r="B269" s="226" t="s">
        <v>22</v>
      </c>
      <c r="C269" s="227" t="e">
        <f>C266/B266-1</f>
        <v>#DIV/0!</v>
      </c>
      <c r="D269" s="227" t="e">
        <f t="shared" si="45"/>
        <v>#DIV/0!</v>
      </c>
      <c r="E269" s="227" t="e">
        <f t="shared" si="45"/>
        <v>#DIV/0!</v>
      </c>
    </row>
    <row r="270" spans="1:5" ht="12" thickBot="1" x14ac:dyDescent="0.25">
      <c r="A270" s="223" t="s">
        <v>18</v>
      </c>
      <c r="B270" s="226" t="s">
        <v>22</v>
      </c>
      <c r="C270" s="227" t="e">
        <f>C267/B267-1</f>
        <v>#DIV/0!</v>
      </c>
      <c r="D270" s="227" t="e">
        <f t="shared" si="45"/>
        <v>#DIV/0!</v>
      </c>
      <c r="E270" s="227" t="e">
        <f t="shared" si="45"/>
        <v>#DIV/0!</v>
      </c>
    </row>
    <row r="271" spans="1:5" ht="12" thickBot="1" x14ac:dyDescent="0.25">
      <c r="A271" s="310" t="s">
        <v>265</v>
      </c>
      <c r="B271" s="311"/>
      <c r="C271" s="311"/>
      <c r="D271" s="311"/>
      <c r="E271" s="312"/>
    </row>
    <row r="272" spans="1:5" x14ac:dyDescent="0.2">
      <c r="A272" s="317"/>
      <c r="B272" s="224">
        <v>2018</v>
      </c>
      <c r="C272" s="224">
        <v>2019</v>
      </c>
      <c r="D272" s="224">
        <v>2020</v>
      </c>
      <c r="E272" s="224">
        <v>2021</v>
      </c>
    </row>
    <row r="273" spans="1:5" ht="21.75" thickBot="1" x14ac:dyDescent="0.25">
      <c r="A273" s="318"/>
      <c r="B273" s="225" t="s">
        <v>5</v>
      </c>
      <c r="C273" s="225" t="s">
        <v>6</v>
      </c>
      <c r="D273" s="225" t="s">
        <v>6</v>
      </c>
      <c r="E273" s="225" t="s">
        <v>6</v>
      </c>
    </row>
    <row r="274" spans="1:5" ht="12" thickBot="1" x14ac:dyDescent="0.25">
      <c r="A274" s="228" t="s">
        <v>39</v>
      </c>
      <c r="B274" s="229">
        <f>B275+B276+B277+B278</f>
        <v>0</v>
      </c>
      <c r="C274" s="229">
        <f t="shared" ref="C274:E274" si="46">C275+C276+C277+C278</f>
        <v>0</v>
      </c>
      <c r="D274" s="229">
        <f t="shared" si="46"/>
        <v>0</v>
      </c>
      <c r="E274" s="229">
        <f t="shared" si="46"/>
        <v>0</v>
      </c>
    </row>
    <row r="275" spans="1:5" ht="12" thickBot="1" x14ac:dyDescent="0.25">
      <c r="A275" s="230" t="s">
        <v>54</v>
      </c>
      <c r="B275" s="229"/>
      <c r="C275" s="229"/>
      <c r="D275" s="229"/>
      <c r="E275" s="229"/>
    </row>
    <row r="276" spans="1:5" ht="12" thickBot="1" x14ac:dyDescent="0.25">
      <c r="A276" s="230" t="s">
        <v>95</v>
      </c>
      <c r="B276" s="229"/>
      <c r="C276" s="229"/>
      <c r="D276" s="229"/>
      <c r="E276" s="229"/>
    </row>
    <row r="277" spans="1:5" ht="12" thickBot="1" x14ac:dyDescent="0.25">
      <c r="A277" s="230" t="s">
        <v>96</v>
      </c>
      <c r="B277" s="229"/>
      <c r="C277" s="229"/>
      <c r="D277" s="229"/>
      <c r="E277" s="229"/>
    </row>
    <row r="278" spans="1:5" ht="12" thickBot="1" x14ac:dyDescent="0.25">
      <c r="A278" s="230" t="s">
        <v>97</v>
      </c>
      <c r="B278" s="229"/>
      <c r="C278" s="229"/>
      <c r="D278" s="229"/>
      <c r="E278" s="229"/>
    </row>
    <row r="279" spans="1:5" ht="12" thickBot="1" x14ac:dyDescent="0.25">
      <c r="A279" s="228" t="s">
        <v>40</v>
      </c>
      <c r="B279" s="231">
        <f>B280+B281+B282+B283</f>
        <v>0</v>
      </c>
      <c r="C279" s="231">
        <f t="shared" ref="C279:E279" si="47">C280+C281+C282+C283</f>
        <v>0</v>
      </c>
      <c r="D279" s="231">
        <f t="shared" si="47"/>
        <v>0</v>
      </c>
      <c r="E279" s="231">
        <f t="shared" si="47"/>
        <v>0</v>
      </c>
    </row>
    <row r="280" spans="1:5" ht="12" thickBot="1" x14ac:dyDescent="0.25">
      <c r="A280" s="230" t="s">
        <v>54</v>
      </c>
      <c r="B280" s="231"/>
      <c r="C280" s="229"/>
      <c r="D280" s="229"/>
      <c r="E280" s="229"/>
    </row>
    <row r="281" spans="1:5" ht="12" thickBot="1" x14ac:dyDescent="0.25">
      <c r="A281" s="230" t="s">
        <v>95</v>
      </c>
      <c r="B281" s="231"/>
      <c r="C281" s="229"/>
      <c r="D281" s="229"/>
      <c r="E281" s="229"/>
    </row>
    <row r="282" spans="1:5" ht="12" thickBot="1" x14ac:dyDescent="0.25">
      <c r="A282" s="230" t="s">
        <v>96</v>
      </c>
      <c r="B282" s="231"/>
      <c r="C282" s="229"/>
      <c r="D282" s="229"/>
      <c r="E282" s="229"/>
    </row>
    <row r="283" spans="1:5" ht="12" thickBot="1" x14ac:dyDescent="0.25">
      <c r="A283" s="230" t="s">
        <v>97</v>
      </c>
      <c r="B283" s="231"/>
      <c r="C283" s="229"/>
      <c r="D283" s="229"/>
      <c r="E283" s="229"/>
    </row>
    <row r="284" spans="1:5" ht="12" thickBot="1" x14ac:dyDescent="0.25">
      <c r="A284" s="235" t="s">
        <v>179</v>
      </c>
      <c r="B284" s="231">
        <f>B274+B279</f>
        <v>0</v>
      </c>
      <c r="C284" s="231">
        <f t="shared" ref="C284:E284" si="48">C274+C279</f>
        <v>0</v>
      </c>
      <c r="D284" s="231">
        <f t="shared" si="48"/>
        <v>0</v>
      </c>
      <c r="E284" s="231">
        <f t="shared" si="48"/>
        <v>0</v>
      </c>
    </row>
    <row r="285" spans="1:5" ht="12" thickBot="1" x14ac:dyDescent="0.25">
      <c r="A285" s="267" t="s">
        <v>177</v>
      </c>
      <c r="B285" s="329"/>
      <c r="C285" s="331"/>
      <c r="D285" s="331"/>
      <c r="E285" s="332"/>
    </row>
    <row r="286" spans="1:5" ht="42.75" customHeight="1" thickBot="1" x14ac:dyDescent="0.25">
      <c r="A286" s="222" t="s">
        <v>175</v>
      </c>
      <c r="B286" s="263"/>
      <c r="C286" s="264" t="s">
        <v>93</v>
      </c>
      <c r="D286" s="265"/>
      <c r="E286" s="266"/>
    </row>
    <row r="287" spans="1:5" ht="12" thickBot="1" x14ac:dyDescent="0.25">
      <c r="A287" s="223" t="s">
        <v>9</v>
      </c>
      <c r="B287" s="304"/>
      <c r="C287" s="305"/>
      <c r="D287" s="305"/>
      <c r="E287" s="306"/>
    </row>
    <row r="288" spans="1:5" ht="12" thickBot="1" x14ac:dyDescent="0.25">
      <c r="A288" s="223" t="s">
        <v>14</v>
      </c>
      <c r="B288" s="338"/>
      <c r="C288" s="339"/>
      <c r="D288" s="339"/>
      <c r="E288" s="340"/>
    </row>
    <row r="289" spans="1:5" x14ac:dyDescent="0.2">
      <c r="A289" s="317"/>
      <c r="B289" s="224">
        <v>2018</v>
      </c>
      <c r="C289" s="224">
        <v>2019</v>
      </c>
      <c r="D289" s="224">
        <v>2020</v>
      </c>
      <c r="E289" s="224">
        <v>2021</v>
      </c>
    </row>
    <row r="290" spans="1:5" ht="21.75" thickBot="1" x14ac:dyDescent="0.25">
      <c r="A290" s="318"/>
      <c r="B290" s="225" t="s">
        <v>5</v>
      </c>
      <c r="C290" s="225" t="s">
        <v>6</v>
      </c>
      <c r="D290" s="225" t="s">
        <v>6</v>
      </c>
      <c r="E290" s="225" t="s">
        <v>6</v>
      </c>
    </row>
    <row r="291" spans="1:5" ht="12" thickBot="1" x14ac:dyDescent="0.25">
      <c r="A291" s="223" t="s">
        <v>8</v>
      </c>
      <c r="B291" s="223"/>
      <c r="C291" s="223"/>
      <c r="D291" s="223"/>
      <c r="E291" s="223"/>
    </row>
    <row r="292" spans="1:5" ht="12" thickBot="1" x14ac:dyDescent="0.25">
      <c r="A292" s="223" t="s">
        <v>15</v>
      </c>
      <c r="B292" s="218">
        <f>B310</f>
        <v>0</v>
      </c>
      <c r="C292" s="218">
        <f t="shared" ref="C292:E292" si="49">C310</f>
        <v>0</v>
      </c>
      <c r="D292" s="218">
        <f t="shared" si="49"/>
        <v>0</v>
      </c>
      <c r="E292" s="218">
        <f t="shared" si="49"/>
        <v>0</v>
      </c>
    </row>
    <row r="293" spans="1:5" ht="12" thickBot="1" x14ac:dyDescent="0.25">
      <c r="A293" s="223" t="s">
        <v>23</v>
      </c>
      <c r="B293" s="218" t="e">
        <f>B292/B291</f>
        <v>#DIV/0!</v>
      </c>
      <c r="C293" s="218" t="e">
        <f t="shared" ref="C293:E293" si="50">C292/C291</f>
        <v>#DIV/0!</v>
      </c>
      <c r="D293" s="218" t="e">
        <f t="shared" si="50"/>
        <v>#DIV/0!</v>
      </c>
      <c r="E293" s="218" t="e">
        <f t="shared" si="50"/>
        <v>#DIV/0!</v>
      </c>
    </row>
    <row r="294" spans="1:5" ht="12" thickBot="1" x14ac:dyDescent="0.25">
      <c r="A294" s="223" t="s">
        <v>16</v>
      </c>
      <c r="B294" s="226" t="s">
        <v>22</v>
      </c>
      <c r="C294" s="227" t="e">
        <f>C291/B291-1</f>
        <v>#DIV/0!</v>
      </c>
      <c r="D294" s="227" t="e">
        <f t="shared" ref="D294:E296" si="51">D291/C291-1</f>
        <v>#DIV/0!</v>
      </c>
      <c r="E294" s="227" t="e">
        <f t="shared" si="51"/>
        <v>#DIV/0!</v>
      </c>
    </row>
    <row r="295" spans="1:5" ht="12" thickBot="1" x14ac:dyDescent="0.25">
      <c r="A295" s="223" t="s">
        <v>17</v>
      </c>
      <c r="B295" s="226" t="s">
        <v>22</v>
      </c>
      <c r="C295" s="227" t="e">
        <f>C292/B292-1</f>
        <v>#DIV/0!</v>
      </c>
      <c r="D295" s="227" t="e">
        <f t="shared" si="51"/>
        <v>#DIV/0!</v>
      </c>
      <c r="E295" s="227" t="e">
        <f t="shared" si="51"/>
        <v>#DIV/0!</v>
      </c>
    </row>
    <row r="296" spans="1:5" ht="12" thickBot="1" x14ac:dyDescent="0.25">
      <c r="A296" s="223" t="s">
        <v>18</v>
      </c>
      <c r="B296" s="226" t="s">
        <v>22</v>
      </c>
      <c r="C296" s="227" t="e">
        <f>C293/B293-1</f>
        <v>#DIV/0!</v>
      </c>
      <c r="D296" s="227" t="e">
        <f t="shared" si="51"/>
        <v>#DIV/0!</v>
      </c>
      <c r="E296" s="227" t="e">
        <f t="shared" si="51"/>
        <v>#DIV/0!</v>
      </c>
    </row>
    <row r="297" spans="1:5" ht="12" thickBot="1" x14ac:dyDescent="0.25">
      <c r="A297" s="310" t="s">
        <v>264</v>
      </c>
      <c r="B297" s="311"/>
      <c r="C297" s="311"/>
      <c r="D297" s="311"/>
      <c r="E297" s="312"/>
    </row>
    <row r="298" spans="1:5" x14ac:dyDescent="0.2">
      <c r="A298" s="317"/>
      <c r="B298" s="224">
        <v>2018</v>
      </c>
      <c r="C298" s="224">
        <v>2019</v>
      </c>
      <c r="D298" s="224">
        <v>2020</v>
      </c>
      <c r="E298" s="224">
        <v>2021</v>
      </c>
    </row>
    <row r="299" spans="1:5" ht="21.75" thickBot="1" x14ac:dyDescent="0.25">
      <c r="A299" s="318"/>
      <c r="B299" s="225" t="s">
        <v>5</v>
      </c>
      <c r="C299" s="225" t="s">
        <v>6</v>
      </c>
      <c r="D299" s="225" t="s">
        <v>6</v>
      </c>
      <c r="E299" s="225" t="s">
        <v>6</v>
      </c>
    </row>
    <row r="300" spans="1:5" ht="12" thickBot="1" x14ac:dyDescent="0.25">
      <c r="A300" s="228" t="s">
        <v>39</v>
      </c>
      <c r="B300" s="229">
        <f>B301+B302+B303+B304</f>
        <v>0</v>
      </c>
      <c r="C300" s="229">
        <f t="shared" ref="C300:E300" si="52">C301+C302+C303+C304</f>
        <v>0</v>
      </c>
      <c r="D300" s="229">
        <f t="shared" si="52"/>
        <v>0</v>
      </c>
      <c r="E300" s="229">
        <f t="shared" si="52"/>
        <v>0</v>
      </c>
    </row>
    <row r="301" spans="1:5" ht="12" thickBot="1" x14ac:dyDescent="0.25">
      <c r="A301" s="230" t="s">
        <v>54</v>
      </c>
      <c r="B301" s="229"/>
      <c r="C301" s="229"/>
      <c r="D301" s="229"/>
      <c r="E301" s="229"/>
    </row>
    <row r="302" spans="1:5" ht="12" thickBot="1" x14ac:dyDescent="0.25">
      <c r="A302" s="230" t="s">
        <v>95</v>
      </c>
      <c r="B302" s="229"/>
      <c r="C302" s="229"/>
      <c r="D302" s="229"/>
      <c r="E302" s="229"/>
    </row>
    <row r="303" spans="1:5" ht="12" thickBot="1" x14ac:dyDescent="0.25">
      <c r="A303" s="230" t="s">
        <v>96</v>
      </c>
      <c r="B303" s="229"/>
      <c r="C303" s="229"/>
      <c r="D303" s="229"/>
      <c r="E303" s="229"/>
    </row>
    <row r="304" spans="1:5" ht="12" thickBot="1" x14ac:dyDescent="0.25">
      <c r="A304" s="230" t="s">
        <v>97</v>
      </c>
      <c r="B304" s="229"/>
      <c r="C304" s="229"/>
      <c r="D304" s="229"/>
      <c r="E304" s="229"/>
    </row>
    <row r="305" spans="1:5" ht="12" thickBot="1" x14ac:dyDescent="0.25">
      <c r="A305" s="228" t="s">
        <v>40</v>
      </c>
      <c r="B305" s="231">
        <f>B306+B307+B308+B309</f>
        <v>0</v>
      </c>
      <c r="C305" s="231">
        <f t="shared" ref="C305:E305" si="53">C306+C307+C308+C309</f>
        <v>0</v>
      </c>
      <c r="D305" s="231">
        <f t="shared" si="53"/>
        <v>0</v>
      </c>
      <c r="E305" s="231">
        <f t="shared" si="53"/>
        <v>0</v>
      </c>
    </row>
    <row r="306" spans="1:5" ht="12" thickBot="1" x14ac:dyDescent="0.25">
      <c r="A306" s="230" t="s">
        <v>54</v>
      </c>
      <c r="B306" s="231"/>
      <c r="C306" s="231"/>
      <c r="D306" s="231"/>
      <c r="E306" s="231"/>
    </row>
    <row r="307" spans="1:5" ht="12" thickBot="1" x14ac:dyDescent="0.25">
      <c r="A307" s="230" t="s">
        <v>95</v>
      </c>
      <c r="B307" s="231"/>
      <c r="C307" s="231"/>
      <c r="D307" s="231"/>
      <c r="E307" s="231"/>
    </row>
    <row r="308" spans="1:5" ht="12" thickBot="1" x14ac:dyDescent="0.25">
      <c r="A308" s="230" t="s">
        <v>96</v>
      </c>
      <c r="B308" s="231"/>
      <c r="C308" s="231"/>
      <c r="D308" s="231"/>
      <c r="E308" s="231"/>
    </row>
    <row r="309" spans="1:5" ht="12" thickBot="1" x14ac:dyDescent="0.25">
      <c r="A309" s="230" t="s">
        <v>97</v>
      </c>
      <c r="B309" s="231"/>
      <c r="C309" s="231"/>
      <c r="D309" s="231"/>
      <c r="E309" s="231"/>
    </row>
    <row r="310" spans="1:5" ht="12" thickBot="1" x14ac:dyDescent="0.25">
      <c r="A310" s="235" t="s">
        <v>178</v>
      </c>
      <c r="B310" s="231">
        <f>B300+B305</f>
        <v>0</v>
      </c>
      <c r="C310" s="231">
        <f t="shared" ref="C310:E310" si="54">C300+C305</f>
        <v>0</v>
      </c>
      <c r="D310" s="231">
        <f t="shared" si="54"/>
        <v>0</v>
      </c>
      <c r="E310" s="231">
        <f t="shared" si="54"/>
        <v>0</v>
      </c>
    </row>
    <row r="311" spans="1:5" ht="12" thickBot="1" x14ac:dyDescent="0.25">
      <c r="A311" s="268"/>
      <c r="B311" s="269"/>
      <c r="C311" s="269"/>
      <c r="D311" s="269"/>
      <c r="E311" s="269"/>
    </row>
    <row r="312" spans="1:5" ht="32.25" thickBot="1" x14ac:dyDescent="0.25">
      <c r="A312" s="219" t="s">
        <v>44</v>
      </c>
      <c r="B312" s="270">
        <f>+B187+B111+B70+B33+B136+B292+B266+B241+B216+B161</f>
        <v>160276</v>
      </c>
      <c r="C312" s="270">
        <f t="shared" ref="C312:E312" si="55">+C187+C111+C70+C33+C136+C292+C266+C241+C216+C161</f>
        <v>170000</v>
      </c>
      <c r="D312" s="270">
        <f t="shared" si="55"/>
        <v>185000</v>
      </c>
      <c r="E312" s="270">
        <f t="shared" si="55"/>
        <v>185500</v>
      </c>
    </row>
    <row r="313" spans="1:5" ht="32.25" thickBot="1" x14ac:dyDescent="0.25">
      <c r="A313" s="219" t="s">
        <v>45</v>
      </c>
      <c r="B313" s="270">
        <f>+B314+B317+B320+B323+B326+B329+B332+B335+B340</f>
        <v>160276</v>
      </c>
      <c r="C313" s="270">
        <f t="shared" ref="C313:E313" si="56">+C314+C317+C320+C323+C326+C329+C332+C335+C340</f>
        <v>170000</v>
      </c>
      <c r="D313" s="270">
        <f t="shared" si="56"/>
        <v>185000</v>
      </c>
      <c r="E313" s="270">
        <f t="shared" si="56"/>
        <v>185500</v>
      </c>
    </row>
    <row r="314" spans="1:5" ht="12" thickBot="1" x14ac:dyDescent="0.25">
      <c r="A314" s="228" t="s">
        <v>0</v>
      </c>
      <c r="B314" s="271">
        <f>B315+B316</f>
        <v>97676</v>
      </c>
      <c r="C314" s="271">
        <f t="shared" ref="C314:E314" si="57">C315+C316</f>
        <v>97676</v>
      </c>
      <c r="D314" s="271">
        <f t="shared" si="57"/>
        <v>97676</v>
      </c>
      <c r="E314" s="271">
        <f t="shared" si="57"/>
        <v>97676</v>
      </c>
    </row>
    <row r="315" spans="1:5" ht="12" thickBot="1" x14ac:dyDescent="0.25">
      <c r="A315" s="230" t="s">
        <v>54</v>
      </c>
      <c r="B315" s="231">
        <f>B42+B79</f>
        <v>97676</v>
      </c>
      <c r="C315" s="231">
        <f t="shared" ref="B315:E316" si="58">C42+C79</f>
        <v>97676</v>
      </c>
      <c r="D315" s="231">
        <f t="shared" si="58"/>
        <v>97676</v>
      </c>
      <c r="E315" s="231">
        <f t="shared" si="58"/>
        <v>97676</v>
      </c>
    </row>
    <row r="316" spans="1:5" ht="12" thickBot="1" x14ac:dyDescent="0.25">
      <c r="A316" s="230" t="s">
        <v>100</v>
      </c>
      <c r="B316" s="231">
        <f t="shared" si="58"/>
        <v>0</v>
      </c>
      <c r="C316" s="231">
        <f t="shared" si="58"/>
        <v>0</v>
      </c>
      <c r="D316" s="231">
        <f t="shared" si="58"/>
        <v>0</v>
      </c>
      <c r="E316" s="231">
        <f t="shared" si="58"/>
        <v>0</v>
      </c>
    </row>
    <row r="317" spans="1:5" ht="23.25" thickBot="1" x14ac:dyDescent="0.25">
      <c r="A317" s="228" t="s">
        <v>28</v>
      </c>
      <c r="B317" s="271">
        <f>B318+B319</f>
        <v>17600</v>
      </c>
      <c r="C317" s="271">
        <f t="shared" ref="C317:E317" si="59">C318+C319</f>
        <v>17600</v>
      </c>
      <c r="D317" s="271">
        <f t="shared" si="59"/>
        <v>17600</v>
      </c>
      <c r="E317" s="271">
        <f t="shared" si="59"/>
        <v>17600</v>
      </c>
    </row>
    <row r="318" spans="1:5" ht="12" thickBot="1" x14ac:dyDescent="0.25">
      <c r="A318" s="230" t="s">
        <v>54</v>
      </c>
      <c r="B318" s="229">
        <f t="shared" ref="B318:E319" si="60">B45+B82</f>
        <v>17600</v>
      </c>
      <c r="C318" s="229">
        <f t="shared" si="60"/>
        <v>17600</v>
      </c>
      <c r="D318" s="229">
        <f t="shared" si="60"/>
        <v>17600</v>
      </c>
      <c r="E318" s="229">
        <f t="shared" si="60"/>
        <v>17600</v>
      </c>
    </row>
    <row r="319" spans="1:5" ht="12" thickBot="1" x14ac:dyDescent="0.25">
      <c r="A319" s="230" t="s">
        <v>100</v>
      </c>
      <c r="B319" s="231">
        <f t="shared" si="60"/>
        <v>0</v>
      </c>
      <c r="C319" s="231">
        <f t="shared" si="60"/>
        <v>0</v>
      </c>
      <c r="D319" s="231">
        <f t="shared" si="60"/>
        <v>0</v>
      </c>
      <c r="E319" s="231">
        <f t="shared" si="60"/>
        <v>0</v>
      </c>
    </row>
    <row r="320" spans="1:5" ht="12" thickBot="1" x14ac:dyDescent="0.25">
      <c r="A320" s="228" t="s">
        <v>1</v>
      </c>
      <c r="B320" s="271">
        <f>B321+B322</f>
        <v>45000</v>
      </c>
      <c r="C320" s="271">
        <f t="shared" ref="C320:E320" si="61">C321+C322</f>
        <v>54544</v>
      </c>
      <c r="D320" s="271">
        <f t="shared" si="61"/>
        <v>69544</v>
      </c>
      <c r="E320" s="271">
        <f t="shared" si="61"/>
        <v>70044</v>
      </c>
    </row>
    <row r="321" spans="1:5" ht="12" thickBot="1" x14ac:dyDescent="0.25">
      <c r="A321" s="230" t="s">
        <v>54</v>
      </c>
      <c r="B321" s="231">
        <f t="shared" ref="B321:E322" si="62">B48+B85</f>
        <v>45000</v>
      </c>
      <c r="C321" s="231">
        <f t="shared" si="62"/>
        <v>54544</v>
      </c>
      <c r="D321" s="231">
        <f t="shared" si="62"/>
        <v>69544</v>
      </c>
      <c r="E321" s="231">
        <f t="shared" si="62"/>
        <v>70044</v>
      </c>
    </row>
    <row r="322" spans="1:5" ht="12" thickBot="1" x14ac:dyDescent="0.25">
      <c r="A322" s="230" t="s">
        <v>100</v>
      </c>
      <c r="B322" s="231">
        <f t="shared" si="62"/>
        <v>0</v>
      </c>
      <c r="C322" s="231">
        <f t="shared" si="62"/>
        <v>0</v>
      </c>
      <c r="D322" s="231">
        <f t="shared" si="62"/>
        <v>0</v>
      </c>
      <c r="E322" s="231">
        <f t="shared" si="62"/>
        <v>0</v>
      </c>
    </row>
    <row r="323" spans="1:5" ht="12" thickBot="1" x14ac:dyDescent="0.25">
      <c r="A323" s="228" t="s">
        <v>2</v>
      </c>
      <c r="B323" s="271">
        <f>B324+B325</f>
        <v>0</v>
      </c>
      <c r="C323" s="271">
        <f t="shared" ref="C323:E323" si="63">C324+C325</f>
        <v>0</v>
      </c>
      <c r="D323" s="271">
        <f t="shared" si="63"/>
        <v>0</v>
      </c>
      <c r="E323" s="271">
        <f t="shared" si="63"/>
        <v>0</v>
      </c>
    </row>
    <row r="324" spans="1:5" ht="12" thickBot="1" x14ac:dyDescent="0.25">
      <c r="A324" s="230" t="s">
        <v>54</v>
      </c>
      <c r="B324" s="229">
        <f t="shared" ref="B324:E325" si="64">B51+B88</f>
        <v>0</v>
      </c>
      <c r="C324" s="229">
        <f t="shared" si="64"/>
        <v>0</v>
      </c>
      <c r="D324" s="229">
        <f t="shared" si="64"/>
        <v>0</v>
      </c>
      <c r="E324" s="229">
        <f t="shared" si="64"/>
        <v>0</v>
      </c>
    </row>
    <row r="325" spans="1:5" ht="12" thickBot="1" x14ac:dyDescent="0.25">
      <c r="A325" s="230" t="s">
        <v>100</v>
      </c>
      <c r="B325" s="231">
        <f t="shared" si="64"/>
        <v>0</v>
      </c>
      <c r="C325" s="231">
        <f t="shared" si="64"/>
        <v>0</v>
      </c>
      <c r="D325" s="231">
        <f t="shared" si="64"/>
        <v>0</v>
      </c>
      <c r="E325" s="231">
        <f t="shared" si="64"/>
        <v>0</v>
      </c>
    </row>
    <row r="326" spans="1:5" ht="12" thickBot="1" x14ac:dyDescent="0.25">
      <c r="A326" s="228" t="s">
        <v>24</v>
      </c>
      <c r="B326" s="271">
        <f>B327+B328</f>
        <v>0</v>
      </c>
      <c r="C326" s="271">
        <f t="shared" ref="C326:E326" si="65">C327+C328</f>
        <v>0</v>
      </c>
      <c r="D326" s="271">
        <f t="shared" si="65"/>
        <v>0</v>
      </c>
      <c r="E326" s="271">
        <f t="shared" si="65"/>
        <v>0</v>
      </c>
    </row>
    <row r="327" spans="1:5" ht="12" thickBot="1" x14ac:dyDescent="0.25">
      <c r="A327" s="230" t="s">
        <v>54</v>
      </c>
      <c r="B327" s="229">
        <f t="shared" ref="B327:E328" si="66">B54+B91</f>
        <v>0</v>
      </c>
      <c r="C327" s="229">
        <f t="shared" si="66"/>
        <v>0</v>
      </c>
      <c r="D327" s="229">
        <f t="shared" si="66"/>
        <v>0</v>
      </c>
      <c r="E327" s="229">
        <f t="shared" si="66"/>
        <v>0</v>
      </c>
    </row>
    <row r="328" spans="1:5" ht="12" thickBot="1" x14ac:dyDescent="0.25">
      <c r="A328" s="230" t="s">
        <v>100</v>
      </c>
      <c r="B328" s="231">
        <f t="shared" si="66"/>
        <v>0</v>
      </c>
      <c r="C328" s="231">
        <f t="shared" si="66"/>
        <v>0</v>
      </c>
      <c r="D328" s="231">
        <f t="shared" si="66"/>
        <v>0</v>
      </c>
      <c r="E328" s="231">
        <f t="shared" si="66"/>
        <v>0</v>
      </c>
    </row>
    <row r="329" spans="1:5" ht="12" thickBot="1" x14ac:dyDescent="0.25">
      <c r="A329" s="228" t="s">
        <v>25</v>
      </c>
      <c r="B329" s="271">
        <f>B330+B331</f>
        <v>0</v>
      </c>
      <c r="C329" s="271">
        <f t="shared" ref="C329:E329" si="67">C330+C331</f>
        <v>0</v>
      </c>
      <c r="D329" s="271">
        <f t="shared" si="67"/>
        <v>0</v>
      </c>
      <c r="E329" s="271">
        <f t="shared" si="67"/>
        <v>0</v>
      </c>
    </row>
    <row r="330" spans="1:5" ht="12" thickBot="1" x14ac:dyDescent="0.25">
      <c r="A330" s="230" t="s">
        <v>54</v>
      </c>
      <c r="B330" s="229">
        <f t="shared" ref="B330:E331" si="68">B57+B94</f>
        <v>0</v>
      </c>
      <c r="C330" s="229">
        <f t="shared" si="68"/>
        <v>0</v>
      </c>
      <c r="D330" s="229">
        <f t="shared" si="68"/>
        <v>0</v>
      </c>
      <c r="E330" s="229">
        <f t="shared" si="68"/>
        <v>0</v>
      </c>
    </row>
    <row r="331" spans="1:5" ht="12" thickBot="1" x14ac:dyDescent="0.25">
      <c r="A331" s="230" t="s">
        <v>100</v>
      </c>
      <c r="B331" s="231">
        <f t="shared" si="68"/>
        <v>0</v>
      </c>
      <c r="C331" s="231">
        <f t="shared" si="68"/>
        <v>0</v>
      </c>
      <c r="D331" s="231">
        <f t="shared" si="68"/>
        <v>0</v>
      </c>
      <c r="E331" s="231">
        <f t="shared" si="68"/>
        <v>0</v>
      </c>
    </row>
    <row r="332" spans="1:5" ht="23.25" thickBot="1" x14ac:dyDescent="0.25">
      <c r="A332" s="228" t="s">
        <v>3</v>
      </c>
      <c r="B332" s="271">
        <f>B96+B59</f>
        <v>0</v>
      </c>
      <c r="C332" s="271">
        <f>C96+C59</f>
        <v>180</v>
      </c>
      <c r="D332" s="271">
        <f>D96+D59</f>
        <v>180</v>
      </c>
      <c r="E332" s="271">
        <f>E96+E59</f>
        <v>180</v>
      </c>
    </row>
    <row r="333" spans="1:5" ht="12" thickBot="1" x14ac:dyDescent="0.25">
      <c r="A333" s="230" t="s">
        <v>54</v>
      </c>
      <c r="B333" s="229">
        <f t="shared" ref="B333:E334" si="69">B60+B97</f>
        <v>0</v>
      </c>
      <c r="C333" s="229">
        <f t="shared" si="69"/>
        <v>180</v>
      </c>
      <c r="D333" s="229">
        <f t="shared" si="69"/>
        <v>180</v>
      </c>
      <c r="E333" s="229">
        <f t="shared" si="69"/>
        <v>180</v>
      </c>
    </row>
    <row r="334" spans="1:5" ht="12" thickBot="1" x14ac:dyDescent="0.25">
      <c r="A334" s="230" t="s">
        <v>100</v>
      </c>
      <c r="B334" s="231">
        <f t="shared" si="69"/>
        <v>0</v>
      </c>
      <c r="C334" s="231">
        <f t="shared" si="69"/>
        <v>0</v>
      </c>
      <c r="D334" s="231">
        <f t="shared" si="69"/>
        <v>0</v>
      </c>
      <c r="E334" s="231">
        <f t="shared" si="69"/>
        <v>0</v>
      </c>
    </row>
    <row r="335" spans="1:5" ht="12" thickBot="1" x14ac:dyDescent="0.25">
      <c r="A335" s="228" t="s">
        <v>19</v>
      </c>
      <c r="B335" s="271">
        <f>B336+B337+B338+B339</f>
        <v>0</v>
      </c>
      <c r="C335" s="271">
        <f t="shared" ref="C335:E335" si="70">C336+C337+C338+C339</f>
        <v>0</v>
      </c>
      <c r="D335" s="271">
        <f t="shared" si="70"/>
        <v>0</v>
      </c>
      <c r="E335" s="271">
        <f t="shared" si="70"/>
        <v>0</v>
      </c>
    </row>
    <row r="336" spans="1:5" ht="12" thickBot="1" x14ac:dyDescent="0.25">
      <c r="A336" s="230" t="s">
        <v>54</v>
      </c>
      <c r="B336" s="229">
        <f t="shared" ref="B336:E339" si="71">B120+B145+B170+B196+B225+B250+B275+B301</f>
        <v>0</v>
      </c>
      <c r="C336" s="229">
        <f t="shared" si="71"/>
        <v>0</v>
      </c>
      <c r="D336" s="229">
        <f t="shared" si="71"/>
        <v>0</v>
      </c>
      <c r="E336" s="229">
        <f t="shared" si="71"/>
        <v>0</v>
      </c>
    </row>
    <row r="337" spans="1:5" ht="12" thickBot="1" x14ac:dyDescent="0.25">
      <c r="A337" s="230" t="s">
        <v>101</v>
      </c>
      <c r="B337" s="229">
        <f t="shared" si="71"/>
        <v>0</v>
      </c>
      <c r="C337" s="229">
        <f t="shared" si="71"/>
        <v>0</v>
      </c>
      <c r="D337" s="229">
        <f t="shared" si="71"/>
        <v>0</v>
      </c>
      <c r="E337" s="229">
        <f t="shared" si="71"/>
        <v>0</v>
      </c>
    </row>
    <row r="338" spans="1:5" ht="12" thickBot="1" x14ac:dyDescent="0.25">
      <c r="A338" s="230" t="s">
        <v>96</v>
      </c>
      <c r="B338" s="229">
        <f t="shared" si="71"/>
        <v>0</v>
      </c>
      <c r="C338" s="229">
        <f t="shared" si="71"/>
        <v>0</v>
      </c>
      <c r="D338" s="229">
        <f t="shared" si="71"/>
        <v>0</v>
      </c>
      <c r="E338" s="229">
        <f t="shared" si="71"/>
        <v>0</v>
      </c>
    </row>
    <row r="339" spans="1:5" ht="12" thickBot="1" x14ac:dyDescent="0.25">
      <c r="A339" s="230" t="s">
        <v>97</v>
      </c>
      <c r="B339" s="229">
        <f t="shared" si="71"/>
        <v>0</v>
      </c>
      <c r="C339" s="229">
        <f t="shared" si="71"/>
        <v>0</v>
      </c>
      <c r="D339" s="229">
        <f t="shared" si="71"/>
        <v>0</v>
      </c>
      <c r="E339" s="229">
        <f t="shared" si="71"/>
        <v>0</v>
      </c>
    </row>
    <row r="340" spans="1:5" ht="12" thickBot="1" x14ac:dyDescent="0.25">
      <c r="A340" s="228" t="s">
        <v>20</v>
      </c>
      <c r="B340" s="271">
        <f>B341+B342+B343+B344</f>
        <v>0</v>
      </c>
      <c r="C340" s="271">
        <f t="shared" ref="C340:E340" si="72">C341+C342+C343+C344</f>
        <v>0</v>
      </c>
      <c r="D340" s="271">
        <f t="shared" si="72"/>
        <v>0</v>
      </c>
      <c r="E340" s="271">
        <f t="shared" si="72"/>
        <v>0</v>
      </c>
    </row>
    <row r="341" spans="1:5" ht="12" thickBot="1" x14ac:dyDescent="0.25">
      <c r="A341" s="230" t="s">
        <v>54</v>
      </c>
      <c r="B341" s="229">
        <f t="shared" ref="B341:E344" si="73">B125+B150+B175+B201+B230+B255+B280+B306</f>
        <v>0</v>
      </c>
      <c r="C341" s="229">
        <f t="shared" si="73"/>
        <v>0</v>
      </c>
      <c r="D341" s="229">
        <f t="shared" si="73"/>
        <v>0</v>
      </c>
      <c r="E341" s="229">
        <f t="shared" si="73"/>
        <v>0</v>
      </c>
    </row>
    <row r="342" spans="1:5" ht="12" thickBot="1" x14ac:dyDescent="0.25">
      <c r="A342" s="230" t="s">
        <v>101</v>
      </c>
      <c r="B342" s="229">
        <f t="shared" si="73"/>
        <v>0</v>
      </c>
      <c r="C342" s="229">
        <f t="shared" si="73"/>
        <v>0</v>
      </c>
      <c r="D342" s="229">
        <f t="shared" si="73"/>
        <v>0</v>
      </c>
      <c r="E342" s="229">
        <f t="shared" si="73"/>
        <v>0</v>
      </c>
    </row>
    <row r="343" spans="1:5" ht="12" thickBot="1" x14ac:dyDescent="0.25">
      <c r="A343" s="230" t="s">
        <v>96</v>
      </c>
      <c r="B343" s="229">
        <f t="shared" si="73"/>
        <v>0</v>
      </c>
      <c r="C343" s="229">
        <f t="shared" si="73"/>
        <v>0</v>
      </c>
      <c r="D343" s="229">
        <f t="shared" si="73"/>
        <v>0</v>
      </c>
      <c r="E343" s="229">
        <f t="shared" si="73"/>
        <v>0</v>
      </c>
    </row>
    <row r="344" spans="1:5" ht="12" thickBot="1" x14ac:dyDescent="0.25">
      <c r="A344" s="230" t="s">
        <v>97</v>
      </c>
      <c r="B344" s="229">
        <f t="shared" si="73"/>
        <v>0</v>
      </c>
      <c r="C344" s="229">
        <f t="shared" si="73"/>
        <v>0</v>
      </c>
      <c r="D344" s="229">
        <f t="shared" si="73"/>
        <v>0</v>
      </c>
      <c r="E344" s="229">
        <f t="shared" si="73"/>
        <v>0</v>
      </c>
    </row>
    <row r="345" spans="1:5" ht="12" thickBot="1" x14ac:dyDescent="0.25">
      <c r="A345" s="236" t="s">
        <v>31</v>
      </c>
      <c r="B345" s="237">
        <f>IF(B313-B312=0,0,"Error")</f>
        <v>0</v>
      </c>
      <c r="C345" s="237">
        <f>IF(C313-C312=0,0,"Error")</f>
        <v>0</v>
      </c>
      <c r="D345" s="237">
        <f>IF(D313-D312=0,0,"Error")</f>
        <v>0</v>
      </c>
      <c r="E345" s="237">
        <f>IF(E313-E312=0,0,"Error")</f>
        <v>0</v>
      </c>
    </row>
  </sheetData>
  <mergeCells count="80">
    <mergeCell ref="A2:E2"/>
    <mergeCell ref="A1:E1"/>
    <mergeCell ref="B156:E156"/>
    <mergeCell ref="A238:A239"/>
    <mergeCell ref="B208:E208"/>
    <mergeCell ref="D209:E209"/>
    <mergeCell ref="B210:E210"/>
    <mergeCell ref="B211:E211"/>
    <mergeCell ref="B212:E212"/>
    <mergeCell ref="A213:A214"/>
    <mergeCell ref="B183:E183"/>
    <mergeCell ref="A184:A185"/>
    <mergeCell ref="A192:E192"/>
    <mergeCell ref="A193:A194"/>
    <mergeCell ref="A206:E206"/>
    <mergeCell ref="A298:A299"/>
    <mergeCell ref="A246:E246"/>
    <mergeCell ref="A247:A248"/>
    <mergeCell ref="B261:E261"/>
    <mergeCell ref="B262:E262"/>
    <mergeCell ref="A263:A264"/>
    <mergeCell ref="A271:E271"/>
    <mergeCell ref="A221:E221"/>
    <mergeCell ref="A222:A223"/>
    <mergeCell ref="D235:E235"/>
    <mergeCell ref="B236:E236"/>
    <mergeCell ref="B237:E237"/>
    <mergeCell ref="B132:E132"/>
    <mergeCell ref="A133:A134"/>
    <mergeCell ref="A272:A273"/>
    <mergeCell ref="B285:E285"/>
    <mergeCell ref="B287:E287"/>
    <mergeCell ref="B288:E288"/>
    <mergeCell ref="A289:A290"/>
    <mergeCell ref="A297:E297"/>
    <mergeCell ref="A207:E207"/>
    <mergeCell ref="B157:E157"/>
    <mergeCell ref="A158:A159"/>
    <mergeCell ref="A166:E166"/>
    <mergeCell ref="A167:A168"/>
    <mergeCell ref="B180:E180"/>
    <mergeCell ref="B182:E182"/>
    <mergeCell ref="A108:A109"/>
    <mergeCell ref="A116:E116"/>
    <mergeCell ref="A117:A118"/>
    <mergeCell ref="D130:E130"/>
    <mergeCell ref="B131:E131"/>
    <mergeCell ref="A141:E141"/>
    <mergeCell ref="A142:A143"/>
    <mergeCell ref="B105:E105"/>
    <mergeCell ref="A39:A40"/>
    <mergeCell ref="B64:E64"/>
    <mergeCell ref="B65:E65"/>
    <mergeCell ref="B66:E66"/>
    <mergeCell ref="A67:A68"/>
    <mergeCell ref="A75:E75"/>
    <mergeCell ref="A76:A77"/>
    <mergeCell ref="A101:E101"/>
    <mergeCell ref="A102:E102"/>
    <mergeCell ref="B103:E103"/>
    <mergeCell ref="D104:E104"/>
    <mergeCell ref="B106:E106"/>
    <mergeCell ref="B107:E107"/>
    <mergeCell ref="A38:E38"/>
    <mergeCell ref="A9:E11"/>
    <mergeCell ref="B12:E12"/>
    <mergeCell ref="A13:A14"/>
    <mergeCell ref="B18:E18"/>
    <mergeCell ref="A19:E19"/>
    <mergeCell ref="A25:E25"/>
    <mergeCell ref="A26:E26"/>
    <mergeCell ref="B27:E27"/>
    <mergeCell ref="B28:E28"/>
    <mergeCell ref="B29:E29"/>
    <mergeCell ref="A30:A31"/>
    <mergeCell ref="A3:E3"/>
    <mergeCell ref="B5:E5"/>
    <mergeCell ref="B6:E6"/>
    <mergeCell ref="B7:E7"/>
    <mergeCell ref="A8:E8"/>
  </mergeCells>
  <pageMargins left="0.17" right="0.28000000000000003"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29"/>
  <sheetViews>
    <sheetView zoomScale="130" zoomScaleNormal="130" workbookViewId="0">
      <selection sqref="A1:E1"/>
    </sheetView>
  </sheetViews>
  <sheetFormatPr defaultRowHeight="12" x14ac:dyDescent="0.2"/>
  <cols>
    <col min="1" max="1" width="21.85546875" style="21" customWidth="1"/>
    <col min="2" max="2" width="10.85546875" style="21" customWidth="1"/>
    <col min="3" max="3" width="10.7109375" style="21" customWidth="1"/>
    <col min="4" max="4" width="10" style="21" customWidth="1"/>
    <col min="5" max="5" width="10.42578125" style="21" customWidth="1"/>
    <col min="6" max="6" width="1.42578125" style="21" customWidth="1"/>
    <col min="7" max="7" width="6.85546875" style="21" customWidth="1"/>
    <col min="8" max="8" width="5.28515625" style="21" customWidth="1"/>
    <col min="9" max="9" width="6.85546875" style="21" customWidth="1"/>
    <col min="10" max="11" width="15.28515625" style="21" bestFit="1" customWidth="1"/>
    <col min="12" max="12" width="11" style="21" customWidth="1"/>
    <col min="13" max="16384" width="9.140625" style="21"/>
  </cols>
  <sheetData>
    <row r="1" spans="1:7" ht="15.75" x14ac:dyDescent="0.25">
      <c r="A1" s="486" t="s">
        <v>266</v>
      </c>
      <c r="B1" s="486"/>
      <c r="C1" s="486"/>
      <c r="D1" s="486"/>
      <c r="E1" s="486"/>
    </row>
    <row r="2" spans="1:7" ht="22.5" customHeight="1" x14ac:dyDescent="0.2">
      <c r="A2" s="484" t="s">
        <v>48</v>
      </c>
      <c r="B2" s="484"/>
      <c r="C2" s="484"/>
      <c r="D2" s="484"/>
      <c r="E2" s="484"/>
      <c r="F2" s="483"/>
    </row>
    <row r="3" spans="1:7" x14ac:dyDescent="0.2">
      <c r="A3" s="341" t="s">
        <v>153</v>
      </c>
      <c r="B3" s="341"/>
      <c r="C3" s="341"/>
      <c r="D3" s="341"/>
      <c r="E3" s="341"/>
      <c r="F3" s="140"/>
    </row>
    <row r="4" spans="1:7" ht="12.75" thickBot="1" x14ac:dyDescent="0.25"/>
    <row r="5" spans="1:7" ht="24.75" thickBot="1" x14ac:dyDescent="0.25">
      <c r="A5" s="12" t="s">
        <v>21</v>
      </c>
      <c r="B5" s="342" t="s">
        <v>180</v>
      </c>
      <c r="C5" s="343"/>
      <c r="D5" s="343"/>
      <c r="E5" s="344"/>
    </row>
    <row r="6" spans="1:7" ht="12.75" thickBot="1" x14ac:dyDescent="0.25">
      <c r="A6" s="12" t="s">
        <v>4</v>
      </c>
      <c r="B6" s="345" t="s">
        <v>181</v>
      </c>
      <c r="C6" s="346"/>
      <c r="D6" s="346"/>
      <c r="E6" s="347"/>
    </row>
    <row r="7" spans="1:7" ht="24.75" thickBot="1" x14ac:dyDescent="0.25">
      <c r="A7" s="12" t="s">
        <v>26</v>
      </c>
      <c r="B7" s="348" t="s">
        <v>47</v>
      </c>
      <c r="C7" s="349"/>
      <c r="D7" s="349"/>
      <c r="E7" s="350"/>
    </row>
    <row r="8" spans="1:7" ht="12.75" thickBot="1" x14ac:dyDescent="0.25">
      <c r="A8" s="351" t="s">
        <v>7</v>
      </c>
      <c r="B8" s="352"/>
      <c r="C8" s="352"/>
      <c r="D8" s="352"/>
      <c r="E8" s="353"/>
    </row>
    <row r="9" spans="1:7" ht="42" customHeight="1" x14ac:dyDescent="0.2">
      <c r="A9" s="371" t="s">
        <v>182</v>
      </c>
      <c r="B9" s="372"/>
      <c r="C9" s="372"/>
      <c r="D9" s="372"/>
      <c r="E9" s="373"/>
    </row>
    <row r="10" spans="1:7" ht="42" customHeight="1" x14ac:dyDescent="0.2">
      <c r="A10" s="374"/>
      <c r="B10" s="375"/>
      <c r="C10" s="375"/>
      <c r="D10" s="375"/>
      <c r="E10" s="376"/>
    </row>
    <row r="11" spans="1:7" ht="57" customHeight="1" thickBot="1" x14ac:dyDescent="0.25">
      <c r="A11" s="377"/>
      <c r="B11" s="378"/>
      <c r="C11" s="378"/>
      <c r="D11" s="378"/>
      <c r="E11" s="379"/>
    </row>
    <row r="12" spans="1:7" ht="26.25" customHeight="1" thickBot="1" x14ac:dyDescent="0.25">
      <c r="A12" s="141" t="s">
        <v>10</v>
      </c>
      <c r="B12" s="380" t="s">
        <v>183</v>
      </c>
      <c r="C12" s="381"/>
      <c r="D12" s="381"/>
      <c r="E12" s="382"/>
    </row>
    <row r="13" spans="1:7" ht="12" customHeight="1" x14ac:dyDescent="0.2">
      <c r="A13" s="366" t="s">
        <v>11</v>
      </c>
      <c r="B13" s="142">
        <v>2019</v>
      </c>
      <c r="C13" s="142">
        <v>2020</v>
      </c>
      <c r="D13" s="142">
        <v>2021</v>
      </c>
      <c r="E13" s="142">
        <v>2022</v>
      </c>
    </row>
    <row r="14" spans="1:7" ht="12.75" thickBot="1" x14ac:dyDescent="0.25">
      <c r="A14" s="367"/>
      <c r="B14" s="127" t="s">
        <v>5</v>
      </c>
      <c r="C14" s="127" t="s">
        <v>6</v>
      </c>
      <c r="D14" s="127" t="s">
        <v>6</v>
      </c>
      <c r="E14" s="127" t="s">
        <v>6</v>
      </c>
    </row>
    <row r="15" spans="1:7" ht="60.75" thickBot="1" x14ac:dyDescent="0.25">
      <c r="A15" s="143" t="s">
        <v>184</v>
      </c>
      <c r="B15" s="132">
        <v>140</v>
      </c>
      <c r="C15" s="132">
        <v>145</v>
      </c>
      <c r="D15" s="132">
        <v>145</v>
      </c>
      <c r="E15" s="132">
        <v>150</v>
      </c>
      <c r="G15" s="144"/>
    </row>
    <row r="16" spans="1:7" ht="72.75" thickBot="1" x14ac:dyDescent="0.25">
      <c r="A16" s="128" t="s">
        <v>185</v>
      </c>
      <c r="B16" s="145">
        <v>1100000</v>
      </c>
      <c r="C16" s="145">
        <v>1220000</v>
      </c>
      <c r="D16" s="145">
        <v>1340000</v>
      </c>
      <c r="E16" s="145">
        <v>1340000</v>
      </c>
      <c r="G16" s="146"/>
    </row>
    <row r="17" spans="1:12" ht="66.75" customHeight="1" thickBot="1" x14ac:dyDescent="0.25">
      <c r="A17" s="147" t="s">
        <v>186</v>
      </c>
      <c r="B17" s="148">
        <v>14000</v>
      </c>
      <c r="C17" s="148">
        <v>14500</v>
      </c>
      <c r="D17" s="148">
        <v>15000</v>
      </c>
      <c r="E17" s="148">
        <v>15500</v>
      </c>
      <c r="G17" s="146"/>
    </row>
    <row r="18" spans="1:12" ht="69.75" customHeight="1" thickBot="1" x14ac:dyDescent="0.25">
      <c r="A18" s="149" t="s">
        <v>187</v>
      </c>
      <c r="B18" s="131">
        <v>75</v>
      </c>
      <c r="C18" s="131">
        <v>80</v>
      </c>
      <c r="D18" s="131">
        <v>85</v>
      </c>
      <c r="E18" s="131">
        <v>90</v>
      </c>
      <c r="G18" s="146"/>
      <c r="H18" s="150"/>
      <c r="I18" s="150"/>
      <c r="J18" s="150"/>
      <c r="K18" s="150"/>
      <c r="L18" s="150"/>
    </row>
    <row r="19" spans="1:12" ht="33.75" customHeight="1" thickBot="1" x14ac:dyDescent="0.25">
      <c r="A19" s="3" t="s">
        <v>12</v>
      </c>
      <c r="B19" s="380" t="s">
        <v>188</v>
      </c>
      <c r="C19" s="381"/>
      <c r="D19" s="381"/>
      <c r="E19" s="382"/>
      <c r="H19" s="150"/>
      <c r="I19" s="150"/>
      <c r="J19" s="150"/>
      <c r="K19" s="150"/>
      <c r="L19" s="150"/>
    </row>
    <row r="20" spans="1:12" ht="26.25" customHeight="1" thickBot="1" x14ac:dyDescent="0.25">
      <c r="A20" s="348" t="s">
        <v>13</v>
      </c>
      <c r="B20" s="349"/>
      <c r="C20" s="349"/>
      <c r="D20" s="349"/>
      <c r="E20" s="350"/>
      <c r="H20" s="150"/>
      <c r="I20" s="150"/>
      <c r="J20" s="150"/>
      <c r="K20" s="150"/>
      <c r="L20" s="150"/>
    </row>
    <row r="21" spans="1:12" ht="48.75" thickBot="1" x14ac:dyDescent="0.25">
      <c r="A21" s="151" t="s">
        <v>189</v>
      </c>
      <c r="B21" s="152">
        <v>140</v>
      </c>
      <c r="C21" s="152">
        <v>145</v>
      </c>
      <c r="D21" s="152">
        <v>145</v>
      </c>
      <c r="E21" s="152">
        <v>150</v>
      </c>
      <c r="H21" s="153"/>
      <c r="I21" s="153"/>
      <c r="J21" s="153"/>
      <c r="K21" s="153"/>
      <c r="L21" s="153"/>
    </row>
    <row r="22" spans="1:12" ht="62.25" customHeight="1" thickBot="1" x14ac:dyDescent="0.25">
      <c r="A22" s="151" t="s">
        <v>190</v>
      </c>
      <c r="B22" s="154">
        <v>750000</v>
      </c>
      <c r="C22" s="154">
        <v>820000</v>
      </c>
      <c r="D22" s="154">
        <v>890000</v>
      </c>
      <c r="E22" s="154">
        <v>890000</v>
      </c>
      <c r="H22" s="150"/>
      <c r="I22" s="150"/>
      <c r="J22" s="150"/>
      <c r="K22" s="150"/>
      <c r="L22" s="150"/>
    </row>
    <row r="23" spans="1:12" ht="51" customHeight="1" thickBot="1" x14ac:dyDescent="0.25">
      <c r="A23" s="155" t="s">
        <v>191</v>
      </c>
      <c r="B23" s="152">
        <v>30800</v>
      </c>
      <c r="C23" s="152">
        <v>30800</v>
      </c>
      <c r="D23" s="152">
        <v>30800</v>
      </c>
      <c r="E23" s="152">
        <v>30800</v>
      </c>
      <c r="H23" s="156"/>
      <c r="I23" s="156"/>
      <c r="J23" s="156"/>
      <c r="K23" s="156"/>
      <c r="L23" s="156"/>
    </row>
    <row r="24" spans="1:12" ht="60.75" thickBot="1" x14ac:dyDescent="0.25">
      <c r="A24" s="155" t="s">
        <v>192</v>
      </c>
      <c r="B24" s="157">
        <v>14000</v>
      </c>
      <c r="C24" s="157">
        <v>14500</v>
      </c>
      <c r="D24" s="157">
        <v>15000</v>
      </c>
      <c r="E24" s="157">
        <v>15000</v>
      </c>
      <c r="H24" s="150"/>
      <c r="I24" s="150"/>
      <c r="J24" s="150"/>
      <c r="K24" s="150"/>
      <c r="L24" s="150"/>
    </row>
    <row r="25" spans="1:12" ht="12.75" thickBot="1" x14ac:dyDescent="0.25">
      <c r="A25" s="354" t="s">
        <v>29</v>
      </c>
      <c r="B25" s="355"/>
      <c r="C25" s="355"/>
      <c r="D25" s="355"/>
      <c r="E25" s="356"/>
      <c r="H25" s="150"/>
      <c r="I25" s="150"/>
      <c r="J25" s="150"/>
      <c r="K25" s="150"/>
      <c r="L25" s="150"/>
    </row>
    <row r="26" spans="1:12" ht="18.75" customHeight="1" thickBot="1" x14ac:dyDescent="0.25">
      <c r="A26" s="354" t="s">
        <v>42</v>
      </c>
      <c r="B26" s="355"/>
      <c r="C26" s="355"/>
      <c r="D26" s="355"/>
      <c r="E26" s="356"/>
      <c r="H26" s="150"/>
      <c r="I26" s="150"/>
      <c r="J26" s="150"/>
      <c r="K26" s="150"/>
      <c r="L26" s="150"/>
    </row>
    <row r="27" spans="1:12" ht="49.5" customHeight="1" thickBot="1" x14ac:dyDescent="0.25">
      <c r="A27" s="158" t="s">
        <v>92</v>
      </c>
      <c r="B27" s="357" t="s">
        <v>193</v>
      </c>
      <c r="C27" s="358"/>
      <c r="D27" s="358"/>
      <c r="E27" s="359"/>
      <c r="H27" s="150"/>
      <c r="I27" s="150"/>
      <c r="J27" s="150"/>
      <c r="K27" s="150"/>
      <c r="L27" s="150"/>
    </row>
    <row r="28" spans="1:12" ht="68.25" customHeight="1" thickBot="1" x14ac:dyDescent="0.25">
      <c r="A28" s="129" t="s">
        <v>9</v>
      </c>
      <c r="B28" s="360" t="s">
        <v>194</v>
      </c>
      <c r="C28" s="361"/>
      <c r="D28" s="361"/>
      <c r="E28" s="362"/>
      <c r="H28" s="150"/>
      <c r="I28" s="150"/>
      <c r="J28" s="150"/>
      <c r="K28" s="150"/>
      <c r="L28" s="150"/>
    </row>
    <row r="29" spans="1:12" ht="21.75" customHeight="1" thickBot="1" x14ac:dyDescent="0.25">
      <c r="A29" s="129" t="s">
        <v>14</v>
      </c>
      <c r="B29" s="363" t="s">
        <v>195</v>
      </c>
      <c r="C29" s="364"/>
      <c r="D29" s="364"/>
      <c r="E29" s="365"/>
      <c r="H29" s="150"/>
      <c r="I29" s="150"/>
      <c r="J29" s="150"/>
      <c r="K29" s="150"/>
      <c r="L29" s="150"/>
    </row>
    <row r="30" spans="1:12" ht="17.25" customHeight="1" x14ac:dyDescent="0.2">
      <c r="A30" s="366"/>
      <c r="B30" s="126">
        <v>2019</v>
      </c>
      <c r="C30" s="126">
        <v>2020</v>
      </c>
      <c r="D30" s="126">
        <v>2021</v>
      </c>
      <c r="E30" s="126">
        <v>2022</v>
      </c>
      <c r="H30" s="150"/>
      <c r="I30" s="150"/>
      <c r="J30" s="150"/>
      <c r="K30" s="150"/>
      <c r="L30" s="150"/>
    </row>
    <row r="31" spans="1:12" ht="18" customHeight="1" thickBot="1" x14ac:dyDescent="0.25">
      <c r="A31" s="367"/>
      <c r="B31" s="130" t="s">
        <v>5</v>
      </c>
      <c r="C31" s="130" t="s">
        <v>6</v>
      </c>
      <c r="D31" s="130" t="s">
        <v>6</v>
      </c>
      <c r="E31" s="130" t="s">
        <v>6</v>
      </c>
      <c r="H31" s="150"/>
      <c r="I31" s="150"/>
      <c r="J31" s="150"/>
      <c r="K31" s="150"/>
      <c r="L31" s="150"/>
    </row>
    <row r="32" spans="1:12" ht="12.75" thickBot="1" x14ac:dyDescent="0.25">
      <c r="A32" s="129" t="s">
        <v>8</v>
      </c>
      <c r="B32" s="132">
        <v>140</v>
      </c>
      <c r="C32" s="132">
        <v>145</v>
      </c>
      <c r="D32" s="132">
        <v>145</v>
      </c>
      <c r="E32" s="132">
        <v>150</v>
      </c>
      <c r="H32" s="150"/>
      <c r="I32" s="150"/>
      <c r="J32" s="150"/>
      <c r="K32" s="150"/>
      <c r="L32" s="150"/>
    </row>
    <row r="33" spans="1:12" ht="12.75" thickBot="1" x14ac:dyDescent="0.25">
      <c r="A33" s="129" t="s">
        <v>15</v>
      </c>
      <c r="B33" s="132">
        <v>301406</v>
      </c>
      <c r="C33" s="132">
        <v>318306</v>
      </c>
      <c r="D33" s="132">
        <v>318306</v>
      </c>
      <c r="E33" s="132">
        <v>318306</v>
      </c>
      <c r="H33" s="150"/>
      <c r="I33" s="150"/>
      <c r="J33" s="150"/>
      <c r="K33" s="150"/>
      <c r="L33" s="150"/>
    </row>
    <row r="34" spans="1:12" ht="12.75" thickBot="1" x14ac:dyDescent="0.25">
      <c r="A34" s="129" t="s">
        <v>23</v>
      </c>
      <c r="B34" s="132">
        <f>B33/B32</f>
        <v>2152.9</v>
      </c>
      <c r="C34" s="132">
        <f t="shared" ref="C34:E34" si="0">C33/C32</f>
        <v>2195.2137931034481</v>
      </c>
      <c r="D34" s="132">
        <f t="shared" si="0"/>
        <v>2195.2137931034481</v>
      </c>
      <c r="E34" s="132">
        <f t="shared" si="0"/>
        <v>2122.04</v>
      </c>
    </row>
    <row r="35" spans="1:12" ht="12.75" thickBot="1" x14ac:dyDescent="0.25">
      <c r="A35" s="129" t="s">
        <v>16</v>
      </c>
      <c r="B35" s="280" t="s">
        <v>22</v>
      </c>
      <c r="C35" s="133">
        <f>C32/B32-1</f>
        <v>3.5714285714285809E-2</v>
      </c>
      <c r="D35" s="133">
        <f t="shared" ref="D35:E37" si="1">D32/C32-1</f>
        <v>0</v>
      </c>
      <c r="E35" s="133">
        <f t="shared" si="1"/>
        <v>3.4482758620689724E-2</v>
      </c>
    </row>
    <row r="36" spans="1:12" ht="24.75" thickBot="1" x14ac:dyDescent="0.25">
      <c r="A36" s="129" t="s">
        <v>17</v>
      </c>
      <c r="B36" s="280" t="s">
        <v>22</v>
      </c>
      <c r="C36" s="133">
        <f>C33/B33-1</f>
        <v>5.6070549358672395E-2</v>
      </c>
      <c r="D36" s="133">
        <f t="shared" si="1"/>
        <v>0</v>
      </c>
      <c r="E36" s="133">
        <f t="shared" si="1"/>
        <v>0</v>
      </c>
    </row>
    <row r="37" spans="1:12" ht="24.75" thickBot="1" x14ac:dyDescent="0.25">
      <c r="A37" s="129" t="s">
        <v>18</v>
      </c>
      <c r="B37" s="280" t="s">
        <v>22</v>
      </c>
      <c r="C37" s="133">
        <f>C34/B34-1</f>
        <v>1.9654323518718098E-2</v>
      </c>
      <c r="D37" s="133">
        <f t="shared" si="1"/>
        <v>0</v>
      </c>
      <c r="E37" s="133">
        <f t="shared" si="1"/>
        <v>-3.3333333333333326E-2</v>
      </c>
    </row>
    <row r="38" spans="1:12" ht="18" customHeight="1" thickBot="1" x14ac:dyDescent="0.25">
      <c r="A38" s="368" t="s">
        <v>249</v>
      </c>
      <c r="B38" s="369"/>
      <c r="C38" s="369"/>
      <c r="D38" s="369"/>
      <c r="E38" s="370"/>
    </row>
    <row r="39" spans="1:12" ht="14.25" customHeight="1" x14ac:dyDescent="0.2">
      <c r="A39" s="366"/>
      <c r="B39" s="126">
        <v>2019</v>
      </c>
      <c r="C39" s="126">
        <v>2020</v>
      </c>
      <c r="D39" s="126">
        <v>2021</v>
      </c>
      <c r="E39" s="126">
        <v>2022</v>
      </c>
    </row>
    <row r="40" spans="1:12" ht="24.75" thickBot="1" x14ac:dyDescent="0.25">
      <c r="A40" s="367"/>
      <c r="B40" s="130" t="s">
        <v>5</v>
      </c>
      <c r="C40" s="130" t="s">
        <v>6</v>
      </c>
      <c r="D40" s="130" t="s">
        <v>6</v>
      </c>
      <c r="E40" s="130" t="s">
        <v>6</v>
      </c>
    </row>
    <row r="41" spans="1:12" ht="12.75" thickBot="1" x14ac:dyDescent="0.25">
      <c r="A41" s="13" t="s">
        <v>0</v>
      </c>
      <c r="B41" s="159">
        <f>B42+B43</f>
        <v>173332</v>
      </c>
      <c r="C41" s="159">
        <f t="shared" ref="C41:E41" si="2">C42+C43</f>
        <v>173332</v>
      </c>
      <c r="D41" s="159">
        <f t="shared" si="2"/>
        <v>173332</v>
      </c>
      <c r="E41" s="160">
        <f t="shared" si="2"/>
        <v>173332</v>
      </c>
      <c r="H41" s="161"/>
      <c r="I41" s="161"/>
      <c r="J41" s="161"/>
      <c r="K41" s="161"/>
    </row>
    <row r="42" spans="1:12" ht="12.75" thickBot="1" x14ac:dyDescent="0.25">
      <c r="A42" s="14" t="s">
        <v>54</v>
      </c>
      <c r="B42" s="159">
        <v>173332</v>
      </c>
      <c r="C42" s="159">
        <v>173332</v>
      </c>
      <c r="D42" s="159">
        <v>173332</v>
      </c>
      <c r="E42" s="160">
        <v>173332</v>
      </c>
      <c r="H42" s="134"/>
      <c r="I42" s="134"/>
      <c r="J42" s="134"/>
      <c r="K42" s="134"/>
      <c r="L42" s="134"/>
    </row>
    <row r="43" spans="1:12" ht="12.75" thickBot="1" x14ac:dyDescent="0.25">
      <c r="A43" s="14" t="s">
        <v>55</v>
      </c>
      <c r="B43" s="159"/>
      <c r="C43" s="159"/>
      <c r="D43" s="159"/>
      <c r="E43" s="160"/>
      <c r="H43" s="134"/>
      <c r="I43" s="134"/>
      <c r="J43" s="134"/>
      <c r="K43" s="134"/>
      <c r="L43" s="134"/>
    </row>
    <row r="44" spans="1:12" ht="24.75" thickBot="1" x14ac:dyDescent="0.25">
      <c r="A44" s="13" t="s">
        <v>28</v>
      </c>
      <c r="B44" s="159">
        <f>B45+B46</f>
        <v>28852</v>
      </c>
      <c r="C44" s="159">
        <f t="shared" ref="C44:E44" si="3">C45+C46</f>
        <v>28852</v>
      </c>
      <c r="D44" s="159">
        <f t="shared" si="3"/>
        <v>28852</v>
      </c>
      <c r="E44" s="160">
        <f t="shared" si="3"/>
        <v>28852</v>
      </c>
      <c r="H44" s="134"/>
      <c r="I44" s="134"/>
      <c r="J44" s="134"/>
      <c r="K44" s="134"/>
      <c r="L44" s="134"/>
    </row>
    <row r="45" spans="1:12" ht="12.75" thickBot="1" x14ac:dyDescent="0.25">
      <c r="A45" s="14" t="s">
        <v>54</v>
      </c>
      <c r="B45" s="159">
        <v>28852</v>
      </c>
      <c r="C45" s="159">
        <v>28852</v>
      </c>
      <c r="D45" s="159">
        <v>28852</v>
      </c>
      <c r="E45" s="160">
        <v>28852</v>
      </c>
      <c r="H45" s="134"/>
      <c r="I45" s="134"/>
      <c r="J45" s="134"/>
      <c r="K45" s="134"/>
      <c r="L45" s="134"/>
    </row>
    <row r="46" spans="1:12" ht="12.75" thickBot="1" x14ac:dyDescent="0.25">
      <c r="A46" s="14" t="s">
        <v>55</v>
      </c>
      <c r="B46" s="159"/>
      <c r="C46" s="159"/>
      <c r="D46" s="159"/>
      <c r="E46" s="160"/>
      <c r="H46" s="134"/>
      <c r="I46" s="134"/>
      <c r="J46" s="134"/>
      <c r="K46" s="134"/>
      <c r="L46" s="134"/>
    </row>
    <row r="47" spans="1:12" ht="12.75" thickBot="1" x14ac:dyDescent="0.25">
      <c r="A47" s="13" t="s">
        <v>1</v>
      </c>
      <c r="B47" s="159">
        <f>B48+B49</f>
        <v>99000</v>
      </c>
      <c r="C47" s="159">
        <f t="shared" ref="C47:E47" si="4">C48+C49</f>
        <v>111900</v>
      </c>
      <c r="D47" s="159">
        <f t="shared" si="4"/>
        <v>111900</v>
      </c>
      <c r="E47" s="160">
        <f t="shared" si="4"/>
        <v>111900</v>
      </c>
      <c r="H47" s="134"/>
      <c r="I47" s="134"/>
      <c r="J47" s="134"/>
      <c r="K47" s="134"/>
      <c r="L47" s="134"/>
    </row>
    <row r="48" spans="1:12" ht="12.75" thickBot="1" x14ac:dyDescent="0.25">
      <c r="A48" s="14" t="s">
        <v>54</v>
      </c>
      <c r="B48" s="159">
        <v>68200</v>
      </c>
      <c r="C48" s="159">
        <v>74700</v>
      </c>
      <c r="D48" s="159">
        <v>74700</v>
      </c>
      <c r="E48" s="159">
        <v>74700</v>
      </c>
      <c r="H48" s="134"/>
      <c r="I48" s="134"/>
      <c r="J48" s="134"/>
      <c r="K48" s="134"/>
      <c r="L48" s="134"/>
    </row>
    <row r="49" spans="1:12" ht="12.75" thickBot="1" x14ac:dyDescent="0.25">
      <c r="A49" s="14" t="s">
        <v>55</v>
      </c>
      <c r="B49" s="159">
        <v>30800</v>
      </c>
      <c r="C49" s="159">
        <v>37200</v>
      </c>
      <c r="D49" s="159">
        <v>37200</v>
      </c>
      <c r="E49" s="159">
        <v>37200</v>
      </c>
      <c r="H49" s="134"/>
      <c r="I49" s="134"/>
      <c r="J49" s="134"/>
      <c r="K49" s="134"/>
      <c r="L49" s="134"/>
    </row>
    <row r="50" spans="1:12" ht="12.75" thickBot="1" x14ac:dyDescent="0.25">
      <c r="A50" s="4" t="s">
        <v>2</v>
      </c>
      <c r="B50" s="160">
        <f>B51+B52</f>
        <v>0</v>
      </c>
      <c r="C50" s="160">
        <f t="shared" ref="C50:E50" si="5">C51+C52</f>
        <v>0</v>
      </c>
      <c r="D50" s="160">
        <f t="shared" si="5"/>
        <v>0</v>
      </c>
      <c r="E50" s="160">
        <f t="shared" si="5"/>
        <v>0</v>
      </c>
      <c r="H50" s="134"/>
      <c r="I50" s="134"/>
      <c r="J50" s="134"/>
      <c r="K50" s="134"/>
      <c r="L50" s="134"/>
    </row>
    <row r="51" spans="1:12" ht="12.75" thickBot="1" x14ac:dyDescent="0.25">
      <c r="A51" s="5" t="s">
        <v>54</v>
      </c>
      <c r="B51" s="159"/>
      <c r="C51" s="159"/>
      <c r="D51" s="159"/>
      <c r="E51" s="159"/>
      <c r="H51" s="134"/>
      <c r="I51" s="134"/>
      <c r="J51" s="134"/>
      <c r="K51" s="134"/>
      <c r="L51" s="134"/>
    </row>
    <row r="52" spans="1:12" ht="12.75" thickBot="1" x14ac:dyDescent="0.25">
      <c r="A52" s="5" t="s">
        <v>55</v>
      </c>
      <c r="B52" s="162"/>
      <c r="C52" s="159"/>
      <c r="D52" s="159"/>
      <c r="E52" s="159"/>
      <c r="H52" s="134"/>
      <c r="I52" s="134"/>
      <c r="J52" s="134"/>
      <c r="K52" s="134"/>
      <c r="L52" s="134"/>
    </row>
    <row r="53" spans="1:12" ht="24.75" thickBot="1" x14ac:dyDescent="0.25">
      <c r="A53" s="4" t="s">
        <v>24</v>
      </c>
      <c r="B53" s="162">
        <f>B54+B55</f>
        <v>0</v>
      </c>
      <c r="C53" s="162">
        <f t="shared" ref="C53:E53" si="6">C54+C55</f>
        <v>4000</v>
      </c>
      <c r="D53" s="163">
        <f t="shared" si="6"/>
        <v>4000</v>
      </c>
      <c r="E53" s="163">
        <f t="shared" si="6"/>
        <v>4000</v>
      </c>
      <c r="H53" s="134"/>
      <c r="I53" s="134"/>
      <c r="J53" s="134"/>
      <c r="K53" s="134"/>
      <c r="L53" s="134"/>
    </row>
    <row r="54" spans="1:12" ht="12.75" thickBot="1" x14ac:dyDescent="0.25">
      <c r="A54" s="5" t="s">
        <v>54</v>
      </c>
      <c r="B54" s="162"/>
      <c r="C54" s="159">
        <v>4000</v>
      </c>
      <c r="D54" s="164">
        <v>4000</v>
      </c>
      <c r="E54" s="164">
        <v>4000</v>
      </c>
      <c r="H54" s="134"/>
      <c r="I54" s="134"/>
      <c r="J54" s="134"/>
      <c r="K54" s="134"/>
      <c r="L54" s="134"/>
    </row>
    <row r="55" spans="1:12" ht="12.75" thickBot="1" x14ac:dyDescent="0.25">
      <c r="A55" s="5" t="s">
        <v>55</v>
      </c>
      <c r="B55" s="162"/>
      <c r="C55" s="159"/>
      <c r="D55" s="159"/>
      <c r="E55" s="159"/>
      <c r="H55" s="134"/>
      <c r="I55" s="134"/>
      <c r="J55" s="134"/>
      <c r="K55" s="134"/>
      <c r="L55" s="134"/>
    </row>
    <row r="56" spans="1:12" ht="12.75" thickBot="1" x14ac:dyDescent="0.25">
      <c r="A56" s="13" t="s">
        <v>25</v>
      </c>
      <c r="B56" s="162">
        <f>B57+B58</f>
        <v>222</v>
      </c>
      <c r="C56" s="162">
        <f t="shared" ref="C56:E56" si="7">C57+C58</f>
        <v>222</v>
      </c>
      <c r="D56" s="162">
        <f t="shared" si="7"/>
        <v>222</v>
      </c>
      <c r="E56" s="162">
        <f t="shared" si="7"/>
        <v>222</v>
      </c>
      <c r="H56" s="134"/>
      <c r="I56" s="134"/>
      <c r="J56" s="134"/>
      <c r="K56" s="134"/>
      <c r="L56" s="134"/>
    </row>
    <row r="57" spans="1:12" ht="12.75" thickBot="1" x14ac:dyDescent="0.25">
      <c r="A57" s="14" t="s">
        <v>54</v>
      </c>
      <c r="B57" s="165">
        <v>222</v>
      </c>
      <c r="C57" s="165">
        <v>222</v>
      </c>
      <c r="D57" s="159">
        <v>222</v>
      </c>
      <c r="E57" s="159">
        <v>222</v>
      </c>
      <c r="H57" s="134"/>
      <c r="I57" s="134"/>
      <c r="J57" s="134"/>
      <c r="K57" s="134"/>
      <c r="L57" s="134"/>
    </row>
    <row r="58" spans="1:12" ht="12.75" thickBot="1" x14ac:dyDescent="0.25">
      <c r="A58" s="14" t="s">
        <v>55</v>
      </c>
      <c r="B58" s="162"/>
      <c r="C58" s="159"/>
      <c r="D58" s="159"/>
      <c r="E58" s="159"/>
      <c r="H58" s="134"/>
      <c r="I58" s="134"/>
      <c r="J58" s="134"/>
      <c r="K58" s="134"/>
      <c r="L58" s="134"/>
    </row>
    <row r="59" spans="1:12" ht="24.75" thickBot="1" x14ac:dyDescent="0.25">
      <c r="A59" s="13" t="s">
        <v>3</v>
      </c>
      <c r="B59" s="162">
        <f>B60+B61</f>
        <v>0</v>
      </c>
      <c r="C59" s="162">
        <f t="shared" ref="C59:E59" si="8">C60+C61</f>
        <v>0</v>
      </c>
      <c r="D59" s="162">
        <f t="shared" si="8"/>
        <v>0</v>
      </c>
      <c r="E59" s="162">
        <f t="shared" si="8"/>
        <v>0</v>
      </c>
      <c r="H59" s="134"/>
      <c r="I59" s="134"/>
      <c r="J59" s="134"/>
      <c r="K59" s="134"/>
      <c r="L59" s="134"/>
    </row>
    <row r="60" spans="1:12" ht="12.75" thickBot="1" x14ac:dyDescent="0.25">
      <c r="A60" s="5" t="s">
        <v>54</v>
      </c>
      <c r="B60" s="166"/>
      <c r="C60" s="160"/>
      <c r="D60" s="160"/>
      <c r="E60" s="160"/>
      <c r="H60" s="134"/>
      <c r="I60" s="134"/>
      <c r="J60" s="134"/>
      <c r="K60" s="134"/>
      <c r="L60" s="134"/>
    </row>
    <row r="61" spans="1:12" ht="12.75" thickBot="1" x14ac:dyDescent="0.25">
      <c r="A61" s="5" t="s">
        <v>55</v>
      </c>
      <c r="B61" s="166"/>
      <c r="C61" s="160"/>
      <c r="D61" s="160"/>
      <c r="E61" s="160"/>
      <c r="H61" s="134"/>
      <c r="I61" s="134"/>
      <c r="J61" s="134"/>
      <c r="K61" s="134"/>
      <c r="L61" s="134"/>
    </row>
    <row r="62" spans="1:12" ht="12.75" thickBot="1" x14ac:dyDescent="0.25">
      <c r="A62" s="15" t="s">
        <v>30</v>
      </c>
      <c r="B62" s="160">
        <f t="shared" ref="B62:E62" si="9">B59+B56+B53+B50+B47+B44+B41</f>
        <v>301406</v>
      </c>
      <c r="C62" s="160">
        <f t="shared" si="9"/>
        <v>318306</v>
      </c>
      <c r="D62" s="160">
        <f t="shared" si="9"/>
        <v>318306</v>
      </c>
      <c r="E62" s="160">
        <f t="shared" si="9"/>
        <v>318306</v>
      </c>
      <c r="H62" s="134"/>
      <c r="I62" s="134"/>
      <c r="J62" s="134"/>
      <c r="K62" s="134"/>
      <c r="L62" s="134"/>
    </row>
    <row r="63" spans="1:12" ht="12.75" thickBot="1" x14ac:dyDescent="0.25">
      <c r="A63" s="16" t="s">
        <v>31</v>
      </c>
      <c r="B63" s="138">
        <f>IF(B62-B33=0,0,"Error")</f>
        <v>0</v>
      </c>
      <c r="C63" s="138">
        <f>IF(C62-C33=0,0,"Error")</f>
        <v>0</v>
      </c>
      <c r="D63" s="138">
        <f>IF(D62-D33=0,0,"Error")</f>
        <v>0</v>
      </c>
      <c r="E63" s="138">
        <f>IF(E62-E33=0,0,"Error")</f>
        <v>0</v>
      </c>
      <c r="H63" s="134"/>
      <c r="I63" s="134"/>
      <c r="J63" s="134"/>
      <c r="K63" s="134"/>
      <c r="L63" s="134"/>
    </row>
    <row r="64" spans="1:12" ht="26.25" customHeight="1" thickBot="1" x14ac:dyDescent="0.25">
      <c r="A64" s="167" t="s">
        <v>250</v>
      </c>
      <c r="B64" s="380" t="s">
        <v>196</v>
      </c>
      <c r="C64" s="381"/>
      <c r="D64" s="381"/>
      <c r="E64" s="382"/>
      <c r="H64" s="134"/>
      <c r="I64" s="134"/>
      <c r="J64" s="134"/>
      <c r="K64" s="134"/>
      <c r="L64" s="134"/>
    </row>
    <row r="65" spans="1:12" ht="38.25" customHeight="1" thickBot="1" x14ac:dyDescent="0.25">
      <c r="A65" s="129" t="s">
        <v>9</v>
      </c>
      <c r="B65" s="360" t="s">
        <v>197</v>
      </c>
      <c r="C65" s="361"/>
      <c r="D65" s="361"/>
      <c r="E65" s="362"/>
      <c r="H65" s="134"/>
      <c r="I65" s="134"/>
      <c r="J65" s="134"/>
      <c r="K65" s="134"/>
      <c r="L65" s="134"/>
    </row>
    <row r="66" spans="1:12" ht="12.75" customHeight="1" thickBot="1" x14ac:dyDescent="0.25">
      <c r="A66" s="129" t="s">
        <v>14</v>
      </c>
      <c r="B66" s="342" t="s">
        <v>198</v>
      </c>
      <c r="C66" s="343"/>
      <c r="D66" s="343"/>
      <c r="E66" s="344"/>
      <c r="H66" s="134"/>
      <c r="I66" s="134"/>
      <c r="J66" s="134"/>
      <c r="K66" s="134"/>
      <c r="L66" s="134"/>
    </row>
    <row r="67" spans="1:12" ht="9" customHeight="1" x14ac:dyDescent="0.2">
      <c r="A67" s="366"/>
      <c r="B67" s="126">
        <v>2019</v>
      </c>
      <c r="C67" s="126">
        <v>2020</v>
      </c>
      <c r="D67" s="126">
        <v>2021</v>
      </c>
      <c r="E67" s="126">
        <v>2022</v>
      </c>
      <c r="H67" s="134"/>
      <c r="I67" s="134"/>
      <c r="J67" s="134"/>
      <c r="K67" s="134"/>
      <c r="L67" s="134"/>
    </row>
    <row r="68" spans="1:12" ht="24.75" thickBot="1" x14ac:dyDescent="0.25">
      <c r="A68" s="367"/>
      <c r="B68" s="130" t="s">
        <v>5</v>
      </c>
      <c r="C68" s="130" t="s">
        <v>6</v>
      </c>
      <c r="D68" s="130" t="s">
        <v>6</v>
      </c>
      <c r="E68" s="130" t="s">
        <v>6</v>
      </c>
      <c r="H68" s="134"/>
      <c r="I68" s="134"/>
      <c r="J68" s="134"/>
      <c r="K68" s="134"/>
      <c r="L68" s="134"/>
    </row>
    <row r="69" spans="1:12" ht="12.75" thickBot="1" x14ac:dyDescent="0.25">
      <c r="A69" s="129" t="s">
        <v>8</v>
      </c>
      <c r="B69" s="168">
        <v>30800</v>
      </c>
      <c r="C69" s="168">
        <v>32500</v>
      </c>
      <c r="D69" s="168">
        <v>32500</v>
      </c>
      <c r="E69" s="168">
        <v>32500</v>
      </c>
      <c r="H69" s="134"/>
      <c r="I69" s="134"/>
      <c r="J69" s="134"/>
      <c r="K69" s="134"/>
      <c r="L69" s="134"/>
    </row>
    <row r="70" spans="1:12" ht="12.75" thickBot="1" x14ac:dyDescent="0.25">
      <c r="A70" s="129" t="s">
        <v>15</v>
      </c>
      <c r="B70" s="168">
        <v>9346</v>
      </c>
      <c r="C70" s="168">
        <v>9846</v>
      </c>
      <c r="D70" s="168">
        <v>9846</v>
      </c>
      <c r="E70" s="168">
        <v>9846</v>
      </c>
      <c r="H70" s="134"/>
      <c r="I70" s="134"/>
      <c r="J70" s="134"/>
      <c r="K70" s="134"/>
      <c r="L70" s="134"/>
    </row>
    <row r="71" spans="1:12" ht="12.75" thickBot="1" x14ac:dyDescent="0.25">
      <c r="A71" s="129" t="s">
        <v>23</v>
      </c>
      <c r="B71" s="169">
        <f>B70/B69</f>
        <v>0.30344155844155846</v>
      </c>
      <c r="C71" s="169">
        <f>C70/C69</f>
        <v>0.30295384615384613</v>
      </c>
      <c r="D71" s="169">
        <f>D70/D69</f>
        <v>0.30295384615384613</v>
      </c>
      <c r="E71" s="169">
        <f>E70/E69</f>
        <v>0.30295384615384613</v>
      </c>
      <c r="H71" s="134"/>
      <c r="I71" s="134"/>
      <c r="J71" s="134"/>
      <c r="K71" s="134"/>
      <c r="L71" s="134"/>
    </row>
    <row r="72" spans="1:12" ht="12.75" thickBot="1" x14ac:dyDescent="0.25">
      <c r="A72" s="129" t="s">
        <v>16</v>
      </c>
      <c r="B72" s="280"/>
      <c r="C72" s="133">
        <f>C69/B69-1</f>
        <v>5.5194805194805241E-2</v>
      </c>
      <c r="D72" s="133">
        <f>D69/C69-1</f>
        <v>0</v>
      </c>
      <c r="E72" s="133">
        <f>E69/D69-1</f>
        <v>0</v>
      </c>
      <c r="H72" s="134"/>
      <c r="I72" s="134"/>
      <c r="J72" s="134"/>
      <c r="K72" s="134"/>
      <c r="L72" s="134"/>
    </row>
    <row r="73" spans="1:12" ht="24.75" thickBot="1" x14ac:dyDescent="0.25">
      <c r="A73" s="129" t="s">
        <v>17</v>
      </c>
      <c r="B73" s="280"/>
      <c r="C73" s="133">
        <f>C70/B70-1</f>
        <v>5.3498823025893483E-2</v>
      </c>
      <c r="D73" s="133">
        <f t="shared" ref="D73:E74" si="10">D70/C70-1</f>
        <v>0</v>
      </c>
      <c r="E73" s="133">
        <f t="shared" si="10"/>
        <v>0</v>
      </c>
      <c r="H73" s="134"/>
      <c r="I73" s="134"/>
      <c r="J73" s="134"/>
      <c r="K73" s="134"/>
      <c r="L73" s="134"/>
    </row>
    <row r="74" spans="1:12" ht="24.75" customHeight="1" thickBot="1" x14ac:dyDescent="0.25">
      <c r="A74" s="129" t="s">
        <v>18</v>
      </c>
      <c r="B74" s="280"/>
      <c r="C74" s="133">
        <f>C71/B71-1</f>
        <v>-1.6072692554611745E-3</v>
      </c>
      <c r="D74" s="133">
        <f t="shared" si="10"/>
        <v>0</v>
      </c>
      <c r="E74" s="133">
        <f t="shared" si="10"/>
        <v>0</v>
      </c>
      <c r="H74" s="134"/>
      <c r="I74" s="134"/>
      <c r="J74" s="134"/>
      <c r="K74" s="134"/>
      <c r="L74" s="134"/>
    </row>
    <row r="75" spans="1:12" ht="21" customHeight="1" thickBot="1" x14ac:dyDescent="0.25">
      <c r="A75" s="368" t="s">
        <v>251</v>
      </c>
      <c r="B75" s="369"/>
      <c r="C75" s="369"/>
      <c r="D75" s="369"/>
      <c r="E75" s="370"/>
      <c r="H75" s="134"/>
      <c r="I75" s="134"/>
      <c r="J75" s="134"/>
      <c r="K75" s="134"/>
      <c r="L75" s="134"/>
    </row>
    <row r="76" spans="1:12" ht="15" customHeight="1" x14ac:dyDescent="0.2">
      <c r="A76" s="366"/>
      <c r="B76" s="126">
        <v>2019</v>
      </c>
      <c r="C76" s="126">
        <v>2020</v>
      </c>
      <c r="D76" s="126">
        <v>2021</v>
      </c>
      <c r="E76" s="126">
        <v>2022</v>
      </c>
      <c r="H76" s="134"/>
      <c r="I76" s="134"/>
      <c r="J76" s="134"/>
      <c r="K76" s="134"/>
      <c r="L76" s="134"/>
    </row>
    <row r="77" spans="1:12" ht="24.75" customHeight="1" thickBot="1" x14ac:dyDescent="0.25">
      <c r="A77" s="367"/>
      <c r="B77" s="130" t="s">
        <v>5</v>
      </c>
      <c r="C77" s="130" t="s">
        <v>6</v>
      </c>
      <c r="D77" s="130" t="s">
        <v>6</v>
      </c>
      <c r="E77" s="130" t="s">
        <v>6</v>
      </c>
      <c r="H77" s="134"/>
      <c r="I77" s="134"/>
      <c r="J77" s="134"/>
      <c r="K77" s="134"/>
      <c r="L77" s="134"/>
    </row>
    <row r="78" spans="1:12" ht="38.25" customHeight="1" thickBot="1" x14ac:dyDescent="0.25">
      <c r="A78" s="4" t="s">
        <v>0</v>
      </c>
      <c r="B78" s="159">
        <f>B79+B80</f>
        <v>6209</v>
      </c>
      <c r="C78" s="159">
        <f t="shared" ref="C78:E78" si="11">C79+C80</f>
        <v>6209</v>
      </c>
      <c r="D78" s="159">
        <f t="shared" si="11"/>
        <v>6209</v>
      </c>
      <c r="E78" s="159">
        <f t="shared" si="11"/>
        <v>6209</v>
      </c>
      <c r="H78" s="134"/>
      <c r="I78" s="134"/>
      <c r="J78" s="134"/>
      <c r="K78" s="134"/>
      <c r="L78" s="134"/>
    </row>
    <row r="79" spans="1:12" ht="24.75" customHeight="1" thickBot="1" x14ac:dyDescent="0.25">
      <c r="A79" s="5" t="s">
        <v>54</v>
      </c>
      <c r="B79" s="159">
        <v>6209</v>
      </c>
      <c r="C79" s="159">
        <v>6209</v>
      </c>
      <c r="D79" s="159">
        <v>6209</v>
      </c>
      <c r="E79" s="159">
        <v>6209</v>
      </c>
      <c r="H79" s="134"/>
      <c r="I79" s="134"/>
      <c r="J79" s="134"/>
      <c r="K79" s="134"/>
      <c r="L79" s="134"/>
    </row>
    <row r="80" spans="1:12" ht="24.75" customHeight="1" thickBot="1" x14ac:dyDescent="0.25">
      <c r="A80" s="5" t="s">
        <v>55</v>
      </c>
      <c r="B80" s="159"/>
      <c r="C80" s="159"/>
      <c r="D80" s="159"/>
      <c r="E80" s="159"/>
      <c r="H80" s="134"/>
      <c r="I80" s="134"/>
      <c r="J80" s="134"/>
      <c r="K80" s="134"/>
      <c r="L80" s="134"/>
    </row>
    <row r="81" spans="1:12" ht="24.75" thickBot="1" x14ac:dyDescent="0.25">
      <c r="A81" s="4" t="s">
        <v>28</v>
      </c>
      <c r="B81" s="159">
        <f>B82+B83</f>
        <v>1037</v>
      </c>
      <c r="C81" s="159">
        <f t="shared" ref="C81:E81" si="12">C82+C83</f>
        <v>1037</v>
      </c>
      <c r="D81" s="159">
        <f t="shared" si="12"/>
        <v>1037</v>
      </c>
      <c r="E81" s="159">
        <f t="shared" si="12"/>
        <v>1037</v>
      </c>
      <c r="H81" s="134"/>
      <c r="I81" s="134"/>
      <c r="J81" s="134"/>
      <c r="K81" s="134"/>
      <c r="L81" s="134"/>
    </row>
    <row r="82" spans="1:12" ht="12.75" thickBot="1" x14ac:dyDescent="0.25">
      <c r="A82" s="5" t="s">
        <v>54</v>
      </c>
      <c r="B82" s="170">
        <v>1037</v>
      </c>
      <c r="C82" s="170">
        <v>1037</v>
      </c>
      <c r="D82" s="170">
        <v>1037</v>
      </c>
      <c r="E82" s="170">
        <v>1037</v>
      </c>
      <c r="H82" s="134"/>
      <c r="I82" s="134"/>
      <c r="J82" s="134"/>
      <c r="K82" s="134"/>
    </row>
    <row r="83" spans="1:12" ht="24.75" customHeight="1" thickBot="1" x14ac:dyDescent="0.25">
      <c r="A83" s="5" t="s">
        <v>55</v>
      </c>
      <c r="B83" s="159"/>
      <c r="C83" s="159"/>
      <c r="D83" s="159"/>
      <c r="E83" s="159"/>
      <c r="H83" s="134"/>
      <c r="I83" s="134"/>
      <c r="J83" s="134"/>
      <c r="K83" s="134"/>
    </row>
    <row r="84" spans="1:12" ht="12.75" thickBot="1" x14ac:dyDescent="0.25">
      <c r="A84" s="4" t="s">
        <v>1</v>
      </c>
      <c r="B84" s="159">
        <f>B85+B86</f>
        <v>2000</v>
      </c>
      <c r="C84" s="159">
        <f>C85+C86</f>
        <v>2500</v>
      </c>
      <c r="D84" s="159">
        <f>D85+D86</f>
        <v>2500</v>
      </c>
      <c r="E84" s="159">
        <f>E85+E86</f>
        <v>2500</v>
      </c>
      <c r="H84" s="134"/>
      <c r="I84" s="134"/>
      <c r="J84" s="134"/>
      <c r="K84" s="134"/>
    </row>
    <row r="85" spans="1:12" ht="12.75" thickBot="1" x14ac:dyDescent="0.25">
      <c r="A85" s="5" t="s">
        <v>54</v>
      </c>
      <c r="B85" s="170">
        <v>2000</v>
      </c>
      <c r="C85" s="170">
        <v>2500</v>
      </c>
      <c r="D85" s="170">
        <v>2500</v>
      </c>
      <c r="E85" s="170">
        <v>2500</v>
      </c>
      <c r="H85" s="134"/>
      <c r="I85" s="134"/>
      <c r="J85" s="134"/>
      <c r="K85" s="134"/>
    </row>
    <row r="86" spans="1:12" ht="12.75" thickBot="1" x14ac:dyDescent="0.25">
      <c r="A86" s="5" t="s">
        <v>55</v>
      </c>
      <c r="B86" s="159"/>
      <c r="C86" s="159"/>
      <c r="D86" s="159"/>
      <c r="E86" s="159"/>
      <c r="H86" s="134"/>
      <c r="I86" s="134"/>
      <c r="J86" s="134"/>
      <c r="K86" s="134"/>
    </row>
    <row r="87" spans="1:12" ht="12.75" thickBot="1" x14ac:dyDescent="0.25">
      <c r="A87" s="4" t="s">
        <v>2</v>
      </c>
      <c r="B87" s="159">
        <f>B88+B89</f>
        <v>0</v>
      </c>
      <c r="C87" s="159">
        <f t="shared" ref="C87:E87" si="13">C88+C89</f>
        <v>0</v>
      </c>
      <c r="D87" s="159">
        <f t="shared" si="13"/>
        <v>0</v>
      </c>
      <c r="E87" s="159">
        <f t="shared" si="13"/>
        <v>0</v>
      </c>
      <c r="H87" s="134"/>
      <c r="I87" s="134"/>
      <c r="J87" s="134"/>
      <c r="K87" s="134"/>
    </row>
    <row r="88" spans="1:12" ht="12.75" thickBot="1" x14ac:dyDescent="0.25">
      <c r="A88" s="5" t="s">
        <v>54</v>
      </c>
      <c r="B88" s="159"/>
      <c r="C88" s="159"/>
      <c r="D88" s="159"/>
      <c r="E88" s="159"/>
      <c r="H88" s="134"/>
      <c r="I88" s="134"/>
      <c r="J88" s="134"/>
      <c r="K88" s="134"/>
    </row>
    <row r="89" spans="1:12" ht="12.75" thickBot="1" x14ac:dyDescent="0.25">
      <c r="A89" s="5" t="s">
        <v>55</v>
      </c>
      <c r="B89" s="159"/>
      <c r="C89" s="159"/>
      <c r="D89" s="159"/>
      <c r="E89" s="159"/>
      <c r="H89" s="134"/>
      <c r="I89" s="134"/>
      <c r="J89" s="134"/>
      <c r="K89" s="134"/>
    </row>
    <row r="90" spans="1:12" ht="24.75" thickBot="1" x14ac:dyDescent="0.25">
      <c r="A90" s="4" t="s">
        <v>24</v>
      </c>
      <c r="B90" s="159">
        <f>B91+B92</f>
        <v>0</v>
      </c>
      <c r="C90" s="159">
        <f t="shared" ref="C90:E90" si="14">C91+C92</f>
        <v>0</v>
      </c>
      <c r="D90" s="159">
        <f t="shared" si="14"/>
        <v>0</v>
      </c>
      <c r="E90" s="159">
        <f t="shared" si="14"/>
        <v>0</v>
      </c>
      <c r="H90" s="134"/>
      <c r="I90" s="134"/>
      <c r="J90" s="134"/>
      <c r="K90" s="134"/>
    </row>
    <row r="91" spans="1:12" ht="12.75" thickBot="1" x14ac:dyDescent="0.25">
      <c r="A91" s="5" t="s">
        <v>54</v>
      </c>
      <c r="B91" s="159"/>
      <c r="C91" s="159"/>
      <c r="D91" s="159"/>
      <c r="E91" s="159"/>
      <c r="H91" s="134"/>
      <c r="I91" s="134"/>
      <c r="J91" s="134"/>
      <c r="K91" s="134"/>
    </row>
    <row r="92" spans="1:12" ht="12.75" thickBot="1" x14ac:dyDescent="0.25">
      <c r="A92" s="5" t="s">
        <v>55</v>
      </c>
      <c r="B92" s="159"/>
      <c r="C92" s="159"/>
      <c r="D92" s="159"/>
      <c r="E92" s="159"/>
      <c r="H92" s="134"/>
      <c r="I92" s="134"/>
      <c r="J92" s="134"/>
      <c r="K92" s="134"/>
    </row>
    <row r="93" spans="1:12" ht="12.75" thickBot="1" x14ac:dyDescent="0.25">
      <c r="A93" s="4" t="s">
        <v>25</v>
      </c>
      <c r="B93" s="159">
        <f>B94+B95</f>
        <v>100</v>
      </c>
      <c r="C93" s="159">
        <f>C94+C95</f>
        <v>100</v>
      </c>
      <c r="D93" s="159">
        <f>D94+D95</f>
        <v>100</v>
      </c>
      <c r="E93" s="159">
        <f>E94+E95</f>
        <v>100</v>
      </c>
      <c r="H93" s="134"/>
      <c r="I93" s="134"/>
      <c r="J93" s="134"/>
      <c r="K93" s="134"/>
    </row>
    <row r="94" spans="1:12" ht="12.75" thickBot="1" x14ac:dyDescent="0.25">
      <c r="A94" s="5" t="s">
        <v>54</v>
      </c>
      <c r="B94" s="170">
        <v>100</v>
      </c>
      <c r="C94" s="170">
        <v>100</v>
      </c>
      <c r="D94" s="170">
        <v>100</v>
      </c>
      <c r="E94" s="170">
        <v>100</v>
      </c>
      <c r="H94" s="134"/>
      <c r="I94" s="134"/>
      <c r="J94" s="134"/>
      <c r="K94" s="134"/>
    </row>
    <row r="95" spans="1:12" ht="12.75" thickBot="1" x14ac:dyDescent="0.25">
      <c r="A95" s="5" t="s">
        <v>55</v>
      </c>
      <c r="B95" s="159"/>
      <c r="C95" s="159"/>
      <c r="D95" s="159"/>
      <c r="E95" s="159"/>
      <c r="H95" s="134"/>
      <c r="I95" s="134"/>
      <c r="J95" s="134"/>
      <c r="K95" s="134"/>
    </row>
    <row r="96" spans="1:12" ht="24.75" thickBot="1" x14ac:dyDescent="0.25">
      <c r="A96" s="4" t="s">
        <v>3</v>
      </c>
      <c r="B96" s="159">
        <f>B97+B98</f>
        <v>0</v>
      </c>
      <c r="C96" s="159">
        <f t="shared" ref="C96:E96" si="15">C97+C98</f>
        <v>0</v>
      </c>
      <c r="D96" s="159">
        <f t="shared" si="15"/>
        <v>0</v>
      </c>
      <c r="E96" s="159">
        <f t="shared" si="15"/>
        <v>0</v>
      </c>
    </row>
    <row r="97" spans="1:5" ht="12.75" thickBot="1" x14ac:dyDescent="0.25">
      <c r="A97" s="5" t="s">
        <v>54</v>
      </c>
      <c r="B97" s="159"/>
      <c r="C97" s="159"/>
      <c r="D97" s="159"/>
      <c r="E97" s="159"/>
    </row>
    <row r="98" spans="1:5" ht="12.75" thickBot="1" x14ac:dyDescent="0.25">
      <c r="A98" s="5" t="s">
        <v>55</v>
      </c>
      <c r="B98" s="159"/>
      <c r="C98" s="159"/>
      <c r="D98" s="159"/>
      <c r="E98" s="159"/>
    </row>
    <row r="99" spans="1:5" ht="12.75" thickBot="1" x14ac:dyDescent="0.25">
      <c r="A99" s="17" t="s">
        <v>60</v>
      </c>
      <c r="B99" s="159">
        <f>B96+B93+B90+B87+B84+B81+B78</f>
        <v>9346</v>
      </c>
      <c r="C99" s="159">
        <f t="shared" ref="C99:E99" si="16">C96+C93+C90+C87+C84+C81+C78</f>
        <v>9846</v>
      </c>
      <c r="D99" s="159">
        <f t="shared" si="16"/>
        <v>9846</v>
      </c>
      <c r="E99" s="159">
        <f t="shared" si="16"/>
        <v>9846</v>
      </c>
    </row>
    <row r="100" spans="1:5" ht="12.75" thickBot="1" x14ac:dyDescent="0.25">
      <c r="A100" s="16" t="s">
        <v>31</v>
      </c>
      <c r="B100" s="171">
        <f>IF(B99-B70=0,0,"Error")</f>
        <v>0</v>
      </c>
      <c r="C100" s="171">
        <f>IF(C99-C70=0,0,"Error")</f>
        <v>0</v>
      </c>
      <c r="D100" s="171">
        <f>IF(D99-D70=0,0,"Error")</f>
        <v>0</v>
      </c>
      <c r="E100" s="171">
        <f>IF(E99-E70=0,0,"Error")</f>
        <v>0</v>
      </c>
    </row>
    <row r="101" spans="1:5" ht="12.75" thickBot="1" x14ac:dyDescent="0.25">
      <c r="A101" s="354" t="s">
        <v>43</v>
      </c>
      <c r="B101" s="355"/>
      <c r="C101" s="355"/>
      <c r="D101" s="355"/>
      <c r="E101" s="356"/>
    </row>
    <row r="102" spans="1:5" ht="12.75" thickBot="1" x14ac:dyDescent="0.25">
      <c r="A102" s="354" t="s">
        <v>38</v>
      </c>
      <c r="B102" s="355"/>
      <c r="C102" s="355"/>
      <c r="D102" s="355"/>
      <c r="E102" s="356"/>
    </row>
    <row r="103" spans="1:5" ht="24.75" thickBot="1" x14ac:dyDescent="0.25">
      <c r="A103" s="158" t="s">
        <v>174</v>
      </c>
      <c r="B103" s="383" t="s">
        <v>233</v>
      </c>
      <c r="C103" s="384"/>
      <c r="D103" s="384"/>
      <c r="E103" s="385"/>
    </row>
    <row r="104" spans="1:5" ht="60.75" thickBot="1" x14ac:dyDescent="0.25">
      <c r="A104" s="158" t="s">
        <v>92</v>
      </c>
      <c r="B104" s="181" t="s">
        <v>199</v>
      </c>
      <c r="C104" s="172" t="s">
        <v>93</v>
      </c>
      <c r="D104" s="383"/>
      <c r="E104" s="385"/>
    </row>
    <row r="105" spans="1:5" ht="12.75" customHeight="1" thickBot="1" x14ac:dyDescent="0.25">
      <c r="A105" s="129" t="s">
        <v>9</v>
      </c>
      <c r="B105" s="386" t="s">
        <v>200</v>
      </c>
      <c r="C105" s="387"/>
      <c r="D105" s="387"/>
      <c r="E105" s="388"/>
    </row>
    <row r="106" spans="1:5" ht="12.75" thickBot="1" x14ac:dyDescent="0.25">
      <c r="A106" s="129" t="s">
        <v>14</v>
      </c>
      <c r="B106" s="363" t="s">
        <v>201</v>
      </c>
      <c r="C106" s="364"/>
      <c r="D106" s="364"/>
      <c r="E106" s="365"/>
    </row>
    <row r="107" spans="1:5" x14ac:dyDescent="0.2">
      <c r="A107" s="366"/>
      <c r="B107" s="126">
        <v>2019</v>
      </c>
      <c r="C107" s="126">
        <v>2020</v>
      </c>
      <c r="D107" s="126">
        <v>2021</v>
      </c>
      <c r="E107" s="126">
        <v>2022</v>
      </c>
    </row>
    <row r="108" spans="1:5" ht="24.75" thickBot="1" x14ac:dyDescent="0.25">
      <c r="A108" s="367"/>
      <c r="B108" s="130" t="s">
        <v>5</v>
      </c>
      <c r="C108" s="130" t="s">
        <v>6</v>
      </c>
      <c r="D108" s="130" t="s">
        <v>6</v>
      </c>
      <c r="E108" s="130" t="s">
        <v>6</v>
      </c>
    </row>
    <row r="109" spans="1:5" ht="12.75" thickBot="1" x14ac:dyDescent="0.25">
      <c r="A109" s="129" t="s">
        <v>8</v>
      </c>
      <c r="B109" s="132"/>
      <c r="C109" s="132">
        <v>7</v>
      </c>
      <c r="D109" s="132">
        <v>0</v>
      </c>
      <c r="E109" s="132">
        <v>0</v>
      </c>
    </row>
    <row r="110" spans="1:5" ht="12.75" thickBot="1" x14ac:dyDescent="0.25">
      <c r="A110" s="129" t="s">
        <v>15</v>
      </c>
      <c r="B110" s="132">
        <f>B128</f>
        <v>0</v>
      </c>
      <c r="C110" s="132">
        <f>C128</f>
        <v>1000</v>
      </c>
      <c r="D110" s="132">
        <f>D128</f>
        <v>0</v>
      </c>
      <c r="E110" s="132">
        <f>E128</f>
        <v>0</v>
      </c>
    </row>
    <row r="111" spans="1:5" ht="12.75" thickBot="1" x14ac:dyDescent="0.25">
      <c r="A111" s="129" t="s">
        <v>23</v>
      </c>
      <c r="B111" s="132" t="e">
        <f>B110/B109</f>
        <v>#DIV/0!</v>
      </c>
      <c r="C111" s="132">
        <f t="shared" ref="C111:E111" si="17">C110/C109</f>
        <v>142.85714285714286</v>
      </c>
      <c r="D111" s="132" t="e">
        <f t="shared" si="17"/>
        <v>#DIV/0!</v>
      </c>
      <c r="E111" s="132" t="e">
        <f t="shared" si="17"/>
        <v>#DIV/0!</v>
      </c>
    </row>
    <row r="112" spans="1:5" ht="12.75" thickBot="1" x14ac:dyDescent="0.25">
      <c r="A112" s="129" t="s">
        <v>16</v>
      </c>
      <c r="B112" s="280" t="s">
        <v>22</v>
      </c>
      <c r="C112" s="133" t="e">
        <f>C109/B109-1</f>
        <v>#DIV/0!</v>
      </c>
      <c r="D112" s="133">
        <f t="shared" ref="D112:E114" si="18">D109/C109-1</f>
        <v>-1</v>
      </c>
      <c r="E112" s="133" t="e">
        <f t="shared" si="18"/>
        <v>#DIV/0!</v>
      </c>
    </row>
    <row r="113" spans="1:15" ht="24.75" thickBot="1" x14ac:dyDescent="0.25">
      <c r="A113" s="129" t="s">
        <v>17</v>
      </c>
      <c r="B113" s="280" t="s">
        <v>22</v>
      </c>
      <c r="C113" s="133" t="e">
        <f>C110/B110-1</f>
        <v>#DIV/0!</v>
      </c>
      <c r="D113" s="133">
        <f t="shared" si="18"/>
        <v>-1</v>
      </c>
      <c r="E113" s="133" t="e">
        <f t="shared" si="18"/>
        <v>#DIV/0!</v>
      </c>
    </row>
    <row r="114" spans="1:15" ht="24.75" thickBot="1" x14ac:dyDescent="0.25">
      <c r="A114" s="129" t="s">
        <v>18</v>
      </c>
      <c r="B114" s="280" t="s">
        <v>22</v>
      </c>
      <c r="C114" s="133" t="e">
        <f>C111/B111-1</f>
        <v>#DIV/0!</v>
      </c>
      <c r="D114" s="133" t="e">
        <f t="shared" si="18"/>
        <v>#DIV/0!</v>
      </c>
      <c r="E114" s="133" t="e">
        <f t="shared" si="18"/>
        <v>#DIV/0!</v>
      </c>
    </row>
    <row r="115" spans="1:15" ht="12.75" customHeight="1" thickBot="1" x14ac:dyDescent="0.25">
      <c r="A115" s="368" t="s">
        <v>252</v>
      </c>
      <c r="B115" s="369"/>
      <c r="C115" s="369"/>
      <c r="D115" s="369"/>
      <c r="E115" s="370"/>
    </row>
    <row r="116" spans="1:15" x14ac:dyDescent="0.2">
      <c r="A116" s="366"/>
      <c r="B116" s="126">
        <v>2018</v>
      </c>
      <c r="C116" s="126">
        <v>2019</v>
      </c>
      <c r="D116" s="126">
        <v>2020</v>
      </c>
      <c r="E116" s="126">
        <v>2021</v>
      </c>
    </row>
    <row r="117" spans="1:15" ht="24.75" thickBot="1" x14ac:dyDescent="0.25">
      <c r="A117" s="367"/>
      <c r="B117" s="130" t="s">
        <v>5</v>
      </c>
      <c r="C117" s="130" t="s">
        <v>6</v>
      </c>
      <c r="D117" s="130" t="s">
        <v>6</v>
      </c>
      <c r="E117" s="130" t="s">
        <v>6</v>
      </c>
    </row>
    <row r="118" spans="1:15" ht="12.75" thickBot="1" x14ac:dyDescent="0.25">
      <c r="A118" s="4" t="s">
        <v>39</v>
      </c>
      <c r="B118" s="135">
        <f>B119+B120+B121+B122</f>
        <v>0</v>
      </c>
      <c r="C118" s="135">
        <f t="shared" ref="C118:E118" si="19">C119+C120+C121+C122</f>
        <v>0</v>
      </c>
      <c r="D118" s="135">
        <f t="shared" si="19"/>
        <v>0</v>
      </c>
      <c r="E118" s="135">
        <f t="shared" si="19"/>
        <v>0</v>
      </c>
    </row>
    <row r="119" spans="1:15" ht="12.75" thickBot="1" x14ac:dyDescent="0.25">
      <c r="A119" s="5" t="s">
        <v>54</v>
      </c>
      <c r="B119" s="135"/>
      <c r="C119" s="135"/>
      <c r="D119" s="135"/>
      <c r="E119" s="135"/>
    </row>
    <row r="120" spans="1:15" ht="12.75" thickBot="1" x14ac:dyDescent="0.25">
      <c r="A120" s="5" t="s">
        <v>95</v>
      </c>
      <c r="B120" s="135"/>
      <c r="C120" s="135"/>
      <c r="D120" s="135"/>
      <c r="E120" s="135"/>
    </row>
    <row r="121" spans="1:15" ht="12.75" thickBot="1" x14ac:dyDescent="0.25">
      <c r="A121" s="5" t="s">
        <v>96</v>
      </c>
      <c r="B121" s="135"/>
      <c r="C121" s="135"/>
      <c r="D121" s="135"/>
      <c r="E121" s="135"/>
    </row>
    <row r="122" spans="1:15" ht="12.75" thickBot="1" x14ac:dyDescent="0.25">
      <c r="A122" s="5" t="s">
        <v>97</v>
      </c>
      <c r="B122" s="135"/>
      <c r="C122" s="135"/>
      <c r="D122" s="135"/>
      <c r="E122" s="135"/>
    </row>
    <row r="123" spans="1:15" ht="12.75" thickBot="1" x14ac:dyDescent="0.25">
      <c r="A123" s="4" t="s">
        <v>40</v>
      </c>
      <c r="B123" s="136">
        <f>B124+B125+B126</f>
        <v>0</v>
      </c>
      <c r="C123" s="136">
        <f t="shared" ref="C123:E123" si="20">C124+C125+C126</f>
        <v>1000</v>
      </c>
      <c r="D123" s="136">
        <f t="shared" si="20"/>
        <v>0</v>
      </c>
      <c r="E123" s="136">
        <f t="shared" si="20"/>
        <v>0</v>
      </c>
    </row>
    <row r="124" spans="1:15" ht="12.75" thickBot="1" x14ac:dyDescent="0.25">
      <c r="A124" s="5" t="s">
        <v>54</v>
      </c>
      <c r="B124" s="136"/>
      <c r="C124" s="136">
        <v>1000</v>
      </c>
      <c r="D124" s="136">
        <v>0</v>
      </c>
      <c r="E124" s="136">
        <v>0</v>
      </c>
    </row>
    <row r="125" spans="1:15" ht="12.75" thickBot="1" x14ac:dyDescent="0.25">
      <c r="A125" s="5" t="s">
        <v>95</v>
      </c>
      <c r="B125" s="136"/>
      <c r="C125" s="135"/>
      <c r="D125" s="135"/>
      <c r="E125" s="135"/>
    </row>
    <row r="126" spans="1:15" ht="12.75" thickBot="1" x14ac:dyDescent="0.25">
      <c r="A126" s="5" t="s">
        <v>96</v>
      </c>
      <c r="B126" s="136"/>
      <c r="C126" s="135"/>
      <c r="D126" s="135"/>
      <c r="E126" s="135"/>
      <c r="H126" s="124"/>
      <c r="I126" s="124"/>
      <c r="J126" s="124"/>
      <c r="K126" s="124"/>
      <c r="L126" s="124"/>
      <c r="M126" s="124"/>
      <c r="N126" s="124"/>
      <c r="O126" s="124"/>
    </row>
    <row r="127" spans="1:15" ht="12.75" thickBot="1" x14ac:dyDescent="0.25">
      <c r="A127" s="5" t="s">
        <v>97</v>
      </c>
      <c r="B127" s="136"/>
      <c r="C127" s="135"/>
      <c r="D127" s="135"/>
      <c r="E127" s="135"/>
      <c r="H127" s="124"/>
      <c r="I127" s="124"/>
      <c r="J127" s="124"/>
      <c r="K127" s="124"/>
      <c r="L127" s="124"/>
      <c r="M127" s="124"/>
      <c r="N127" s="124"/>
      <c r="O127" s="124"/>
    </row>
    <row r="128" spans="1:15" ht="12.75" thickBot="1" x14ac:dyDescent="0.25">
      <c r="A128" s="18" t="s">
        <v>30</v>
      </c>
      <c r="B128" s="136">
        <f>B118+B123</f>
        <v>0</v>
      </c>
      <c r="C128" s="136">
        <f t="shared" ref="C128:E128" si="21">C118+C123</f>
        <v>1000</v>
      </c>
      <c r="D128" s="136">
        <f t="shared" si="21"/>
        <v>0</v>
      </c>
      <c r="E128" s="136">
        <f t="shared" si="21"/>
        <v>0</v>
      </c>
      <c r="H128" s="124"/>
      <c r="I128" s="124"/>
      <c r="J128" s="124"/>
      <c r="K128" s="124"/>
      <c r="L128" s="124"/>
      <c r="M128" s="124"/>
      <c r="N128" s="124"/>
      <c r="O128" s="124"/>
    </row>
    <row r="129" spans="1:15" ht="92.25" customHeight="1" thickBot="1" x14ac:dyDescent="0.25">
      <c r="A129" s="158" t="s">
        <v>56</v>
      </c>
      <c r="B129" s="181" t="s">
        <v>236</v>
      </c>
      <c r="C129" s="172" t="s">
        <v>93</v>
      </c>
      <c r="D129" s="383"/>
      <c r="E129" s="385"/>
      <c r="H129" s="124"/>
      <c r="I129" s="284"/>
      <c r="J129" s="282"/>
      <c r="K129" s="282"/>
      <c r="L129" s="282"/>
      <c r="M129" s="282"/>
      <c r="N129" s="124"/>
      <c r="O129" s="124"/>
    </row>
    <row r="130" spans="1:15" ht="33.75" customHeight="1" thickBot="1" x14ac:dyDescent="0.25">
      <c r="A130" s="129" t="s">
        <v>9</v>
      </c>
      <c r="B130" s="386" t="s">
        <v>230</v>
      </c>
      <c r="C130" s="387"/>
      <c r="D130" s="387"/>
      <c r="E130" s="388"/>
      <c r="H130" s="124"/>
      <c r="I130" s="284"/>
      <c r="J130" s="283"/>
      <c r="K130" s="283"/>
      <c r="L130" s="283"/>
      <c r="M130" s="283"/>
      <c r="N130" s="124"/>
      <c r="O130" s="124"/>
    </row>
    <row r="131" spans="1:15" ht="12.75" thickBot="1" x14ac:dyDescent="0.25">
      <c r="A131" s="129" t="s">
        <v>14</v>
      </c>
      <c r="B131" s="363" t="s">
        <v>94</v>
      </c>
      <c r="C131" s="364"/>
      <c r="D131" s="364"/>
      <c r="E131" s="365"/>
      <c r="H131" s="124"/>
      <c r="I131" s="296"/>
      <c r="J131" s="20"/>
      <c r="K131" s="20"/>
      <c r="L131" s="20"/>
      <c r="M131" s="20"/>
      <c r="N131" s="124"/>
      <c r="O131" s="124"/>
    </row>
    <row r="132" spans="1:15" x14ac:dyDescent="0.2">
      <c r="A132" s="366"/>
      <c r="B132" s="173">
        <v>2019</v>
      </c>
      <c r="C132" s="173">
        <v>2020</v>
      </c>
      <c r="D132" s="173">
        <v>2021</v>
      </c>
      <c r="E132" s="173">
        <v>2022</v>
      </c>
      <c r="H132" s="124"/>
      <c r="I132" s="296"/>
      <c r="J132" s="20"/>
      <c r="K132" s="20"/>
      <c r="L132" s="20"/>
      <c r="M132" s="20"/>
      <c r="N132" s="124"/>
      <c r="O132" s="124"/>
    </row>
    <row r="133" spans="1:15" ht="24.75" thickBot="1" x14ac:dyDescent="0.25">
      <c r="A133" s="367"/>
      <c r="B133" s="174" t="s">
        <v>5</v>
      </c>
      <c r="C133" s="174" t="s">
        <v>6</v>
      </c>
      <c r="D133" s="174" t="s">
        <v>6</v>
      </c>
      <c r="E133" s="174" t="s">
        <v>6</v>
      </c>
      <c r="H133" s="124"/>
      <c r="I133" s="284"/>
      <c r="J133" s="282"/>
      <c r="K133" s="282"/>
      <c r="L133" s="284"/>
      <c r="M133" s="284"/>
      <c r="N133" s="124"/>
      <c r="O133" s="124"/>
    </row>
    <row r="134" spans="1:15" ht="12.75" thickBot="1" x14ac:dyDescent="0.25">
      <c r="A134" s="129" t="s">
        <v>8</v>
      </c>
      <c r="B134" s="175"/>
      <c r="C134" s="175">
        <v>6</v>
      </c>
      <c r="D134" s="175">
        <v>0</v>
      </c>
      <c r="E134" s="175">
        <v>0</v>
      </c>
      <c r="H134" s="124"/>
      <c r="I134" s="284"/>
      <c r="J134" s="125"/>
      <c r="K134" s="125"/>
      <c r="L134" s="125"/>
      <c r="M134" s="125"/>
      <c r="N134" s="124"/>
      <c r="O134" s="124"/>
    </row>
    <row r="135" spans="1:15" ht="12.75" thickBot="1" x14ac:dyDescent="0.25">
      <c r="A135" s="129" t="s">
        <v>15</v>
      </c>
      <c r="B135" s="175">
        <f>B153</f>
        <v>0</v>
      </c>
      <c r="C135" s="175">
        <v>380</v>
      </c>
      <c r="D135" s="175">
        <f>D153</f>
        <v>0</v>
      </c>
      <c r="E135" s="175">
        <f>E153</f>
        <v>0</v>
      </c>
      <c r="H135" s="124"/>
      <c r="I135" s="124"/>
      <c r="J135" s="124"/>
      <c r="K135" s="124"/>
      <c r="L135" s="124"/>
      <c r="M135" s="124"/>
      <c r="N135" s="124"/>
      <c r="O135" s="124"/>
    </row>
    <row r="136" spans="1:15" ht="12.75" thickBot="1" x14ac:dyDescent="0.25">
      <c r="A136" s="129" t="s">
        <v>23</v>
      </c>
      <c r="B136" s="132" t="e">
        <f>B135/B134</f>
        <v>#DIV/0!</v>
      </c>
      <c r="C136" s="132">
        <f t="shared" ref="C136:E136" si="22">C135/C134</f>
        <v>63.333333333333336</v>
      </c>
      <c r="D136" s="132" t="e">
        <f t="shared" si="22"/>
        <v>#DIV/0!</v>
      </c>
      <c r="E136" s="132" t="e">
        <f t="shared" si="22"/>
        <v>#DIV/0!</v>
      </c>
      <c r="H136" s="124"/>
      <c r="I136" s="124"/>
      <c r="J136" s="124"/>
      <c r="K136" s="124"/>
      <c r="L136" s="124"/>
      <c r="M136" s="124"/>
      <c r="N136" s="124"/>
      <c r="O136" s="124"/>
    </row>
    <row r="137" spans="1:15" ht="12.75" thickBot="1" x14ac:dyDescent="0.25">
      <c r="A137" s="129" t="s">
        <v>16</v>
      </c>
      <c r="B137" s="280" t="s">
        <v>22</v>
      </c>
      <c r="C137" s="133" t="e">
        <f>C134/B134-1</f>
        <v>#DIV/0!</v>
      </c>
      <c r="D137" s="133">
        <f t="shared" ref="D137:D139" si="23">D134/C134-1</f>
        <v>-1</v>
      </c>
      <c r="E137" s="133" t="e">
        <f t="shared" ref="E137:E139" si="24">E134/D134-1</f>
        <v>#DIV/0!</v>
      </c>
      <c r="H137" s="124"/>
      <c r="I137" s="124"/>
      <c r="J137" s="124"/>
      <c r="K137" s="124"/>
      <c r="L137" s="124"/>
      <c r="M137" s="124"/>
      <c r="N137" s="124"/>
      <c r="O137" s="124"/>
    </row>
    <row r="138" spans="1:15" ht="24.75" thickBot="1" x14ac:dyDescent="0.25">
      <c r="A138" s="129" t="s">
        <v>17</v>
      </c>
      <c r="B138" s="280" t="s">
        <v>22</v>
      </c>
      <c r="C138" s="133" t="e">
        <f>C135/B135-1</f>
        <v>#DIV/0!</v>
      </c>
      <c r="D138" s="133">
        <f t="shared" si="23"/>
        <v>-1</v>
      </c>
      <c r="E138" s="133" t="e">
        <f t="shared" si="24"/>
        <v>#DIV/0!</v>
      </c>
      <c r="H138" s="124"/>
      <c r="I138" s="124"/>
      <c r="J138" s="124"/>
      <c r="K138" s="124"/>
      <c r="L138" s="124"/>
      <c r="M138" s="124"/>
      <c r="N138" s="124"/>
      <c r="O138" s="124"/>
    </row>
    <row r="139" spans="1:15" ht="24.75" thickBot="1" x14ac:dyDescent="0.25">
      <c r="A139" s="129" t="s">
        <v>18</v>
      </c>
      <c r="B139" s="280" t="s">
        <v>22</v>
      </c>
      <c r="C139" s="133" t="e">
        <f>C136/B136-1</f>
        <v>#DIV/0!</v>
      </c>
      <c r="D139" s="133" t="e">
        <f t="shared" si="23"/>
        <v>#DIV/0!</v>
      </c>
      <c r="E139" s="133" t="e">
        <f t="shared" si="24"/>
        <v>#DIV/0!</v>
      </c>
    </row>
    <row r="140" spans="1:15" ht="12.75" customHeight="1" thickBot="1" x14ac:dyDescent="0.25">
      <c r="A140" s="368" t="s">
        <v>253</v>
      </c>
      <c r="B140" s="369"/>
      <c r="C140" s="369"/>
      <c r="D140" s="369"/>
      <c r="E140" s="370"/>
    </row>
    <row r="141" spans="1:15" x14ac:dyDescent="0.2">
      <c r="A141" s="366"/>
      <c r="B141" s="126">
        <v>2018</v>
      </c>
      <c r="C141" s="126">
        <v>2019</v>
      </c>
      <c r="D141" s="126">
        <v>2020</v>
      </c>
      <c r="E141" s="126">
        <v>2021</v>
      </c>
    </row>
    <row r="142" spans="1:15" ht="24.75" thickBot="1" x14ac:dyDescent="0.25">
      <c r="A142" s="367"/>
      <c r="B142" s="130" t="s">
        <v>5</v>
      </c>
      <c r="C142" s="130" t="s">
        <v>6</v>
      </c>
      <c r="D142" s="130" t="s">
        <v>6</v>
      </c>
      <c r="E142" s="130" t="s">
        <v>6</v>
      </c>
    </row>
    <row r="143" spans="1:15" ht="12.75" thickBot="1" x14ac:dyDescent="0.25">
      <c r="A143" s="4" t="s">
        <v>39</v>
      </c>
      <c r="B143" s="135">
        <f>B144+B145+B146+B147</f>
        <v>0</v>
      </c>
      <c r="C143" s="135">
        <f t="shared" ref="C143:E143" si="25">C144+C145+C146+C147</f>
        <v>0</v>
      </c>
      <c r="D143" s="135">
        <f t="shared" si="25"/>
        <v>0</v>
      </c>
      <c r="E143" s="135">
        <f t="shared" si="25"/>
        <v>0</v>
      </c>
    </row>
    <row r="144" spans="1:15" ht="12.75" thickBot="1" x14ac:dyDescent="0.25">
      <c r="A144" s="5" t="s">
        <v>54</v>
      </c>
      <c r="B144" s="135"/>
      <c r="C144" s="135"/>
      <c r="D144" s="135"/>
      <c r="E144" s="135"/>
    </row>
    <row r="145" spans="1:5" ht="12.75" thickBot="1" x14ac:dyDescent="0.25">
      <c r="A145" s="5" t="s">
        <v>95</v>
      </c>
      <c r="B145" s="135"/>
      <c r="C145" s="135"/>
      <c r="D145" s="135"/>
      <c r="E145" s="135"/>
    </row>
    <row r="146" spans="1:5" ht="12.75" thickBot="1" x14ac:dyDescent="0.25">
      <c r="A146" s="5" t="s">
        <v>96</v>
      </c>
      <c r="B146" s="135"/>
      <c r="C146" s="135"/>
      <c r="D146" s="135"/>
      <c r="E146" s="135"/>
    </row>
    <row r="147" spans="1:5" ht="12.75" thickBot="1" x14ac:dyDescent="0.25">
      <c r="A147" s="5" t="s">
        <v>97</v>
      </c>
      <c r="B147" s="135"/>
      <c r="C147" s="135"/>
      <c r="D147" s="135"/>
      <c r="E147" s="135"/>
    </row>
    <row r="148" spans="1:5" ht="12.75" thickBot="1" x14ac:dyDescent="0.25">
      <c r="A148" s="4" t="s">
        <v>40</v>
      </c>
      <c r="B148" s="136">
        <f>B149+B150+B151</f>
        <v>0</v>
      </c>
      <c r="C148" s="136">
        <f t="shared" ref="C148:E148" si="26">C149+C150+C151</f>
        <v>0</v>
      </c>
      <c r="D148" s="136">
        <f t="shared" si="26"/>
        <v>0</v>
      </c>
      <c r="E148" s="136">
        <f t="shared" si="26"/>
        <v>0</v>
      </c>
    </row>
    <row r="149" spans="1:5" ht="12.75" thickBot="1" x14ac:dyDescent="0.25">
      <c r="A149" s="5" t="s">
        <v>54</v>
      </c>
      <c r="B149" s="136"/>
      <c r="C149" s="136"/>
      <c r="D149" s="136"/>
      <c r="E149" s="136"/>
    </row>
    <row r="150" spans="1:5" ht="12.75" thickBot="1" x14ac:dyDescent="0.25">
      <c r="A150" s="5" t="s">
        <v>95</v>
      </c>
      <c r="B150" s="136"/>
      <c r="C150" s="135"/>
      <c r="D150" s="135"/>
      <c r="E150" s="135"/>
    </row>
    <row r="151" spans="1:5" ht="12.75" thickBot="1" x14ac:dyDescent="0.25">
      <c r="A151" s="5" t="s">
        <v>96</v>
      </c>
      <c r="B151" s="136"/>
      <c r="C151" s="135"/>
      <c r="D151" s="135"/>
      <c r="E151" s="135"/>
    </row>
    <row r="152" spans="1:5" ht="12.75" thickBot="1" x14ac:dyDescent="0.25">
      <c r="A152" s="5" t="s">
        <v>97</v>
      </c>
      <c r="B152" s="136"/>
      <c r="C152" s="135">
        <v>380</v>
      </c>
      <c r="D152" s="135"/>
      <c r="E152" s="135"/>
    </row>
    <row r="153" spans="1:5" ht="12.75" thickBot="1" x14ac:dyDescent="0.25">
      <c r="A153" s="18" t="s">
        <v>60</v>
      </c>
      <c r="B153" s="136">
        <f>B143+B148</f>
        <v>0</v>
      </c>
      <c r="C153" s="136">
        <f t="shared" ref="C153:E153" si="27">C143+C148</f>
        <v>0</v>
      </c>
      <c r="D153" s="136">
        <f t="shared" si="27"/>
        <v>0</v>
      </c>
      <c r="E153" s="136">
        <f t="shared" si="27"/>
        <v>0</v>
      </c>
    </row>
    <row r="154" spans="1:5" ht="12.75" thickBot="1" x14ac:dyDescent="0.25">
      <c r="A154" s="354" t="s">
        <v>37</v>
      </c>
      <c r="B154" s="355"/>
      <c r="C154" s="355"/>
      <c r="D154" s="355"/>
      <c r="E154" s="356"/>
    </row>
    <row r="155" spans="1:5" ht="12.75" thickBot="1" x14ac:dyDescent="0.25">
      <c r="A155" s="354" t="s">
        <v>41</v>
      </c>
      <c r="B155" s="355"/>
      <c r="C155" s="355"/>
      <c r="D155" s="355"/>
      <c r="E155" s="356"/>
    </row>
    <row r="156" spans="1:5" ht="24.75" thickBot="1" x14ac:dyDescent="0.25">
      <c r="A156" s="158" t="s">
        <v>174</v>
      </c>
      <c r="B156" s="389" t="s">
        <v>202</v>
      </c>
      <c r="C156" s="390"/>
      <c r="D156" s="390"/>
      <c r="E156" s="391"/>
    </row>
    <row r="157" spans="1:5" ht="84.75" thickBot="1" x14ac:dyDescent="0.25">
      <c r="A157" s="158" t="s">
        <v>92</v>
      </c>
      <c r="B157" s="176" t="s">
        <v>203</v>
      </c>
      <c r="C157" s="177" t="s">
        <v>93</v>
      </c>
      <c r="D157" s="389"/>
      <c r="E157" s="391"/>
    </row>
    <row r="158" spans="1:5" ht="30.75" customHeight="1" thickBot="1" x14ac:dyDescent="0.25">
      <c r="A158" s="129" t="s">
        <v>9</v>
      </c>
      <c r="B158" s="380" t="s">
        <v>227</v>
      </c>
      <c r="C158" s="381"/>
      <c r="D158" s="381"/>
      <c r="E158" s="382"/>
    </row>
    <row r="159" spans="1:5" ht="12.75" thickBot="1" x14ac:dyDescent="0.25">
      <c r="A159" s="129" t="s">
        <v>14</v>
      </c>
      <c r="B159" s="342" t="s">
        <v>204</v>
      </c>
      <c r="C159" s="343"/>
      <c r="D159" s="343"/>
      <c r="E159" s="344"/>
    </row>
    <row r="160" spans="1:5" x14ac:dyDescent="0.2">
      <c r="A160" s="366"/>
      <c r="B160" s="126">
        <v>2019</v>
      </c>
      <c r="C160" s="126">
        <v>2020</v>
      </c>
      <c r="D160" s="126">
        <v>2021</v>
      </c>
      <c r="E160" s="126">
        <v>2022</v>
      </c>
    </row>
    <row r="161" spans="1:5" ht="24.75" thickBot="1" x14ac:dyDescent="0.25">
      <c r="A161" s="367"/>
      <c r="B161" s="130" t="s">
        <v>5</v>
      </c>
      <c r="C161" s="130" t="s">
        <v>6</v>
      </c>
      <c r="D161" s="130" t="s">
        <v>6</v>
      </c>
      <c r="E161" s="130" t="s">
        <v>6</v>
      </c>
    </row>
    <row r="162" spans="1:5" ht="12.75" thickBot="1" x14ac:dyDescent="0.25">
      <c r="A162" s="129" t="s">
        <v>8</v>
      </c>
      <c r="B162" s="132">
        <v>1</v>
      </c>
      <c r="C162" s="132">
        <v>1</v>
      </c>
      <c r="D162" s="132"/>
      <c r="E162" s="132"/>
    </row>
    <row r="163" spans="1:5" ht="12.75" thickBot="1" x14ac:dyDescent="0.25">
      <c r="A163" s="129" t="s">
        <v>15</v>
      </c>
      <c r="B163" s="132">
        <f>B181</f>
        <v>0</v>
      </c>
      <c r="C163" s="132">
        <f>C181</f>
        <v>4000</v>
      </c>
      <c r="D163" s="132">
        <f t="shared" ref="D163:E163" si="28">D181</f>
        <v>0</v>
      </c>
      <c r="E163" s="132">
        <f t="shared" si="28"/>
        <v>0</v>
      </c>
    </row>
    <row r="164" spans="1:5" ht="12.75" thickBot="1" x14ac:dyDescent="0.25">
      <c r="A164" s="129" t="s">
        <v>23</v>
      </c>
      <c r="B164" s="132">
        <f>B163/B162</f>
        <v>0</v>
      </c>
      <c r="C164" s="132">
        <f t="shared" ref="C164:E164" si="29">C163/C162</f>
        <v>4000</v>
      </c>
      <c r="D164" s="132" t="e">
        <f t="shared" si="29"/>
        <v>#DIV/0!</v>
      </c>
      <c r="E164" s="132" t="e">
        <f t="shared" si="29"/>
        <v>#DIV/0!</v>
      </c>
    </row>
    <row r="165" spans="1:5" ht="12.75" thickBot="1" x14ac:dyDescent="0.25">
      <c r="A165" s="129" t="s">
        <v>16</v>
      </c>
      <c r="B165" s="280" t="s">
        <v>22</v>
      </c>
      <c r="C165" s="133">
        <f>C162/B162-1</f>
        <v>0</v>
      </c>
      <c r="D165" s="133">
        <f t="shared" ref="D165:E167" si="30">D162/C162-1</f>
        <v>-1</v>
      </c>
      <c r="E165" s="133" t="e">
        <f t="shared" si="30"/>
        <v>#DIV/0!</v>
      </c>
    </row>
    <row r="166" spans="1:5" ht="24.75" thickBot="1" x14ac:dyDescent="0.25">
      <c r="A166" s="129" t="s">
        <v>17</v>
      </c>
      <c r="B166" s="280" t="s">
        <v>22</v>
      </c>
      <c r="C166" s="133" t="e">
        <f>C163/B163-1</f>
        <v>#DIV/0!</v>
      </c>
      <c r="D166" s="133">
        <f t="shared" si="30"/>
        <v>-1</v>
      </c>
      <c r="E166" s="133" t="e">
        <f t="shared" si="30"/>
        <v>#DIV/0!</v>
      </c>
    </row>
    <row r="167" spans="1:5" ht="24.75" thickBot="1" x14ac:dyDescent="0.25">
      <c r="A167" s="129" t="s">
        <v>18</v>
      </c>
      <c r="B167" s="280" t="s">
        <v>22</v>
      </c>
      <c r="C167" s="133" t="e">
        <f>C164/B164-1</f>
        <v>#DIV/0!</v>
      </c>
      <c r="D167" s="133" t="e">
        <f t="shared" si="30"/>
        <v>#DIV/0!</v>
      </c>
      <c r="E167" s="133" t="e">
        <f t="shared" si="30"/>
        <v>#DIV/0!</v>
      </c>
    </row>
    <row r="168" spans="1:5" ht="12.75" customHeight="1" thickBot="1" x14ac:dyDescent="0.25">
      <c r="A168" s="368" t="s">
        <v>252</v>
      </c>
      <c r="B168" s="369"/>
      <c r="C168" s="369"/>
      <c r="D168" s="369"/>
      <c r="E168" s="370"/>
    </row>
    <row r="169" spans="1:5" x14ac:dyDescent="0.2">
      <c r="A169" s="366"/>
      <c r="B169" s="126">
        <v>2018</v>
      </c>
      <c r="C169" s="126">
        <v>2019</v>
      </c>
      <c r="D169" s="126">
        <v>2020</v>
      </c>
      <c r="E169" s="126">
        <v>2021</v>
      </c>
    </row>
    <row r="170" spans="1:5" ht="24.75" thickBot="1" x14ac:dyDescent="0.25">
      <c r="A170" s="367"/>
      <c r="B170" s="130" t="s">
        <v>5</v>
      </c>
      <c r="C170" s="130" t="s">
        <v>6</v>
      </c>
      <c r="D170" s="130" t="s">
        <v>6</v>
      </c>
      <c r="E170" s="130" t="s">
        <v>6</v>
      </c>
    </row>
    <row r="171" spans="1:5" ht="12.75" thickBot="1" x14ac:dyDescent="0.25">
      <c r="A171" s="4" t="s">
        <v>39</v>
      </c>
      <c r="B171" s="135">
        <f>B172+B173+B174+B175</f>
        <v>0</v>
      </c>
      <c r="C171" s="135">
        <f t="shared" ref="C171:E171" si="31">C172+C173+C174+C175</f>
        <v>0</v>
      </c>
      <c r="D171" s="135">
        <f t="shared" si="31"/>
        <v>0</v>
      </c>
      <c r="E171" s="135">
        <f t="shared" si="31"/>
        <v>0</v>
      </c>
    </row>
    <row r="172" spans="1:5" ht="12.75" thickBot="1" x14ac:dyDescent="0.25">
      <c r="A172" s="5" t="s">
        <v>54</v>
      </c>
      <c r="B172" s="135"/>
      <c r="C172" s="135"/>
      <c r="D172" s="135"/>
      <c r="E172" s="135"/>
    </row>
    <row r="173" spans="1:5" ht="12.75" thickBot="1" x14ac:dyDescent="0.25">
      <c r="A173" s="5" t="s">
        <v>95</v>
      </c>
      <c r="B173" s="135"/>
      <c r="C173" s="135"/>
      <c r="D173" s="135"/>
      <c r="E173" s="135"/>
    </row>
    <row r="174" spans="1:5" ht="12.75" thickBot="1" x14ac:dyDescent="0.25">
      <c r="A174" s="5" t="s">
        <v>96</v>
      </c>
      <c r="B174" s="135"/>
      <c r="C174" s="135"/>
      <c r="D174" s="135"/>
      <c r="E174" s="135"/>
    </row>
    <row r="175" spans="1:5" ht="12.75" thickBot="1" x14ac:dyDescent="0.25">
      <c r="A175" s="5" t="s">
        <v>97</v>
      </c>
      <c r="B175" s="135"/>
      <c r="C175" s="135"/>
      <c r="D175" s="135"/>
      <c r="E175" s="135"/>
    </row>
    <row r="176" spans="1:5" ht="12.75" thickBot="1" x14ac:dyDescent="0.25">
      <c r="A176" s="4" t="s">
        <v>40</v>
      </c>
      <c r="B176" s="136">
        <f>B177+B178+B179+B180</f>
        <v>0</v>
      </c>
      <c r="C176" s="136">
        <f t="shared" ref="C176:E176" si="32">C177+C178+C179+C180</f>
        <v>4000</v>
      </c>
      <c r="D176" s="136">
        <f t="shared" si="32"/>
        <v>0</v>
      </c>
      <c r="E176" s="136">
        <f t="shared" si="32"/>
        <v>0</v>
      </c>
    </row>
    <row r="177" spans="1:5" ht="12.75" thickBot="1" x14ac:dyDescent="0.25">
      <c r="A177" s="5" t="s">
        <v>54</v>
      </c>
      <c r="B177" s="132"/>
      <c r="C177" s="132">
        <v>4000</v>
      </c>
      <c r="D177" s="135"/>
      <c r="E177" s="135"/>
    </row>
    <row r="178" spans="1:5" ht="12.75" thickBot="1" x14ac:dyDescent="0.25">
      <c r="A178" s="5" t="s">
        <v>95</v>
      </c>
      <c r="B178" s="136"/>
      <c r="C178" s="135"/>
      <c r="D178" s="135"/>
      <c r="E178" s="135"/>
    </row>
    <row r="179" spans="1:5" ht="12.75" thickBot="1" x14ac:dyDescent="0.25">
      <c r="A179" s="5" t="s">
        <v>96</v>
      </c>
      <c r="B179" s="136"/>
      <c r="C179" s="135"/>
      <c r="D179" s="135"/>
      <c r="E179" s="135"/>
    </row>
    <row r="180" spans="1:5" ht="12.75" thickBot="1" x14ac:dyDescent="0.25">
      <c r="A180" s="5" t="s">
        <v>97</v>
      </c>
      <c r="B180" s="136"/>
      <c r="C180" s="135"/>
      <c r="D180" s="135"/>
      <c r="E180" s="135"/>
    </row>
    <row r="181" spans="1:5" ht="12.75" thickBot="1" x14ac:dyDescent="0.25">
      <c r="A181" s="15" t="s">
        <v>30</v>
      </c>
      <c r="B181" s="136">
        <f>B171+B176</f>
        <v>0</v>
      </c>
      <c r="C181" s="136">
        <f t="shared" ref="C181:E181" si="33">C171+C176</f>
        <v>4000</v>
      </c>
      <c r="D181" s="136">
        <f t="shared" si="33"/>
        <v>0</v>
      </c>
      <c r="E181" s="136">
        <f t="shared" si="33"/>
        <v>0</v>
      </c>
    </row>
    <row r="182" spans="1:5" ht="123.75" customHeight="1" thickBot="1" x14ac:dyDescent="0.25">
      <c r="A182" s="158" t="s">
        <v>205</v>
      </c>
      <c r="B182" s="177" t="s">
        <v>228</v>
      </c>
      <c r="C182" s="177" t="s">
        <v>93</v>
      </c>
      <c r="D182" s="368"/>
      <c r="E182" s="370"/>
    </row>
    <row r="183" spans="1:5" ht="39" customHeight="1" thickBot="1" x14ac:dyDescent="0.25">
      <c r="A183" s="129" t="s">
        <v>9</v>
      </c>
      <c r="B183" s="348" t="s">
        <v>229</v>
      </c>
      <c r="C183" s="349"/>
      <c r="D183" s="349"/>
      <c r="E183" s="350"/>
    </row>
    <row r="184" spans="1:5" ht="12.75" thickBot="1" x14ac:dyDescent="0.25">
      <c r="A184" s="129" t="s">
        <v>14</v>
      </c>
      <c r="B184" s="342" t="s">
        <v>204</v>
      </c>
      <c r="C184" s="343"/>
      <c r="D184" s="343"/>
      <c r="E184" s="344"/>
    </row>
    <row r="185" spans="1:5" x14ac:dyDescent="0.2">
      <c r="A185" s="366"/>
      <c r="B185" s="126">
        <v>2019</v>
      </c>
      <c r="C185" s="126">
        <v>2020</v>
      </c>
      <c r="D185" s="126">
        <v>2021</v>
      </c>
      <c r="E185" s="126">
        <v>2022</v>
      </c>
    </row>
    <row r="186" spans="1:5" ht="24.75" thickBot="1" x14ac:dyDescent="0.25">
      <c r="A186" s="367"/>
      <c r="B186" s="130" t="s">
        <v>5</v>
      </c>
      <c r="C186" s="130" t="s">
        <v>6</v>
      </c>
      <c r="D186" s="130" t="s">
        <v>6</v>
      </c>
      <c r="E186" s="130" t="s">
        <v>6</v>
      </c>
    </row>
    <row r="187" spans="1:5" ht="12.75" thickBot="1" x14ac:dyDescent="0.25">
      <c r="A187" s="129" t="s">
        <v>8</v>
      </c>
      <c r="B187" s="280"/>
      <c r="C187" s="280">
        <v>1</v>
      </c>
      <c r="D187" s="129"/>
      <c r="E187" s="129"/>
    </row>
    <row r="188" spans="1:5" ht="12.75" thickBot="1" x14ac:dyDescent="0.25">
      <c r="A188" s="129" t="s">
        <v>15</v>
      </c>
      <c r="B188" s="132"/>
      <c r="C188" s="132">
        <f t="shared" ref="C188:E188" si="34">C206</f>
        <v>1500</v>
      </c>
      <c r="D188" s="132">
        <f t="shared" si="34"/>
        <v>0</v>
      </c>
      <c r="E188" s="132">
        <f t="shared" si="34"/>
        <v>0</v>
      </c>
    </row>
    <row r="189" spans="1:5" ht="12.75" thickBot="1" x14ac:dyDescent="0.25">
      <c r="A189" s="129" t="s">
        <v>23</v>
      </c>
      <c r="B189" s="132" t="e">
        <f>B188/B187</f>
        <v>#DIV/0!</v>
      </c>
      <c r="C189" s="132">
        <f t="shared" ref="C189:E189" si="35">C188/C187</f>
        <v>1500</v>
      </c>
      <c r="D189" s="132" t="e">
        <f t="shared" si="35"/>
        <v>#DIV/0!</v>
      </c>
      <c r="E189" s="132" t="e">
        <f t="shared" si="35"/>
        <v>#DIV/0!</v>
      </c>
    </row>
    <row r="190" spans="1:5" ht="12.75" thickBot="1" x14ac:dyDescent="0.25">
      <c r="A190" s="129" t="s">
        <v>16</v>
      </c>
      <c r="B190" s="280" t="s">
        <v>22</v>
      </c>
      <c r="C190" s="133" t="e">
        <f>C187/B187-1</f>
        <v>#DIV/0!</v>
      </c>
      <c r="D190" s="133">
        <f t="shared" ref="D190:E192" si="36">D187/C187-1</f>
        <v>-1</v>
      </c>
      <c r="E190" s="133" t="e">
        <f t="shared" si="36"/>
        <v>#DIV/0!</v>
      </c>
    </row>
    <row r="191" spans="1:5" ht="24.75" thickBot="1" x14ac:dyDescent="0.25">
      <c r="A191" s="129" t="s">
        <v>17</v>
      </c>
      <c r="B191" s="280" t="s">
        <v>22</v>
      </c>
      <c r="C191" s="133" t="e">
        <f>C188/B188-1</f>
        <v>#DIV/0!</v>
      </c>
      <c r="D191" s="133">
        <f t="shared" si="36"/>
        <v>-1</v>
      </c>
      <c r="E191" s="133" t="e">
        <f t="shared" si="36"/>
        <v>#DIV/0!</v>
      </c>
    </row>
    <row r="192" spans="1:5" ht="24.75" thickBot="1" x14ac:dyDescent="0.25">
      <c r="A192" s="129" t="s">
        <v>18</v>
      </c>
      <c r="B192" s="280" t="s">
        <v>22</v>
      </c>
      <c r="C192" s="133" t="e">
        <f>C189/B189-1</f>
        <v>#DIV/0!</v>
      </c>
      <c r="D192" s="133" t="e">
        <f t="shared" si="36"/>
        <v>#DIV/0!</v>
      </c>
      <c r="E192" s="133" t="e">
        <f t="shared" si="36"/>
        <v>#DIV/0!</v>
      </c>
    </row>
    <row r="193" spans="1:5" ht="12.75" customHeight="1" thickBot="1" x14ac:dyDescent="0.25">
      <c r="A193" s="368" t="s">
        <v>254</v>
      </c>
      <c r="B193" s="369"/>
      <c r="C193" s="369"/>
      <c r="D193" s="369"/>
      <c r="E193" s="370"/>
    </row>
    <row r="194" spans="1:5" x14ac:dyDescent="0.2">
      <c r="A194" s="366"/>
      <c r="B194" s="126">
        <v>2019</v>
      </c>
      <c r="C194" s="126">
        <v>2020</v>
      </c>
      <c r="D194" s="126">
        <v>2021</v>
      </c>
      <c r="E194" s="126">
        <v>2022</v>
      </c>
    </row>
    <row r="195" spans="1:5" ht="24.75" thickBot="1" x14ac:dyDescent="0.25">
      <c r="A195" s="367"/>
      <c r="B195" s="130" t="s">
        <v>5</v>
      </c>
      <c r="C195" s="130" t="s">
        <v>6</v>
      </c>
      <c r="D195" s="130" t="s">
        <v>6</v>
      </c>
      <c r="E195" s="130" t="s">
        <v>6</v>
      </c>
    </row>
    <row r="196" spans="1:5" ht="12.75" thickBot="1" x14ac:dyDescent="0.25">
      <c r="A196" s="4" t="s">
        <v>39</v>
      </c>
      <c r="B196" s="135">
        <f>B197+B198+B199+B200</f>
        <v>0</v>
      </c>
      <c r="C196" s="135">
        <f t="shared" ref="C196:E196" si="37">C197+C198+C199+C200</f>
        <v>0</v>
      </c>
      <c r="D196" s="135">
        <f t="shared" si="37"/>
        <v>0</v>
      </c>
      <c r="E196" s="135">
        <f t="shared" si="37"/>
        <v>0</v>
      </c>
    </row>
    <row r="197" spans="1:5" ht="12.75" thickBot="1" x14ac:dyDescent="0.25">
      <c r="A197" s="5" t="s">
        <v>54</v>
      </c>
      <c r="B197" s="135"/>
      <c r="C197" s="135"/>
      <c r="D197" s="135"/>
      <c r="E197" s="135"/>
    </row>
    <row r="198" spans="1:5" ht="12.75" thickBot="1" x14ac:dyDescent="0.25">
      <c r="A198" s="5" t="s">
        <v>95</v>
      </c>
      <c r="B198" s="135"/>
      <c r="C198" s="135"/>
      <c r="D198" s="135"/>
      <c r="E198" s="135"/>
    </row>
    <row r="199" spans="1:5" ht="12.75" thickBot="1" x14ac:dyDescent="0.25">
      <c r="A199" s="5" t="s">
        <v>96</v>
      </c>
      <c r="B199" s="135"/>
      <c r="C199" s="135"/>
      <c r="D199" s="135"/>
      <c r="E199" s="135"/>
    </row>
    <row r="200" spans="1:5" ht="12.75" thickBot="1" x14ac:dyDescent="0.25">
      <c r="A200" s="5" t="s">
        <v>97</v>
      </c>
      <c r="B200" s="135"/>
      <c r="C200" s="135"/>
      <c r="D200" s="135"/>
      <c r="E200" s="135"/>
    </row>
    <row r="201" spans="1:5" ht="12.75" thickBot="1" x14ac:dyDescent="0.25">
      <c r="A201" s="4" t="s">
        <v>40</v>
      </c>
      <c r="B201" s="136">
        <f>B202+B203+B204+B205</f>
        <v>0</v>
      </c>
      <c r="C201" s="136">
        <f t="shared" ref="C201:E201" si="38">C202+C203+C204+C205</f>
        <v>1500</v>
      </c>
      <c r="D201" s="136">
        <f t="shared" si="38"/>
        <v>0</v>
      </c>
      <c r="E201" s="136">
        <f t="shared" si="38"/>
        <v>0</v>
      </c>
    </row>
    <row r="202" spans="1:5" ht="12.75" thickBot="1" x14ac:dyDescent="0.25">
      <c r="A202" s="5" t="s">
        <v>54</v>
      </c>
      <c r="B202" s="132">
        <v>0</v>
      </c>
      <c r="C202" s="132">
        <v>1500</v>
      </c>
      <c r="D202" s="136"/>
      <c r="E202" s="136"/>
    </row>
    <row r="203" spans="1:5" ht="12.75" thickBot="1" x14ac:dyDescent="0.25">
      <c r="A203" s="5" t="s">
        <v>95</v>
      </c>
      <c r="B203" s="136"/>
      <c r="C203" s="136"/>
      <c r="D203" s="136"/>
      <c r="E203" s="136"/>
    </row>
    <row r="204" spans="1:5" ht="12.75" thickBot="1" x14ac:dyDescent="0.25">
      <c r="A204" s="5" t="s">
        <v>96</v>
      </c>
      <c r="B204" s="136"/>
      <c r="C204" s="136"/>
      <c r="D204" s="136"/>
      <c r="E204" s="136"/>
    </row>
    <row r="205" spans="1:5" ht="12.75" thickBot="1" x14ac:dyDescent="0.25">
      <c r="A205" s="5" t="s">
        <v>97</v>
      </c>
      <c r="B205" s="136"/>
      <c r="C205" s="136"/>
      <c r="D205" s="136"/>
      <c r="E205" s="136"/>
    </row>
    <row r="206" spans="1:5" ht="12.75" thickBot="1" x14ac:dyDescent="0.25">
      <c r="A206" s="15" t="s">
        <v>60</v>
      </c>
      <c r="B206" s="136">
        <f>B196+B201</f>
        <v>0</v>
      </c>
      <c r="C206" s="136">
        <f t="shared" ref="C206:E206" si="39">C196+C201</f>
        <v>1500</v>
      </c>
      <c r="D206" s="136">
        <f t="shared" si="39"/>
        <v>0</v>
      </c>
      <c r="E206" s="136">
        <f t="shared" si="39"/>
        <v>0</v>
      </c>
    </row>
    <row r="207" spans="1:5" ht="84.75" thickBot="1" x14ac:dyDescent="0.25">
      <c r="A207" s="158" t="s">
        <v>151</v>
      </c>
      <c r="B207" s="176" t="s">
        <v>207</v>
      </c>
      <c r="C207" s="177" t="s">
        <v>93</v>
      </c>
      <c r="D207" s="389"/>
      <c r="E207" s="391"/>
    </row>
    <row r="208" spans="1:5" ht="21" customHeight="1" thickBot="1" x14ac:dyDescent="0.25">
      <c r="A208" s="129" t="s">
        <v>9</v>
      </c>
      <c r="B208" s="380" t="s">
        <v>232</v>
      </c>
      <c r="C208" s="381"/>
      <c r="D208" s="381"/>
      <c r="E208" s="382"/>
    </row>
    <row r="209" spans="1:5" ht="12.75" thickBot="1" x14ac:dyDescent="0.25">
      <c r="A209" s="129" t="s">
        <v>14</v>
      </c>
      <c r="B209" s="342" t="s">
        <v>204</v>
      </c>
      <c r="C209" s="343"/>
      <c r="D209" s="343"/>
      <c r="E209" s="344"/>
    </row>
    <row r="210" spans="1:5" x14ac:dyDescent="0.2">
      <c r="A210" s="366"/>
      <c r="B210" s="126">
        <v>2019</v>
      </c>
      <c r="C210" s="126">
        <v>2020</v>
      </c>
      <c r="D210" s="126">
        <v>2021</v>
      </c>
      <c r="E210" s="126">
        <v>2022</v>
      </c>
    </row>
    <row r="211" spans="1:5" ht="24.75" thickBot="1" x14ac:dyDescent="0.25">
      <c r="A211" s="367"/>
      <c r="B211" s="130" t="s">
        <v>5</v>
      </c>
      <c r="C211" s="130" t="s">
        <v>6</v>
      </c>
      <c r="D211" s="130" t="s">
        <v>6</v>
      </c>
      <c r="E211" s="130" t="s">
        <v>6</v>
      </c>
    </row>
    <row r="212" spans="1:5" ht="12.75" thickBot="1" x14ac:dyDescent="0.25">
      <c r="A212" s="129" t="s">
        <v>8</v>
      </c>
      <c r="B212" s="280">
        <v>0</v>
      </c>
      <c r="C212" s="280">
        <v>0</v>
      </c>
      <c r="D212" s="280">
        <v>1</v>
      </c>
      <c r="E212" s="129"/>
    </row>
    <row r="213" spans="1:5" ht="12.75" thickBot="1" x14ac:dyDescent="0.25">
      <c r="A213" s="129" t="s">
        <v>15</v>
      </c>
      <c r="B213" s="132">
        <f>B231</f>
        <v>0</v>
      </c>
      <c r="C213" s="132">
        <f t="shared" ref="C213:E213" si="40">C231</f>
        <v>0</v>
      </c>
      <c r="D213" s="132">
        <f t="shared" si="40"/>
        <v>7500</v>
      </c>
      <c r="E213" s="132">
        <f t="shared" si="40"/>
        <v>0</v>
      </c>
    </row>
    <row r="214" spans="1:5" ht="12.75" thickBot="1" x14ac:dyDescent="0.25">
      <c r="A214" s="129" t="s">
        <v>23</v>
      </c>
      <c r="B214" s="132" t="e">
        <f>B213/B212</f>
        <v>#DIV/0!</v>
      </c>
      <c r="C214" s="132" t="e">
        <f t="shared" ref="C214:E214" si="41">C213/C212</f>
        <v>#DIV/0!</v>
      </c>
      <c r="D214" s="132">
        <f t="shared" si="41"/>
        <v>7500</v>
      </c>
      <c r="E214" s="132" t="e">
        <f t="shared" si="41"/>
        <v>#DIV/0!</v>
      </c>
    </row>
    <row r="215" spans="1:5" ht="12.75" thickBot="1" x14ac:dyDescent="0.25">
      <c r="A215" s="129" t="s">
        <v>16</v>
      </c>
      <c r="B215" s="280" t="s">
        <v>22</v>
      </c>
      <c r="C215" s="133" t="e">
        <f>C212/B212-1</f>
        <v>#DIV/0!</v>
      </c>
      <c r="D215" s="133" t="e">
        <f t="shared" ref="D215:E217" si="42">D212/C212-1</f>
        <v>#DIV/0!</v>
      </c>
      <c r="E215" s="133">
        <f t="shared" si="42"/>
        <v>-1</v>
      </c>
    </row>
    <row r="216" spans="1:5" ht="24.75" thickBot="1" x14ac:dyDescent="0.25">
      <c r="A216" s="129" t="s">
        <v>17</v>
      </c>
      <c r="B216" s="280" t="s">
        <v>22</v>
      </c>
      <c r="C216" s="133" t="e">
        <f>C213/B213-1</f>
        <v>#DIV/0!</v>
      </c>
      <c r="D216" s="133" t="e">
        <f t="shared" si="42"/>
        <v>#DIV/0!</v>
      </c>
      <c r="E216" s="133">
        <f t="shared" si="42"/>
        <v>-1</v>
      </c>
    </row>
    <row r="217" spans="1:5" ht="24.75" thickBot="1" x14ac:dyDescent="0.25">
      <c r="A217" s="129" t="s">
        <v>18</v>
      </c>
      <c r="B217" s="280" t="s">
        <v>22</v>
      </c>
      <c r="C217" s="133" t="e">
        <f>C214/B214-1</f>
        <v>#DIV/0!</v>
      </c>
      <c r="D217" s="133" t="e">
        <f t="shared" si="42"/>
        <v>#DIV/0!</v>
      </c>
      <c r="E217" s="133" t="e">
        <f t="shared" si="42"/>
        <v>#DIV/0!</v>
      </c>
    </row>
    <row r="218" spans="1:5" ht="12.75" customHeight="1" thickBot="1" x14ac:dyDescent="0.25">
      <c r="A218" s="368" t="s">
        <v>255</v>
      </c>
      <c r="B218" s="369"/>
      <c r="C218" s="369"/>
      <c r="D218" s="369"/>
      <c r="E218" s="370"/>
    </row>
    <row r="219" spans="1:5" x14ac:dyDescent="0.2">
      <c r="A219" s="366"/>
      <c r="B219" s="126">
        <v>2019</v>
      </c>
      <c r="C219" s="126">
        <v>2020</v>
      </c>
      <c r="D219" s="126">
        <v>2021</v>
      </c>
      <c r="E219" s="126">
        <v>2022</v>
      </c>
    </row>
    <row r="220" spans="1:5" ht="24.75" thickBot="1" x14ac:dyDescent="0.25">
      <c r="A220" s="367"/>
      <c r="B220" s="130" t="s">
        <v>5</v>
      </c>
      <c r="C220" s="130" t="s">
        <v>6</v>
      </c>
      <c r="D220" s="130" t="s">
        <v>6</v>
      </c>
      <c r="E220" s="130" t="s">
        <v>6</v>
      </c>
    </row>
    <row r="221" spans="1:5" ht="12.75" thickBot="1" x14ac:dyDescent="0.25">
      <c r="A221" s="4" t="s">
        <v>39</v>
      </c>
      <c r="B221" s="135">
        <f>B222+B223+B224+B225</f>
        <v>0</v>
      </c>
      <c r="C221" s="135">
        <f t="shared" ref="C221:E221" si="43">C222+C223+C224+C225</f>
        <v>0</v>
      </c>
      <c r="D221" s="135">
        <f t="shared" si="43"/>
        <v>0</v>
      </c>
      <c r="E221" s="135">
        <f t="shared" si="43"/>
        <v>0</v>
      </c>
    </row>
    <row r="222" spans="1:5" ht="12.75" thickBot="1" x14ac:dyDescent="0.25">
      <c r="A222" s="5" t="s">
        <v>54</v>
      </c>
      <c r="B222" s="135"/>
      <c r="C222" s="135"/>
      <c r="D222" s="135"/>
      <c r="E222" s="135"/>
    </row>
    <row r="223" spans="1:5" ht="12.75" thickBot="1" x14ac:dyDescent="0.25">
      <c r="A223" s="5" t="s">
        <v>95</v>
      </c>
      <c r="B223" s="135"/>
      <c r="C223" s="135"/>
      <c r="D223" s="135"/>
      <c r="E223" s="135"/>
    </row>
    <row r="224" spans="1:5" ht="12.75" thickBot="1" x14ac:dyDescent="0.25">
      <c r="A224" s="5" t="s">
        <v>96</v>
      </c>
      <c r="B224" s="135"/>
      <c r="C224" s="135"/>
      <c r="D224" s="135"/>
      <c r="E224" s="135"/>
    </row>
    <row r="225" spans="1:5" ht="12.75" thickBot="1" x14ac:dyDescent="0.25">
      <c r="A225" s="5" t="s">
        <v>97</v>
      </c>
      <c r="B225" s="135"/>
      <c r="C225" s="135"/>
      <c r="D225" s="135"/>
      <c r="E225" s="135"/>
    </row>
    <row r="226" spans="1:5" ht="12.75" thickBot="1" x14ac:dyDescent="0.25">
      <c r="A226" s="4" t="s">
        <v>40</v>
      </c>
      <c r="B226" s="136">
        <f>B227+B228+B229+B230</f>
        <v>0</v>
      </c>
      <c r="C226" s="136">
        <f t="shared" ref="C226:E226" si="44">C227+C228+C229+C230</f>
        <v>0</v>
      </c>
      <c r="D226" s="136">
        <f t="shared" si="44"/>
        <v>7500</v>
      </c>
      <c r="E226" s="136">
        <f t="shared" si="44"/>
        <v>0</v>
      </c>
    </row>
    <row r="227" spans="1:5" ht="12.75" thickBot="1" x14ac:dyDescent="0.25">
      <c r="A227" s="5" t="s">
        <v>54</v>
      </c>
      <c r="B227" s="132">
        <v>0</v>
      </c>
      <c r="C227" s="135">
        <v>0</v>
      </c>
      <c r="D227" s="135">
        <v>7500</v>
      </c>
      <c r="E227" s="135"/>
    </row>
    <row r="228" spans="1:5" ht="12.75" thickBot="1" x14ac:dyDescent="0.25">
      <c r="A228" s="5" t="s">
        <v>95</v>
      </c>
      <c r="B228" s="136"/>
      <c r="C228" s="135"/>
      <c r="D228" s="135"/>
      <c r="E228" s="135"/>
    </row>
    <row r="229" spans="1:5" ht="12.75" thickBot="1" x14ac:dyDescent="0.25">
      <c r="A229" s="5" t="s">
        <v>96</v>
      </c>
      <c r="B229" s="136"/>
      <c r="C229" s="135"/>
      <c r="D229" s="135"/>
      <c r="E229" s="135"/>
    </row>
    <row r="230" spans="1:5" ht="12.75" thickBot="1" x14ac:dyDescent="0.25">
      <c r="A230" s="5" t="s">
        <v>97</v>
      </c>
      <c r="B230" s="136"/>
      <c r="C230" s="135"/>
      <c r="D230" s="135"/>
      <c r="E230" s="135"/>
    </row>
    <row r="231" spans="1:5" ht="12.75" thickBot="1" x14ac:dyDescent="0.25">
      <c r="A231" s="15" t="s">
        <v>231</v>
      </c>
      <c r="B231" s="136">
        <f>B221+B226</f>
        <v>0</v>
      </c>
      <c r="C231" s="136">
        <f t="shared" ref="C231:E231" si="45">C221+C226</f>
        <v>0</v>
      </c>
      <c r="D231" s="136">
        <f t="shared" si="45"/>
        <v>7500</v>
      </c>
      <c r="E231" s="136">
        <f t="shared" si="45"/>
        <v>0</v>
      </c>
    </row>
    <row r="232" spans="1:5" ht="70.5" customHeight="1" thickBot="1" x14ac:dyDescent="0.25">
      <c r="A232" s="158" t="s">
        <v>206</v>
      </c>
      <c r="B232" s="177" t="s">
        <v>208</v>
      </c>
      <c r="C232" s="177" t="s">
        <v>93</v>
      </c>
      <c r="D232" s="368"/>
      <c r="E232" s="370"/>
    </row>
    <row r="233" spans="1:5" ht="21" customHeight="1" thickBot="1" x14ac:dyDescent="0.25">
      <c r="A233" s="129" t="s">
        <v>9</v>
      </c>
      <c r="B233" s="348" t="s">
        <v>209</v>
      </c>
      <c r="C233" s="349"/>
      <c r="D233" s="349"/>
      <c r="E233" s="350"/>
    </row>
    <row r="234" spans="1:5" ht="12.75" thickBot="1" x14ac:dyDescent="0.25">
      <c r="A234" s="129" t="s">
        <v>14</v>
      </c>
      <c r="B234" s="342" t="s">
        <v>204</v>
      </c>
      <c r="C234" s="343"/>
      <c r="D234" s="343"/>
      <c r="E234" s="344"/>
    </row>
    <row r="235" spans="1:5" x14ac:dyDescent="0.2">
      <c r="A235" s="366"/>
      <c r="B235" s="126">
        <v>2019</v>
      </c>
      <c r="C235" s="126">
        <v>2020</v>
      </c>
      <c r="D235" s="126">
        <v>2021</v>
      </c>
      <c r="E235" s="126">
        <v>2022</v>
      </c>
    </row>
    <row r="236" spans="1:5" ht="24.75" thickBot="1" x14ac:dyDescent="0.25">
      <c r="A236" s="367"/>
      <c r="B236" s="130" t="s">
        <v>5</v>
      </c>
      <c r="C236" s="130" t="s">
        <v>6</v>
      </c>
      <c r="D236" s="130" t="s">
        <v>6</v>
      </c>
      <c r="E236" s="130" t="s">
        <v>6</v>
      </c>
    </row>
    <row r="237" spans="1:5" ht="12.75" thickBot="1" x14ac:dyDescent="0.25">
      <c r="A237" s="129" t="s">
        <v>8</v>
      </c>
      <c r="B237" s="280">
        <v>0</v>
      </c>
      <c r="C237" s="280">
        <v>0</v>
      </c>
      <c r="D237" s="280">
        <v>0</v>
      </c>
      <c r="E237" s="280">
        <v>1</v>
      </c>
    </row>
    <row r="238" spans="1:5" ht="12.75" thickBot="1" x14ac:dyDescent="0.25">
      <c r="A238" s="129" t="s">
        <v>15</v>
      </c>
      <c r="B238" s="132">
        <f t="shared" ref="B238:D238" si="46">B256</f>
        <v>0</v>
      </c>
      <c r="C238" s="132">
        <f t="shared" si="46"/>
        <v>0</v>
      </c>
      <c r="D238" s="132">
        <f t="shared" si="46"/>
        <v>0</v>
      </c>
      <c r="E238" s="132">
        <f>E256</f>
        <v>7500</v>
      </c>
    </row>
    <row r="239" spans="1:5" ht="12.75" thickBot="1" x14ac:dyDescent="0.25">
      <c r="A239" s="129" t="s">
        <v>23</v>
      </c>
      <c r="B239" s="132" t="e">
        <f>B238/B237</f>
        <v>#DIV/0!</v>
      </c>
      <c r="C239" s="132" t="e">
        <f t="shared" ref="C239:E239" si="47">C238/C237</f>
        <v>#DIV/0!</v>
      </c>
      <c r="D239" s="132" t="e">
        <f t="shared" si="47"/>
        <v>#DIV/0!</v>
      </c>
      <c r="E239" s="132">
        <f t="shared" si="47"/>
        <v>7500</v>
      </c>
    </row>
    <row r="240" spans="1:5" ht="12.75" thickBot="1" x14ac:dyDescent="0.25">
      <c r="A240" s="129" t="s">
        <v>16</v>
      </c>
      <c r="B240" s="280" t="s">
        <v>22</v>
      </c>
      <c r="C240" s="133" t="e">
        <f>C237/B237-1</f>
        <v>#DIV/0!</v>
      </c>
      <c r="D240" s="133" t="e">
        <f t="shared" ref="D240:E242" si="48">D237/C237-1</f>
        <v>#DIV/0!</v>
      </c>
      <c r="E240" s="133" t="e">
        <f t="shared" si="48"/>
        <v>#DIV/0!</v>
      </c>
    </row>
    <row r="241" spans="1:5" ht="24.75" thickBot="1" x14ac:dyDescent="0.25">
      <c r="A241" s="129" t="s">
        <v>17</v>
      </c>
      <c r="B241" s="280" t="s">
        <v>22</v>
      </c>
      <c r="C241" s="133" t="e">
        <f>C238/B238-1</f>
        <v>#DIV/0!</v>
      </c>
      <c r="D241" s="133" t="e">
        <f t="shared" si="48"/>
        <v>#DIV/0!</v>
      </c>
      <c r="E241" s="133" t="e">
        <f t="shared" si="48"/>
        <v>#DIV/0!</v>
      </c>
    </row>
    <row r="242" spans="1:5" ht="24.75" thickBot="1" x14ac:dyDescent="0.25">
      <c r="A242" s="129" t="s">
        <v>18</v>
      </c>
      <c r="B242" s="280" t="s">
        <v>22</v>
      </c>
      <c r="C242" s="133" t="e">
        <f>C239/B239-1</f>
        <v>#DIV/0!</v>
      </c>
      <c r="D242" s="133" t="e">
        <f t="shared" si="48"/>
        <v>#DIV/0!</v>
      </c>
      <c r="E242" s="133" t="e">
        <f t="shared" si="48"/>
        <v>#DIV/0!</v>
      </c>
    </row>
    <row r="243" spans="1:5" ht="12.75" customHeight="1" thickBot="1" x14ac:dyDescent="0.25">
      <c r="A243" s="368" t="s">
        <v>256</v>
      </c>
      <c r="B243" s="369"/>
      <c r="C243" s="369"/>
      <c r="D243" s="369"/>
      <c r="E243" s="370"/>
    </row>
    <row r="244" spans="1:5" x14ac:dyDescent="0.2">
      <c r="A244" s="366"/>
      <c r="B244" s="126">
        <v>2019</v>
      </c>
      <c r="C244" s="126">
        <v>2020</v>
      </c>
      <c r="D244" s="126">
        <v>2021</v>
      </c>
      <c r="E244" s="126">
        <v>2022</v>
      </c>
    </row>
    <row r="245" spans="1:5" ht="24.75" thickBot="1" x14ac:dyDescent="0.25">
      <c r="A245" s="367"/>
      <c r="B245" s="130" t="s">
        <v>5</v>
      </c>
      <c r="C245" s="130" t="s">
        <v>6</v>
      </c>
      <c r="D245" s="130" t="s">
        <v>6</v>
      </c>
      <c r="E245" s="130" t="s">
        <v>6</v>
      </c>
    </row>
    <row r="246" spans="1:5" ht="12.75" thickBot="1" x14ac:dyDescent="0.25">
      <c r="A246" s="4" t="s">
        <v>39</v>
      </c>
      <c r="B246" s="135">
        <f>B247+B248+B249+B250</f>
        <v>0</v>
      </c>
      <c r="C246" s="135">
        <f t="shared" ref="C246:E246" si="49">C247+C248+C249+C250</f>
        <v>0</v>
      </c>
      <c r="D246" s="135">
        <f t="shared" si="49"/>
        <v>0</v>
      </c>
      <c r="E246" s="135">
        <f t="shared" si="49"/>
        <v>0</v>
      </c>
    </row>
    <row r="247" spans="1:5" ht="12.75" thickBot="1" x14ac:dyDescent="0.25">
      <c r="A247" s="5" t="s">
        <v>54</v>
      </c>
      <c r="B247" s="135"/>
      <c r="C247" s="135"/>
      <c r="D247" s="135"/>
      <c r="E247" s="135"/>
    </row>
    <row r="248" spans="1:5" ht="12.75" thickBot="1" x14ac:dyDescent="0.25">
      <c r="A248" s="5" t="s">
        <v>95</v>
      </c>
      <c r="B248" s="135"/>
      <c r="C248" s="135"/>
      <c r="D248" s="135"/>
      <c r="E248" s="135"/>
    </row>
    <row r="249" spans="1:5" ht="12.75" thickBot="1" x14ac:dyDescent="0.25">
      <c r="A249" s="5" t="s">
        <v>96</v>
      </c>
      <c r="B249" s="135"/>
      <c r="C249" s="135"/>
      <c r="D249" s="135"/>
      <c r="E249" s="135"/>
    </row>
    <row r="250" spans="1:5" ht="12.75" thickBot="1" x14ac:dyDescent="0.25">
      <c r="A250" s="5" t="s">
        <v>97</v>
      </c>
      <c r="B250" s="135"/>
      <c r="C250" s="135"/>
      <c r="D250" s="135"/>
      <c r="E250" s="135"/>
    </row>
    <row r="251" spans="1:5" ht="12.75" thickBot="1" x14ac:dyDescent="0.25">
      <c r="A251" s="4" t="s">
        <v>40</v>
      </c>
      <c r="B251" s="136">
        <f>B252+B253+B254+B255</f>
        <v>0</v>
      </c>
      <c r="C251" s="136">
        <f t="shared" ref="C251:E251" si="50">C252+C253+C254+C255</f>
        <v>0</v>
      </c>
      <c r="D251" s="136">
        <f t="shared" si="50"/>
        <v>0</v>
      </c>
      <c r="E251" s="136">
        <f t="shared" si="50"/>
        <v>7500</v>
      </c>
    </row>
    <row r="252" spans="1:5" ht="12.75" thickBot="1" x14ac:dyDescent="0.25">
      <c r="A252" s="5" t="s">
        <v>54</v>
      </c>
      <c r="B252" s="132">
        <v>0</v>
      </c>
      <c r="C252" s="135"/>
      <c r="D252" s="135"/>
      <c r="E252" s="135">
        <v>7500</v>
      </c>
    </row>
    <row r="253" spans="1:5" ht="12.75" thickBot="1" x14ac:dyDescent="0.25">
      <c r="A253" s="5" t="s">
        <v>95</v>
      </c>
      <c r="B253" s="136"/>
      <c r="C253" s="135"/>
      <c r="D253" s="135"/>
      <c r="E253" s="135"/>
    </row>
    <row r="254" spans="1:5" ht="12.75" thickBot="1" x14ac:dyDescent="0.25">
      <c r="A254" s="5" t="s">
        <v>96</v>
      </c>
      <c r="B254" s="136"/>
      <c r="C254" s="135"/>
      <c r="D254" s="135"/>
      <c r="E254" s="135"/>
    </row>
    <row r="255" spans="1:5" ht="12.75" thickBot="1" x14ac:dyDescent="0.25">
      <c r="A255" s="5" t="s">
        <v>97</v>
      </c>
      <c r="B255" s="136"/>
      <c r="C255" s="135"/>
      <c r="D255" s="135"/>
      <c r="E255" s="135"/>
    </row>
    <row r="256" spans="1:5" ht="12.75" thickBot="1" x14ac:dyDescent="0.25">
      <c r="A256" s="15" t="s">
        <v>76</v>
      </c>
      <c r="B256" s="136">
        <f>B246+B251</f>
        <v>0</v>
      </c>
      <c r="C256" s="136">
        <f t="shared" ref="C256:E256" si="51">C246+C251</f>
        <v>0</v>
      </c>
      <c r="D256" s="136">
        <f t="shared" si="51"/>
        <v>0</v>
      </c>
      <c r="E256" s="136">
        <f t="shared" si="51"/>
        <v>7500</v>
      </c>
    </row>
    <row r="257" spans="1:11" ht="24.75" customHeight="1" thickBot="1" x14ac:dyDescent="0.25">
      <c r="A257" s="178" t="s">
        <v>210</v>
      </c>
      <c r="B257" s="401" t="s">
        <v>211</v>
      </c>
      <c r="C257" s="402"/>
      <c r="D257" s="402"/>
      <c r="E257" s="403"/>
      <c r="H257" s="134"/>
    </row>
    <row r="258" spans="1:11" ht="12.75" customHeight="1" thickBot="1" x14ac:dyDescent="0.25">
      <c r="A258" s="348" t="s">
        <v>212</v>
      </c>
      <c r="B258" s="349"/>
      <c r="C258" s="349"/>
      <c r="D258" s="349"/>
      <c r="E258" s="350"/>
    </row>
    <row r="259" spans="1:11" ht="12.75" thickBot="1" x14ac:dyDescent="0.25">
      <c r="A259" s="151"/>
      <c r="B259" s="179"/>
      <c r="C259" s="180" t="s">
        <v>213</v>
      </c>
      <c r="D259" s="180" t="s">
        <v>213</v>
      </c>
      <c r="E259" s="180" t="s">
        <v>213</v>
      </c>
    </row>
    <row r="260" spans="1:11" ht="36.75" thickBot="1" x14ac:dyDescent="0.25">
      <c r="A260" s="143" t="s">
        <v>214</v>
      </c>
      <c r="B260" s="145">
        <v>300000</v>
      </c>
      <c r="C260" s="145">
        <v>350000</v>
      </c>
      <c r="D260" s="145">
        <v>400000</v>
      </c>
      <c r="E260" s="145">
        <v>400000</v>
      </c>
    </row>
    <row r="261" spans="1:11" ht="48.75" thickBot="1" x14ac:dyDescent="0.25">
      <c r="A261" s="181" t="s">
        <v>215</v>
      </c>
      <c r="B261" s="168">
        <v>70</v>
      </c>
      <c r="C261" s="168">
        <v>75</v>
      </c>
      <c r="D261" s="168">
        <v>85</v>
      </c>
      <c r="E261" s="168">
        <v>85</v>
      </c>
    </row>
    <row r="262" spans="1:11" ht="48.75" thickBot="1" x14ac:dyDescent="0.25">
      <c r="A262" s="181" t="s">
        <v>216</v>
      </c>
      <c r="B262" s="182">
        <v>0.35</v>
      </c>
      <c r="C262" s="182" t="s">
        <v>217</v>
      </c>
      <c r="D262" s="183" t="s">
        <v>217</v>
      </c>
      <c r="E262" s="183" t="s">
        <v>217</v>
      </c>
    </row>
    <row r="263" spans="1:11" ht="12.75" thickBot="1" x14ac:dyDescent="0.25">
      <c r="A263" s="404" t="s">
        <v>218</v>
      </c>
      <c r="B263" s="405"/>
      <c r="C263" s="405"/>
      <c r="D263" s="405"/>
      <c r="E263" s="406"/>
      <c r="G263" s="184"/>
      <c r="H263" s="184"/>
      <c r="I263" s="184"/>
    </row>
    <row r="264" spans="1:11" ht="12.75" thickBot="1" x14ac:dyDescent="0.25">
      <c r="A264" s="407" t="s">
        <v>219</v>
      </c>
      <c r="B264" s="408"/>
      <c r="C264" s="408"/>
      <c r="D264" s="408"/>
      <c r="E264" s="409"/>
      <c r="G264" s="184"/>
      <c r="H264" s="184"/>
      <c r="I264" s="184"/>
    </row>
    <row r="265" spans="1:11" ht="25.5" customHeight="1" thickBot="1" x14ac:dyDescent="0.25">
      <c r="A265" s="185" t="s">
        <v>167</v>
      </c>
      <c r="B265" s="380" t="s">
        <v>220</v>
      </c>
      <c r="C265" s="381"/>
      <c r="D265" s="381"/>
      <c r="E265" s="382"/>
      <c r="G265" s="184"/>
      <c r="H265" s="184"/>
      <c r="I265" s="184"/>
    </row>
    <row r="266" spans="1:11" ht="51" customHeight="1" thickBot="1" x14ac:dyDescent="0.25">
      <c r="A266" s="129" t="s">
        <v>9</v>
      </c>
      <c r="B266" s="395" t="s">
        <v>221</v>
      </c>
      <c r="C266" s="396"/>
      <c r="D266" s="396"/>
      <c r="E266" s="397"/>
      <c r="G266" s="184"/>
      <c r="H266" s="184"/>
      <c r="I266" s="184"/>
    </row>
    <row r="267" spans="1:11" ht="12.75" thickBot="1" x14ac:dyDescent="0.25">
      <c r="A267" s="129" t="s">
        <v>14</v>
      </c>
      <c r="B267" s="363" t="s">
        <v>237</v>
      </c>
      <c r="C267" s="364"/>
      <c r="D267" s="364"/>
      <c r="E267" s="365"/>
      <c r="G267" s="184"/>
      <c r="H267" s="184"/>
      <c r="I267" s="184"/>
    </row>
    <row r="268" spans="1:11" x14ac:dyDescent="0.2">
      <c r="A268" s="366"/>
      <c r="B268" s="126">
        <v>2019</v>
      </c>
      <c r="C268" s="126">
        <v>2020</v>
      </c>
      <c r="D268" s="126">
        <v>2021</v>
      </c>
      <c r="E268" s="126">
        <v>2022</v>
      </c>
      <c r="G268" s="184"/>
      <c r="H268" s="184"/>
      <c r="I268" s="184"/>
    </row>
    <row r="269" spans="1:11" ht="24.75" thickBot="1" x14ac:dyDescent="0.25">
      <c r="A269" s="367"/>
      <c r="B269" s="130" t="s">
        <v>5</v>
      </c>
      <c r="C269" s="130" t="s">
        <v>6</v>
      </c>
      <c r="D269" s="130" t="s">
        <v>6</v>
      </c>
      <c r="E269" s="130" t="s">
        <v>6</v>
      </c>
      <c r="G269" s="184"/>
      <c r="H269" s="184"/>
      <c r="I269" s="184"/>
      <c r="J269" s="186"/>
      <c r="K269" s="186"/>
    </row>
    <row r="270" spans="1:11" ht="12.75" thickBot="1" x14ac:dyDescent="0.25">
      <c r="A270" s="129" t="s">
        <v>8</v>
      </c>
      <c r="B270" s="132">
        <v>11</v>
      </c>
      <c r="C270" s="132">
        <v>11</v>
      </c>
      <c r="D270" s="132">
        <v>11</v>
      </c>
      <c r="E270" s="132">
        <v>11</v>
      </c>
      <c r="G270" s="186"/>
      <c r="H270" s="186"/>
      <c r="I270" s="186"/>
      <c r="J270" s="186"/>
      <c r="K270" s="186"/>
    </row>
    <row r="271" spans="1:11" ht="12.75" thickBot="1" x14ac:dyDescent="0.25">
      <c r="A271" s="129" t="s">
        <v>15</v>
      </c>
      <c r="B271" s="132">
        <v>142076</v>
      </c>
      <c r="C271" s="132">
        <v>145870.75</v>
      </c>
      <c r="D271" s="132">
        <v>146170.75</v>
      </c>
      <c r="E271" s="132">
        <v>146170.75</v>
      </c>
      <c r="G271" s="186"/>
      <c r="H271" s="186"/>
      <c r="I271" s="186"/>
      <c r="J271" s="186"/>
      <c r="K271" s="186"/>
    </row>
    <row r="272" spans="1:11" ht="12.75" thickBot="1" x14ac:dyDescent="0.25">
      <c r="A272" s="129" t="s">
        <v>23</v>
      </c>
      <c r="B272" s="132">
        <f>B271/B270</f>
        <v>12916</v>
      </c>
      <c r="C272" s="132">
        <f t="shared" ref="C272:E272" si="52">C271/C270</f>
        <v>13260.977272727272</v>
      </c>
      <c r="D272" s="132">
        <f t="shared" si="52"/>
        <v>13288.25</v>
      </c>
      <c r="E272" s="132">
        <f t="shared" si="52"/>
        <v>13288.25</v>
      </c>
      <c r="G272" s="186"/>
      <c r="H272" s="186"/>
      <c r="I272" s="186"/>
      <c r="J272" s="186"/>
      <c r="K272" s="186"/>
    </row>
    <row r="273" spans="1:12" ht="12.75" thickBot="1" x14ac:dyDescent="0.25">
      <c r="A273" s="129" t="s">
        <v>16</v>
      </c>
      <c r="B273" s="280" t="s">
        <v>22</v>
      </c>
      <c r="C273" s="133">
        <f>C270/B270-1</f>
        <v>0</v>
      </c>
      <c r="D273" s="133">
        <f t="shared" ref="D273:E275" si="53">D270/C270-1</f>
        <v>0</v>
      </c>
      <c r="E273" s="133">
        <f t="shared" si="53"/>
        <v>0</v>
      </c>
      <c r="G273" s="186"/>
      <c r="H273" s="186"/>
      <c r="I273" s="186"/>
      <c r="J273" s="186"/>
      <c r="K273" s="186"/>
    </row>
    <row r="274" spans="1:12" ht="24.75" thickBot="1" x14ac:dyDescent="0.25">
      <c r="A274" s="129" t="s">
        <v>17</v>
      </c>
      <c r="B274" s="280" t="s">
        <v>22</v>
      </c>
      <c r="C274" s="133">
        <f>C271/B271-1</f>
        <v>2.6709296432894991E-2</v>
      </c>
      <c r="D274" s="133">
        <f t="shared" si="53"/>
        <v>2.0566151884460204E-3</v>
      </c>
      <c r="E274" s="133">
        <f t="shared" si="53"/>
        <v>0</v>
      </c>
      <c r="G274" s="186"/>
      <c r="H274" s="186"/>
      <c r="I274" s="186"/>
      <c r="J274" s="186"/>
      <c r="K274" s="186"/>
    </row>
    <row r="275" spans="1:12" ht="24.75" thickBot="1" x14ac:dyDescent="0.25">
      <c r="A275" s="129" t="s">
        <v>18</v>
      </c>
      <c r="B275" s="280" t="s">
        <v>22</v>
      </c>
      <c r="C275" s="133">
        <f>C272/B272-1</f>
        <v>2.6709296432894991E-2</v>
      </c>
      <c r="D275" s="133">
        <f t="shared" si="53"/>
        <v>2.0566151884460204E-3</v>
      </c>
      <c r="E275" s="133">
        <f t="shared" si="53"/>
        <v>0</v>
      </c>
      <c r="G275" s="186"/>
      <c r="H275" s="186"/>
      <c r="I275" s="186"/>
      <c r="J275" s="186"/>
      <c r="K275" s="186"/>
    </row>
    <row r="276" spans="1:12" ht="12.75" customHeight="1" thickBot="1" x14ac:dyDescent="0.25">
      <c r="A276" s="368" t="s">
        <v>249</v>
      </c>
      <c r="B276" s="369"/>
      <c r="C276" s="369"/>
      <c r="D276" s="369"/>
      <c r="E276" s="370"/>
      <c r="G276" s="186"/>
      <c r="H276" s="186"/>
      <c r="I276" s="186"/>
      <c r="J276" s="186"/>
      <c r="K276" s="186"/>
    </row>
    <row r="277" spans="1:12" ht="18" customHeight="1" x14ac:dyDescent="0.2">
      <c r="A277" s="366"/>
      <c r="B277" s="126">
        <v>2019</v>
      </c>
      <c r="C277" s="126">
        <v>2020</v>
      </c>
      <c r="D277" s="126">
        <v>2021</v>
      </c>
      <c r="E277" s="126">
        <v>2022</v>
      </c>
      <c r="G277" s="186"/>
      <c r="H277" s="186"/>
      <c r="I277" s="186"/>
      <c r="J277" s="186"/>
      <c r="K277" s="186"/>
    </row>
    <row r="278" spans="1:12" ht="24" customHeight="1" thickBot="1" x14ac:dyDescent="0.25">
      <c r="A278" s="367"/>
      <c r="B278" s="130" t="s">
        <v>5</v>
      </c>
      <c r="C278" s="130" t="s">
        <v>6</v>
      </c>
      <c r="D278" s="130" t="s">
        <v>6</v>
      </c>
      <c r="E278" s="130" t="s">
        <v>6</v>
      </c>
      <c r="G278" s="186"/>
      <c r="H278" s="186"/>
      <c r="I278" s="186"/>
      <c r="J278" s="186"/>
      <c r="K278" s="186"/>
    </row>
    <row r="279" spans="1:12" ht="12.75" thickBot="1" x14ac:dyDescent="0.25">
      <c r="A279" s="13" t="s">
        <v>0</v>
      </c>
      <c r="B279" s="187">
        <f>B280+B281</f>
        <v>72528</v>
      </c>
      <c r="C279" s="187">
        <f t="shared" ref="C279:E279" si="54">C280+C281</f>
        <v>72528</v>
      </c>
      <c r="D279" s="187">
        <f t="shared" si="54"/>
        <v>72528</v>
      </c>
      <c r="E279" s="187">
        <f t="shared" si="54"/>
        <v>72528</v>
      </c>
    </row>
    <row r="280" spans="1:12" ht="12.75" thickBot="1" x14ac:dyDescent="0.25">
      <c r="A280" s="14" t="s">
        <v>54</v>
      </c>
      <c r="B280" s="188">
        <v>72528</v>
      </c>
      <c r="C280" s="188">
        <v>72528</v>
      </c>
      <c r="D280" s="189">
        <v>72528</v>
      </c>
      <c r="E280" s="189">
        <v>72528</v>
      </c>
    </row>
    <row r="281" spans="1:12" ht="12.75" thickBot="1" x14ac:dyDescent="0.25">
      <c r="A281" s="14" t="s">
        <v>55</v>
      </c>
      <c r="B281" s="187"/>
      <c r="C281" s="187"/>
      <c r="D281" s="187"/>
      <c r="E281" s="187"/>
    </row>
    <row r="282" spans="1:12" ht="24.75" thickBot="1" x14ac:dyDescent="0.25">
      <c r="A282" s="13" t="s">
        <v>28</v>
      </c>
      <c r="B282" s="187">
        <f>B283+B284</f>
        <v>12106</v>
      </c>
      <c r="C282" s="187">
        <f t="shared" ref="C282:E282" si="55">C283+C284</f>
        <v>12106</v>
      </c>
      <c r="D282" s="187">
        <f t="shared" si="55"/>
        <v>12106</v>
      </c>
      <c r="E282" s="187">
        <f t="shared" si="55"/>
        <v>12106</v>
      </c>
    </row>
    <row r="283" spans="1:12" ht="12.75" thickBot="1" x14ac:dyDescent="0.25">
      <c r="A283" s="14" t="s">
        <v>54</v>
      </c>
      <c r="B283" s="190">
        <v>12106</v>
      </c>
      <c r="C283" s="190">
        <v>12106</v>
      </c>
      <c r="D283" s="190">
        <v>12106</v>
      </c>
      <c r="E283" s="190">
        <v>12106</v>
      </c>
      <c r="H283" s="191"/>
      <c r="I283" s="191"/>
      <c r="J283" s="191"/>
      <c r="K283" s="191"/>
      <c r="L283" s="191"/>
    </row>
    <row r="284" spans="1:12" ht="12.75" thickBot="1" x14ac:dyDescent="0.25">
      <c r="A284" s="14" t="s">
        <v>55</v>
      </c>
      <c r="B284" s="187"/>
      <c r="C284" s="192"/>
      <c r="D284" s="192"/>
      <c r="E284" s="192"/>
      <c r="H284" s="191"/>
      <c r="I284" s="191"/>
      <c r="J284" s="191"/>
      <c r="K284" s="191"/>
      <c r="L284" s="191"/>
    </row>
    <row r="285" spans="1:12" ht="12.75" thickBot="1" x14ac:dyDescent="0.25">
      <c r="A285" s="13" t="s">
        <v>1</v>
      </c>
      <c r="B285" s="187">
        <f>B286+B287</f>
        <v>55600</v>
      </c>
      <c r="C285" s="187">
        <f t="shared" ref="C285:E285" si="56">C286+C287</f>
        <v>59400</v>
      </c>
      <c r="D285" s="187">
        <f t="shared" si="56"/>
        <v>59700</v>
      </c>
      <c r="E285" s="187">
        <f t="shared" si="56"/>
        <v>59700</v>
      </c>
      <c r="H285" s="191"/>
      <c r="I285" s="191"/>
      <c r="J285" s="191"/>
      <c r="K285" s="191"/>
      <c r="L285" s="191"/>
    </row>
    <row r="286" spans="1:12" ht="12.75" thickBot="1" x14ac:dyDescent="0.25">
      <c r="A286" s="14" t="s">
        <v>54</v>
      </c>
      <c r="B286" s="190">
        <v>43900</v>
      </c>
      <c r="C286" s="190">
        <v>45900</v>
      </c>
      <c r="D286" s="190">
        <v>45900</v>
      </c>
      <c r="E286" s="190">
        <v>45900</v>
      </c>
      <c r="H286" s="191"/>
      <c r="I286" s="191"/>
      <c r="J286" s="191"/>
      <c r="K286" s="191"/>
      <c r="L286" s="191"/>
    </row>
    <row r="287" spans="1:12" ht="12.75" thickBot="1" x14ac:dyDescent="0.25">
      <c r="A287" s="14" t="s">
        <v>55</v>
      </c>
      <c r="B287" s="190">
        <v>11700</v>
      </c>
      <c r="C287" s="190">
        <v>13500</v>
      </c>
      <c r="D287" s="190">
        <v>13800</v>
      </c>
      <c r="E287" s="190">
        <v>13800</v>
      </c>
      <c r="H287" s="191"/>
      <c r="I287" s="191"/>
      <c r="J287" s="191"/>
      <c r="K287" s="191"/>
      <c r="L287" s="191"/>
    </row>
    <row r="288" spans="1:12" ht="12.75" thickBot="1" x14ac:dyDescent="0.25">
      <c r="A288" s="4" t="s">
        <v>2</v>
      </c>
      <c r="B288" s="187">
        <f>B289+B290</f>
        <v>0</v>
      </c>
      <c r="C288" s="187">
        <f t="shared" ref="C288:E288" si="57">C289+C290</f>
        <v>0</v>
      </c>
      <c r="D288" s="187">
        <f t="shared" si="57"/>
        <v>0</v>
      </c>
      <c r="E288" s="187">
        <f t="shared" si="57"/>
        <v>0</v>
      </c>
      <c r="H288" s="191"/>
      <c r="I288" s="191"/>
      <c r="J288" s="191"/>
      <c r="K288" s="191"/>
      <c r="L288" s="191"/>
    </row>
    <row r="289" spans="1:12" ht="12.75" thickBot="1" x14ac:dyDescent="0.25">
      <c r="A289" s="5" t="s">
        <v>54</v>
      </c>
      <c r="B289" s="187"/>
      <c r="C289" s="192"/>
      <c r="D289" s="192"/>
      <c r="E289" s="192"/>
      <c r="H289" s="191"/>
      <c r="I289" s="191"/>
      <c r="J289" s="191"/>
      <c r="K289" s="191"/>
      <c r="L289" s="191"/>
    </row>
    <row r="290" spans="1:12" ht="12.75" thickBot="1" x14ac:dyDescent="0.25">
      <c r="A290" s="5" t="s">
        <v>55</v>
      </c>
      <c r="B290" s="187"/>
      <c r="C290" s="192"/>
      <c r="D290" s="192"/>
      <c r="E290" s="192"/>
      <c r="H290" s="191"/>
      <c r="I290" s="191"/>
      <c r="J290" s="191"/>
      <c r="K290" s="191"/>
      <c r="L290" s="191"/>
    </row>
    <row r="291" spans="1:12" ht="24.75" thickBot="1" x14ac:dyDescent="0.25">
      <c r="A291" s="4" t="s">
        <v>24</v>
      </c>
      <c r="B291" s="187">
        <f>B292+B293</f>
        <v>1700</v>
      </c>
      <c r="C291" s="187">
        <f t="shared" ref="C291:E291" si="58">C292+C293</f>
        <v>1700</v>
      </c>
      <c r="D291" s="187">
        <f t="shared" si="58"/>
        <v>1700</v>
      </c>
      <c r="E291" s="187">
        <f t="shared" si="58"/>
        <v>1700</v>
      </c>
      <c r="H291" s="191"/>
      <c r="I291" s="191"/>
      <c r="J291" s="191"/>
      <c r="K291" s="191"/>
      <c r="L291" s="191"/>
    </row>
    <row r="292" spans="1:12" ht="12.75" thickBot="1" x14ac:dyDescent="0.25">
      <c r="A292" s="5" t="s">
        <v>54</v>
      </c>
      <c r="B292" s="190">
        <v>1700</v>
      </c>
      <c r="C292" s="190">
        <v>1700</v>
      </c>
      <c r="D292" s="190">
        <v>1700</v>
      </c>
      <c r="E292" s="190">
        <v>1700</v>
      </c>
      <c r="H292" s="191"/>
      <c r="I292" s="191"/>
      <c r="J292" s="191"/>
      <c r="K292" s="191"/>
      <c r="L292" s="191"/>
    </row>
    <row r="293" spans="1:12" ht="12.75" thickBot="1" x14ac:dyDescent="0.25">
      <c r="A293" s="5" t="s">
        <v>55</v>
      </c>
      <c r="B293" s="187"/>
      <c r="C293" s="192"/>
      <c r="D293" s="192"/>
      <c r="E293" s="192"/>
    </row>
    <row r="294" spans="1:12" ht="12.75" thickBot="1" x14ac:dyDescent="0.25">
      <c r="A294" s="4" t="s">
        <v>25</v>
      </c>
      <c r="B294" s="187">
        <f>B295+B296</f>
        <v>142</v>
      </c>
      <c r="C294" s="187">
        <f t="shared" ref="C294:E294" si="59">C295+C296</f>
        <v>136.75</v>
      </c>
      <c r="D294" s="187">
        <f t="shared" si="59"/>
        <v>136.75</v>
      </c>
      <c r="E294" s="187">
        <f t="shared" si="59"/>
        <v>136.75</v>
      </c>
    </row>
    <row r="295" spans="1:12" ht="12.75" thickBot="1" x14ac:dyDescent="0.25">
      <c r="A295" s="5" t="s">
        <v>54</v>
      </c>
      <c r="B295" s="190">
        <v>142</v>
      </c>
      <c r="C295" s="190">
        <v>136.75</v>
      </c>
      <c r="D295" s="190">
        <v>136.75</v>
      </c>
      <c r="E295" s="190">
        <v>136.75</v>
      </c>
    </row>
    <row r="296" spans="1:12" ht="12.75" thickBot="1" x14ac:dyDescent="0.25">
      <c r="A296" s="5" t="s">
        <v>55</v>
      </c>
      <c r="B296" s="187"/>
      <c r="C296" s="192"/>
      <c r="D296" s="192"/>
      <c r="E296" s="192"/>
    </row>
    <row r="297" spans="1:12" ht="24.75" thickBot="1" x14ac:dyDescent="0.25">
      <c r="A297" s="4" t="s">
        <v>3</v>
      </c>
      <c r="B297" s="187">
        <f>B298+B299</f>
        <v>0</v>
      </c>
      <c r="C297" s="187">
        <f t="shared" ref="C297:E297" si="60">C298+C299</f>
        <v>0</v>
      </c>
      <c r="D297" s="187">
        <f t="shared" si="60"/>
        <v>0</v>
      </c>
      <c r="E297" s="187">
        <f t="shared" si="60"/>
        <v>0</v>
      </c>
    </row>
    <row r="298" spans="1:12" ht="12.75" thickBot="1" x14ac:dyDescent="0.25">
      <c r="A298" s="5" t="s">
        <v>54</v>
      </c>
      <c r="B298" s="187"/>
      <c r="C298" s="193"/>
      <c r="D298" s="193"/>
      <c r="E298" s="193"/>
    </row>
    <row r="299" spans="1:12" ht="12.75" thickBot="1" x14ac:dyDescent="0.25">
      <c r="A299" s="5" t="s">
        <v>55</v>
      </c>
      <c r="B299" s="187"/>
      <c r="C299" s="193"/>
      <c r="D299" s="193"/>
      <c r="E299" s="193"/>
    </row>
    <row r="300" spans="1:12" ht="12.75" thickBot="1" x14ac:dyDescent="0.25">
      <c r="A300" s="15" t="s">
        <v>30</v>
      </c>
      <c r="B300" s="187">
        <f>B297+B294+B291+B288+B285+B282+B279</f>
        <v>142076</v>
      </c>
      <c r="C300" s="187">
        <f t="shared" ref="C300:E300" si="61">C297+C294+C291+C288+C285+C282+C279</f>
        <v>145870.75</v>
      </c>
      <c r="D300" s="187">
        <f t="shared" si="61"/>
        <v>146170.75</v>
      </c>
      <c r="E300" s="187">
        <f t="shared" si="61"/>
        <v>146170.75</v>
      </c>
    </row>
    <row r="301" spans="1:12" ht="12.75" thickBot="1" x14ac:dyDescent="0.25">
      <c r="A301" s="16" t="s">
        <v>31</v>
      </c>
      <c r="B301" s="194">
        <f>IF(B300-B271=0,0,"Error")</f>
        <v>0</v>
      </c>
      <c r="C301" s="194">
        <f>IF(C300-C271=0,0,"Error")</f>
        <v>0</v>
      </c>
      <c r="D301" s="194">
        <f>IF(D300-D271=0,0,"Error")</f>
        <v>0</v>
      </c>
      <c r="E301" s="194">
        <f>IF(E300-E271=0,0,"Error")</f>
        <v>0</v>
      </c>
    </row>
    <row r="302" spans="1:12" ht="21.75" customHeight="1" thickBot="1" x14ac:dyDescent="0.25">
      <c r="A302" s="185" t="s">
        <v>56</v>
      </c>
      <c r="B302" s="398" t="s">
        <v>222</v>
      </c>
      <c r="C302" s="399"/>
      <c r="D302" s="399"/>
      <c r="E302" s="400"/>
    </row>
    <row r="303" spans="1:12" ht="81.75" customHeight="1" thickBot="1" x14ac:dyDescent="0.25">
      <c r="A303" s="129" t="s">
        <v>9</v>
      </c>
      <c r="B303" s="360" t="s">
        <v>223</v>
      </c>
      <c r="C303" s="361"/>
      <c r="D303" s="361"/>
      <c r="E303" s="362"/>
    </row>
    <row r="304" spans="1:12" ht="27" customHeight="1" thickBot="1" x14ac:dyDescent="0.25">
      <c r="A304" s="195" t="s">
        <v>14</v>
      </c>
      <c r="B304" s="342" t="s">
        <v>224</v>
      </c>
      <c r="C304" s="343"/>
      <c r="D304" s="343"/>
      <c r="E304" s="344"/>
    </row>
    <row r="305" spans="1:12" ht="9" customHeight="1" x14ac:dyDescent="0.2">
      <c r="A305" s="366"/>
      <c r="B305" s="126">
        <v>2019</v>
      </c>
      <c r="C305" s="126">
        <v>2020</v>
      </c>
      <c r="D305" s="126">
        <v>2021</v>
      </c>
      <c r="E305" s="126">
        <v>2022</v>
      </c>
    </row>
    <row r="306" spans="1:12" ht="24.75" customHeight="1" thickBot="1" x14ac:dyDescent="0.25">
      <c r="A306" s="367"/>
      <c r="B306" s="130" t="s">
        <v>5</v>
      </c>
      <c r="C306" s="130" t="s">
        <v>6</v>
      </c>
      <c r="D306" s="130" t="s">
        <v>6</v>
      </c>
      <c r="E306" s="130" t="s">
        <v>6</v>
      </c>
    </row>
    <row r="307" spans="1:12" ht="12.75" thickBot="1" x14ac:dyDescent="0.25">
      <c r="A307" s="195" t="s">
        <v>8</v>
      </c>
      <c r="B307" s="168">
        <v>70</v>
      </c>
      <c r="C307" s="168">
        <v>75</v>
      </c>
      <c r="D307" s="168">
        <v>85</v>
      </c>
      <c r="E307" s="168">
        <v>85</v>
      </c>
      <c r="G307" s="186"/>
      <c r="H307" s="186"/>
      <c r="I307" s="186"/>
      <c r="J307" s="186"/>
    </row>
    <row r="308" spans="1:12" ht="12.75" thickBot="1" x14ac:dyDescent="0.25">
      <c r="A308" s="195" t="s">
        <v>15</v>
      </c>
      <c r="B308" s="196">
        <v>64363</v>
      </c>
      <c r="C308" s="196">
        <v>65977.25</v>
      </c>
      <c r="D308" s="196">
        <v>75677.25</v>
      </c>
      <c r="E308" s="196">
        <v>76177.25</v>
      </c>
      <c r="K308" s="186"/>
    </row>
    <row r="309" spans="1:12" ht="12.75" thickBot="1" x14ac:dyDescent="0.25">
      <c r="A309" s="195" t="s">
        <v>23</v>
      </c>
      <c r="B309" s="168">
        <f>B308/B307</f>
        <v>919.47142857142853</v>
      </c>
      <c r="C309" s="168">
        <f>C308/C307</f>
        <v>879.69666666666672</v>
      </c>
      <c r="D309" s="168">
        <f>D308/D307</f>
        <v>890.32058823529417</v>
      </c>
      <c r="E309" s="168">
        <f>E308/E307</f>
        <v>896.20294117647063</v>
      </c>
      <c r="G309" s="186"/>
      <c r="H309" s="186"/>
      <c r="I309" s="186"/>
      <c r="J309" s="186"/>
      <c r="K309" s="186"/>
    </row>
    <row r="310" spans="1:12" ht="12.75" thickBot="1" x14ac:dyDescent="0.25">
      <c r="A310" s="195" t="s">
        <v>16</v>
      </c>
      <c r="B310" s="281"/>
      <c r="C310" s="197">
        <f>C307/B307-1</f>
        <v>7.1428571428571397E-2</v>
      </c>
      <c r="D310" s="197">
        <f>D307/C307-1</f>
        <v>0.1333333333333333</v>
      </c>
      <c r="E310" s="197">
        <f>E307/D307-1</f>
        <v>0</v>
      </c>
      <c r="G310" s="186"/>
      <c r="H310" s="186"/>
      <c r="I310" s="186"/>
      <c r="J310" s="186"/>
      <c r="K310" s="186"/>
    </row>
    <row r="311" spans="1:12" ht="24.75" thickBot="1" x14ac:dyDescent="0.25">
      <c r="A311" s="195" t="s">
        <v>17</v>
      </c>
      <c r="B311" s="281"/>
      <c r="C311" s="197">
        <f>C308/B308-1</f>
        <v>2.5080403337321089E-2</v>
      </c>
      <c r="D311" s="197">
        <f t="shared" ref="D311:E312" si="62">D308/C308-1</f>
        <v>0.14702037444725269</v>
      </c>
      <c r="E311" s="197">
        <f t="shared" si="62"/>
        <v>6.6070054078339879E-3</v>
      </c>
      <c r="G311" s="186"/>
      <c r="H311" s="186"/>
      <c r="I311" s="186"/>
      <c r="J311" s="186"/>
      <c r="K311" s="186"/>
    </row>
    <row r="312" spans="1:12" ht="24.75" customHeight="1" thickBot="1" x14ac:dyDescent="0.25">
      <c r="A312" s="129" t="s">
        <v>18</v>
      </c>
      <c r="B312" s="280"/>
      <c r="C312" s="133">
        <f>C309/B309-1</f>
        <v>-4.3258290218500139E-2</v>
      </c>
      <c r="D312" s="133">
        <f t="shared" si="62"/>
        <v>1.2076800982870006E-2</v>
      </c>
      <c r="E312" s="133">
        <f t="shared" si="62"/>
        <v>6.6070054078339879E-3</v>
      </c>
      <c r="G312" s="186"/>
      <c r="H312" s="186"/>
      <c r="I312" s="186"/>
      <c r="J312" s="186"/>
      <c r="K312" s="186"/>
    </row>
    <row r="313" spans="1:12" ht="15" customHeight="1" thickBot="1" x14ac:dyDescent="0.25">
      <c r="A313" s="368" t="s">
        <v>251</v>
      </c>
      <c r="B313" s="369"/>
      <c r="C313" s="369"/>
      <c r="D313" s="369"/>
      <c r="E313" s="370"/>
      <c r="G313" s="186"/>
      <c r="H313" s="186"/>
      <c r="I313" s="186"/>
      <c r="J313" s="186"/>
      <c r="K313" s="186"/>
    </row>
    <row r="314" spans="1:12" ht="17.25" customHeight="1" x14ac:dyDescent="0.2">
      <c r="A314" s="366"/>
      <c r="B314" s="126">
        <v>2019</v>
      </c>
      <c r="C314" s="126">
        <v>2020</v>
      </c>
      <c r="D314" s="126">
        <v>2021</v>
      </c>
      <c r="E314" s="126">
        <v>2022</v>
      </c>
      <c r="G314" s="186"/>
      <c r="H314" s="186"/>
      <c r="I314" s="186"/>
      <c r="J314" s="186"/>
      <c r="K314" s="186"/>
    </row>
    <row r="315" spans="1:12" ht="24.75" customHeight="1" thickBot="1" x14ac:dyDescent="0.25">
      <c r="A315" s="367"/>
      <c r="B315" s="130" t="s">
        <v>5</v>
      </c>
      <c r="C315" s="130" t="s">
        <v>6</v>
      </c>
      <c r="D315" s="130" t="s">
        <v>6</v>
      </c>
      <c r="E315" s="130" t="s">
        <v>6</v>
      </c>
      <c r="G315" s="186"/>
      <c r="H315" s="186"/>
      <c r="I315" s="186"/>
      <c r="J315" s="186"/>
      <c r="K315" s="186"/>
    </row>
    <row r="316" spans="1:12" ht="12.75" thickBot="1" x14ac:dyDescent="0.25">
      <c r="A316" s="13" t="s">
        <v>0</v>
      </c>
      <c r="B316" s="187">
        <f>B317+B318</f>
        <v>4170</v>
      </c>
      <c r="C316" s="187">
        <f t="shared" ref="C316:E316" si="63">C317+C318</f>
        <v>4170</v>
      </c>
      <c r="D316" s="187">
        <f t="shared" si="63"/>
        <v>4170</v>
      </c>
      <c r="E316" s="187">
        <f t="shared" si="63"/>
        <v>4170</v>
      </c>
      <c r="G316" s="186"/>
      <c r="H316" s="191"/>
      <c r="I316" s="191"/>
      <c r="J316" s="191"/>
      <c r="K316" s="191"/>
      <c r="L316" s="191"/>
    </row>
    <row r="317" spans="1:12" ht="12.75" thickBot="1" x14ac:dyDescent="0.25">
      <c r="A317" s="14" t="s">
        <v>54</v>
      </c>
      <c r="B317" s="190">
        <v>4170</v>
      </c>
      <c r="C317" s="190">
        <v>4170</v>
      </c>
      <c r="D317" s="190">
        <v>4170</v>
      </c>
      <c r="E317" s="190">
        <v>4170</v>
      </c>
      <c r="G317" s="186"/>
      <c r="H317" s="191"/>
      <c r="I317" s="191"/>
      <c r="J317" s="191"/>
      <c r="K317" s="191"/>
      <c r="L317" s="191"/>
    </row>
    <row r="318" spans="1:12" ht="12.75" thickBot="1" x14ac:dyDescent="0.25">
      <c r="A318" s="14" t="s">
        <v>55</v>
      </c>
      <c r="B318" s="187"/>
      <c r="C318" s="187"/>
      <c r="D318" s="187"/>
      <c r="E318" s="187"/>
      <c r="H318" s="191"/>
      <c r="I318" s="191"/>
      <c r="J318" s="191"/>
      <c r="K318" s="191"/>
      <c r="L318" s="191"/>
    </row>
    <row r="319" spans="1:12" ht="24.75" thickBot="1" x14ac:dyDescent="0.25">
      <c r="A319" s="13" t="s">
        <v>28</v>
      </c>
      <c r="B319" s="187">
        <f>B320+B321</f>
        <v>690</v>
      </c>
      <c r="C319" s="187">
        <f t="shared" ref="C319:E319" si="64">C320+C321</f>
        <v>690</v>
      </c>
      <c r="D319" s="187">
        <f t="shared" si="64"/>
        <v>690</v>
      </c>
      <c r="E319" s="187">
        <f t="shared" si="64"/>
        <v>690</v>
      </c>
      <c r="H319" s="191"/>
      <c r="I319" s="191"/>
      <c r="J319" s="191"/>
      <c r="K319" s="191"/>
      <c r="L319" s="191"/>
    </row>
    <row r="320" spans="1:12" ht="12.75" thickBot="1" x14ac:dyDescent="0.25">
      <c r="A320" s="14" t="s">
        <v>54</v>
      </c>
      <c r="B320" s="190">
        <v>690</v>
      </c>
      <c r="C320" s="190">
        <v>690</v>
      </c>
      <c r="D320" s="190">
        <v>690</v>
      </c>
      <c r="E320" s="190">
        <v>690</v>
      </c>
      <c r="H320" s="191"/>
      <c r="I320" s="191"/>
      <c r="J320" s="191"/>
      <c r="K320" s="191"/>
      <c r="L320" s="191"/>
    </row>
    <row r="321" spans="1:12" ht="24.75" customHeight="1" thickBot="1" x14ac:dyDescent="0.25">
      <c r="A321" s="14" t="s">
        <v>55</v>
      </c>
      <c r="B321" s="187"/>
      <c r="C321" s="192"/>
      <c r="D321" s="192"/>
      <c r="E321" s="192"/>
      <c r="H321" s="191"/>
      <c r="I321" s="191"/>
      <c r="J321" s="191"/>
      <c r="K321" s="191"/>
      <c r="L321" s="191"/>
    </row>
    <row r="322" spans="1:12" ht="12.75" thickBot="1" x14ac:dyDescent="0.25">
      <c r="A322" s="13" t="s">
        <v>1</v>
      </c>
      <c r="B322" s="187">
        <f>B323+B324</f>
        <v>28447</v>
      </c>
      <c r="C322" s="187">
        <f t="shared" ref="C322:E322" si="65">C323+C324</f>
        <v>17117.25</v>
      </c>
      <c r="D322" s="187">
        <f t="shared" si="65"/>
        <v>21817.25</v>
      </c>
      <c r="E322" s="187">
        <f t="shared" si="65"/>
        <v>17317.25</v>
      </c>
      <c r="H322" s="191"/>
      <c r="I322" s="191"/>
      <c r="J322" s="191"/>
      <c r="K322" s="191"/>
      <c r="L322" s="191"/>
    </row>
    <row r="323" spans="1:12" ht="12.75" thickBot="1" x14ac:dyDescent="0.25">
      <c r="A323" s="14" t="s">
        <v>54</v>
      </c>
      <c r="B323" s="190">
        <v>28447</v>
      </c>
      <c r="C323" s="190">
        <v>17117.25</v>
      </c>
      <c r="D323" s="190">
        <v>21817.25</v>
      </c>
      <c r="E323" s="190">
        <v>17317.25</v>
      </c>
      <c r="H323" s="191"/>
      <c r="I323" s="191"/>
      <c r="J323" s="191"/>
      <c r="K323" s="191"/>
      <c r="L323" s="191"/>
    </row>
    <row r="324" spans="1:12" ht="12.75" thickBot="1" x14ac:dyDescent="0.25">
      <c r="A324" s="14" t="s">
        <v>55</v>
      </c>
      <c r="B324" s="187"/>
      <c r="C324" s="192"/>
      <c r="D324" s="192"/>
      <c r="E324" s="192"/>
      <c r="H324" s="191"/>
      <c r="I324" s="191"/>
      <c r="J324" s="191"/>
      <c r="K324" s="191"/>
      <c r="L324" s="191"/>
    </row>
    <row r="325" spans="1:12" ht="12.75" thickBot="1" x14ac:dyDescent="0.25">
      <c r="A325" s="13" t="s">
        <v>2</v>
      </c>
      <c r="B325" s="187">
        <f>B326+B327</f>
        <v>0</v>
      </c>
      <c r="C325" s="187">
        <f t="shared" ref="C325:E325" si="66">C326+C327</f>
        <v>0</v>
      </c>
      <c r="D325" s="187">
        <f t="shared" si="66"/>
        <v>0</v>
      </c>
      <c r="E325" s="187">
        <f t="shared" si="66"/>
        <v>0</v>
      </c>
      <c r="H325" s="191"/>
      <c r="I325" s="191"/>
      <c r="J325" s="191"/>
      <c r="K325" s="191"/>
      <c r="L325" s="191"/>
    </row>
    <row r="326" spans="1:12" ht="12.75" thickBot="1" x14ac:dyDescent="0.25">
      <c r="A326" s="14" t="s">
        <v>54</v>
      </c>
      <c r="B326" s="187"/>
      <c r="C326" s="192"/>
      <c r="D326" s="192"/>
      <c r="E326" s="192"/>
      <c r="H326" s="198"/>
    </row>
    <row r="327" spans="1:12" ht="12.75" thickBot="1" x14ac:dyDescent="0.25">
      <c r="A327" s="14" t="s">
        <v>55</v>
      </c>
      <c r="B327" s="187"/>
      <c r="C327" s="192"/>
      <c r="D327" s="192"/>
      <c r="E327" s="192"/>
      <c r="H327" s="198"/>
      <c r="I327" s="198"/>
      <c r="J327" s="198"/>
      <c r="K327" s="198"/>
    </row>
    <row r="328" spans="1:12" ht="24.75" thickBot="1" x14ac:dyDescent="0.25">
      <c r="A328" s="13" t="s">
        <v>24</v>
      </c>
      <c r="B328" s="187">
        <f>B329+B330</f>
        <v>31056</v>
      </c>
      <c r="C328" s="187">
        <f t="shared" ref="C328:E328" si="67">C329+C330</f>
        <v>44000</v>
      </c>
      <c r="D328" s="187">
        <f t="shared" si="67"/>
        <v>49000</v>
      </c>
      <c r="E328" s="187">
        <f t="shared" si="67"/>
        <v>54000</v>
      </c>
    </row>
    <row r="329" spans="1:12" ht="12.75" thickBot="1" x14ac:dyDescent="0.25">
      <c r="A329" s="14" t="s">
        <v>54</v>
      </c>
      <c r="B329" s="190">
        <v>31056</v>
      </c>
      <c r="C329" s="190">
        <v>44000</v>
      </c>
      <c r="D329" s="190">
        <v>49000</v>
      </c>
      <c r="E329" s="190">
        <v>54000</v>
      </c>
    </row>
    <row r="330" spans="1:12" ht="12.75" thickBot="1" x14ac:dyDescent="0.25">
      <c r="A330" s="14" t="s">
        <v>55</v>
      </c>
      <c r="B330" s="187"/>
      <c r="C330" s="192"/>
      <c r="D330" s="192"/>
      <c r="E330" s="192"/>
      <c r="H330" s="134"/>
      <c r="I330" s="134"/>
      <c r="J330" s="134"/>
      <c r="K330" s="134"/>
    </row>
    <row r="331" spans="1:12" ht="12.75" thickBot="1" x14ac:dyDescent="0.25">
      <c r="A331" s="13" t="s">
        <v>25</v>
      </c>
      <c r="B331" s="187">
        <f>B332+B333</f>
        <v>0</v>
      </c>
      <c r="C331" s="187">
        <f t="shared" ref="C331:E331" si="68">C332+C333</f>
        <v>0</v>
      </c>
      <c r="D331" s="187">
        <f t="shared" si="68"/>
        <v>0</v>
      </c>
      <c r="E331" s="187">
        <f t="shared" si="68"/>
        <v>0</v>
      </c>
    </row>
    <row r="332" spans="1:12" ht="12.75" thickBot="1" x14ac:dyDescent="0.25">
      <c r="A332" s="14" t="s">
        <v>54</v>
      </c>
      <c r="B332" s="199"/>
      <c r="C332" s="199"/>
      <c r="D332" s="192"/>
      <c r="E332" s="192"/>
    </row>
    <row r="333" spans="1:12" ht="12.75" thickBot="1" x14ac:dyDescent="0.25">
      <c r="A333" s="14" t="s">
        <v>55</v>
      </c>
      <c r="B333" s="187"/>
      <c r="C333" s="192"/>
      <c r="D333" s="192"/>
      <c r="E333" s="192"/>
    </row>
    <row r="334" spans="1:12" ht="24.75" thickBot="1" x14ac:dyDescent="0.25">
      <c r="A334" s="13" t="s">
        <v>3</v>
      </c>
      <c r="B334" s="187">
        <f>B335+B336</f>
        <v>0</v>
      </c>
      <c r="C334" s="187">
        <f t="shared" ref="C334:E334" si="69">C335+C336</f>
        <v>0</v>
      </c>
      <c r="D334" s="187">
        <f t="shared" si="69"/>
        <v>0</v>
      </c>
      <c r="E334" s="187">
        <f t="shared" si="69"/>
        <v>0</v>
      </c>
    </row>
    <row r="335" spans="1:12" ht="12.75" thickBot="1" x14ac:dyDescent="0.25">
      <c r="A335" s="14" t="s">
        <v>54</v>
      </c>
      <c r="B335" s="187"/>
      <c r="C335" s="193"/>
      <c r="D335" s="193"/>
      <c r="E335" s="193"/>
    </row>
    <row r="336" spans="1:12" ht="12.75" thickBot="1" x14ac:dyDescent="0.25">
      <c r="A336" s="5" t="s">
        <v>55</v>
      </c>
      <c r="B336" s="136"/>
      <c r="C336" s="200"/>
      <c r="D336" s="200"/>
      <c r="E336" s="200"/>
    </row>
    <row r="337" spans="1:5" ht="12.75" thickBot="1" x14ac:dyDescent="0.25">
      <c r="A337" s="17" t="s">
        <v>60</v>
      </c>
      <c r="B337" s="136">
        <f>B334+B331+B328+B325+B322+B319+B316</f>
        <v>64363</v>
      </c>
      <c r="C337" s="136">
        <f t="shared" ref="C337:E337" si="70">C334+C331+C328+C325+C322+C319+C316</f>
        <v>65977.25</v>
      </c>
      <c r="D337" s="136">
        <f t="shared" si="70"/>
        <v>75677.25</v>
      </c>
      <c r="E337" s="136">
        <f t="shared" si="70"/>
        <v>76177.25</v>
      </c>
    </row>
    <row r="338" spans="1:5" ht="12.75" thickBot="1" x14ac:dyDescent="0.25">
      <c r="A338" s="16" t="s">
        <v>31</v>
      </c>
      <c r="B338" s="138">
        <f>IF(B337-B308=0,0,"Error")</f>
        <v>0</v>
      </c>
      <c r="C338" s="138">
        <f>IF(C337-C308=0,0,"Error")</f>
        <v>0</v>
      </c>
      <c r="D338" s="138">
        <f>IF(D337-D308=0,0,"Error")</f>
        <v>0</v>
      </c>
      <c r="E338" s="138">
        <f>IF(E337-E308=0,0,"Error")</f>
        <v>0</v>
      </c>
    </row>
    <row r="339" spans="1:5" ht="12.75" thickBot="1" x14ac:dyDescent="0.25">
      <c r="A339" s="354" t="s">
        <v>43</v>
      </c>
      <c r="B339" s="355"/>
      <c r="C339" s="355"/>
      <c r="D339" s="355"/>
      <c r="E339" s="356"/>
    </row>
    <row r="340" spans="1:5" ht="12.75" thickBot="1" x14ac:dyDescent="0.25">
      <c r="A340" s="354" t="s">
        <v>38</v>
      </c>
      <c r="B340" s="355"/>
      <c r="C340" s="355"/>
      <c r="D340" s="355"/>
      <c r="E340" s="356"/>
    </row>
    <row r="341" spans="1:5" ht="24.75" thickBot="1" x14ac:dyDescent="0.25">
      <c r="A341" s="158" t="s">
        <v>174</v>
      </c>
      <c r="B341" s="383" t="s">
        <v>233</v>
      </c>
      <c r="C341" s="384"/>
      <c r="D341" s="384"/>
      <c r="E341" s="385"/>
    </row>
    <row r="342" spans="1:5" ht="105" customHeight="1" thickBot="1" x14ac:dyDescent="0.25">
      <c r="A342" s="201" t="s">
        <v>167</v>
      </c>
      <c r="B342" s="202" t="s">
        <v>234</v>
      </c>
      <c r="C342" s="203" t="s">
        <v>93</v>
      </c>
      <c r="D342" s="204"/>
      <c r="E342" s="205"/>
    </row>
    <row r="343" spans="1:5" ht="37.5" customHeight="1" thickBot="1" x14ac:dyDescent="0.25">
      <c r="A343" s="129" t="s">
        <v>9</v>
      </c>
      <c r="B343" s="392" t="s">
        <v>235</v>
      </c>
      <c r="C343" s="393"/>
      <c r="D343" s="393"/>
      <c r="E343" s="394"/>
    </row>
    <row r="344" spans="1:5" ht="12.75" thickBot="1" x14ac:dyDescent="0.25">
      <c r="A344" s="129" t="s">
        <v>14</v>
      </c>
      <c r="B344" s="342" t="s">
        <v>204</v>
      </c>
      <c r="C344" s="343"/>
      <c r="D344" s="343"/>
      <c r="E344" s="344"/>
    </row>
    <row r="345" spans="1:5" x14ac:dyDescent="0.2">
      <c r="A345" s="279"/>
      <c r="B345" s="126">
        <v>2019</v>
      </c>
      <c r="C345" s="126">
        <v>2020</v>
      </c>
      <c r="D345" s="126">
        <v>2021</v>
      </c>
      <c r="E345" s="126">
        <v>2022</v>
      </c>
    </row>
    <row r="346" spans="1:5" ht="24.75" thickBot="1" x14ac:dyDescent="0.25">
      <c r="A346" s="280"/>
      <c r="B346" s="130" t="s">
        <v>5</v>
      </c>
      <c r="C346" s="130" t="s">
        <v>6</v>
      </c>
      <c r="D346" s="130" t="s">
        <v>6</v>
      </c>
      <c r="E346" s="130" t="s">
        <v>6</v>
      </c>
    </row>
    <row r="347" spans="1:5" ht="12.75" thickBot="1" x14ac:dyDescent="0.25">
      <c r="A347" s="129" t="s">
        <v>8</v>
      </c>
      <c r="B347" s="132"/>
      <c r="C347" s="132">
        <v>1</v>
      </c>
      <c r="D347" s="132"/>
      <c r="E347" s="132"/>
    </row>
    <row r="348" spans="1:5" ht="12.75" thickBot="1" x14ac:dyDescent="0.25">
      <c r="A348" s="129" t="s">
        <v>15</v>
      </c>
      <c r="B348" s="132">
        <f>B366</f>
        <v>0</v>
      </c>
      <c r="C348" s="132">
        <f>C366</f>
        <v>620</v>
      </c>
      <c r="D348" s="132">
        <f t="shared" ref="D348:E348" si="71">D366</f>
        <v>0</v>
      </c>
      <c r="E348" s="132">
        <f t="shared" si="71"/>
        <v>0</v>
      </c>
    </row>
    <row r="349" spans="1:5" ht="12.75" thickBot="1" x14ac:dyDescent="0.25">
      <c r="A349" s="129" t="s">
        <v>23</v>
      </c>
      <c r="B349" s="132" t="e">
        <f>+B348/B347</f>
        <v>#DIV/0!</v>
      </c>
      <c r="C349" s="132">
        <f t="shared" ref="C349:E349" si="72">+C348/C347</f>
        <v>620</v>
      </c>
      <c r="D349" s="132" t="e">
        <f t="shared" si="72"/>
        <v>#DIV/0!</v>
      </c>
      <c r="E349" s="132" t="e">
        <f t="shared" si="72"/>
        <v>#DIV/0!</v>
      </c>
    </row>
    <row r="350" spans="1:5" ht="12.75" thickBot="1" x14ac:dyDescent="0.25">
      <c r="A350" s="129" t="s">
        <v>16</v>
      </c>
      <c r="B350" s="280" t="s">
        <v>22</v>
      </c>
      <c r="C350" s="133">
        <v>-1</v>
      </c>
      <c r="D350" s="133" t="e">
        <v>#DIV/0!</v>
      </c>
      <c r="E350" s="133" t="e">
        <v>#DIV/0!</v>
      </c>
    </row>
    <row r="351" spans="1:5" ht="24.75" thickBot="1" x14ac:dyDescent="0.25">
      <c r="A351" s="129" t="s">
        <v>17</v>
      </c>
      <c r="B351" s="280" t="s">
        <v>22</v>
      </c>
      <c r="C351" s="133" t="e">
        <v>#DIV/0!</v>
      </c>
      <c r="D351" s="133">
        <v>-1</v>
      </c>
      <c r="E351" s="133" t="e">
        <v>#DIV/0!</v>
      </c>
    </row>
    <row r="352" spans="1:5" ht="24.75" thickBot="1" x14ac:dyDescent="0.25">
      <c r="A352" s="129" t="s">
        <v>18</v>
      </c>
      <c r="B352" s="280" t="s">
        <v>22</v>
      </c>
      <c r="C352" s="133" t="e">
        <v>#DIV/0!</v>
      </c>
      <c r="D352" s="133" t="e">
        <v>#DIV/0!</v>
      </c>
      <c r="E352" s="133" t="e">
        <v>#DIV/0!</v>
      </c>
    </row>
    <row r="353" spans="1:5" ht="15.75" customHeight="1" thickBot="1" x14ac:dyDescent="0.25">
      <c r="A353" s="368" t="s">
        <v>253</v>
      </c>
      <c r="B353" s="369"/>
      <c r="C353" s="369"/>
      <c r="D353" s="369"/>
      <c r="E353" s="370"/>
    </row>
    <row r="354" spans="1:5" x14ac:dyDescent="0.2">
      <c r="A354" s="279"/>
      <c r="B354" s="126">
        <v>2019</v>
      </c>
      <c r="C354" s="126">
        <v>2020</v>
      </c>
      <c r="D354" s="126">
        <v>2021</v>
      </c>
      <c r="E354" s="126">
        <v>2022</v>
      </c>
    </row>
    <row r="355" spans="1:5" ht="24.75" thickBot="1" x14ac:dyDescent="0.25">
      <c r="A355" s="280"/>
      <c r="B355" s="130" t="s">
        <v>5</v>
      </c>
      <c r="C355" s="130" t="s">
        <v>6</v>
      </c>
      <c r="D355" s="130" t="s">
        <v>6</v>
      </c>
      <c r="E355" s="130" t="s">
        <v>6</v>
      </c>
    </row>
    <row r="356" spans="1:5" ht="12.75" thickBot="1" x14ac:dyDescent="0.25">
      <c r="A356" s="4" t="s">
        <v>39</v>
      </c>
      <c r="B356" s="135">
        <f>B357+B358+B359+B360</f>
        <v>0</v>
      </c>
      <c r="C356" s="135">
        <f t="shared" ref="C356:E356" si="73">C357+C358+C359+C360</f>
        <v>0</v>
      </c>
      <c r="D356" s="135">
        <f t="shared" si="73"/>
        <v>0</v>
      </c>
      <c r="E356" s="135">
        <f t="shared" si="73"/>
        <v>0</v>
      </c>
    </row>
    <row r="357" spans="1:5" ht="12.75" thickBot="1" x14ac:dyDescent="0.25">
      <c r="A357" s="5" t="s">
        <v>54</v>
      </c>
      <c r="B357" s="135"/>
      <c r="C357" s="135"/>
      <c r="D357" s="135"/>
      <c r="E357" s="135"/>
    </row>
    <row r="358" spans="1:5" ht="12.75" thickBot="1" x14ac:dyDescent="0.25">
      <c r="A358" s="5" t="s">
        <v>95</v>
      </c>
      <c r="B358" s="135"/>
      <c r="C358" s="135"/>
      <c r="D358" s="135"/>
      <c r="E358" s="135"/>
    </row>
    <row r="359" spans="1:5" ht="12.75" thickBot="1" x14ac:dyDescent="0.25">
      <c r="A359" s="5" t="s">
        <v>96</v>
      </c>
      <c r="B359" s="135"/>
      <c r="C359" s="135"/>
      <c r="D359" s="135"/>
      <c r="E359" s="135"/>
    </row>
    <row r="360" spans="1:5" ht="15.75" customHeight="1" thickBot="1" x14ac:dyDescent="0.25">
      <c r="A360" s="5" t="s">
        <v>97</v>
      </c>
      <c r="B360" s="135"/>
      <c r="C360" s="135"/>
      <c r="D360" s="135"/>
      <c r="E360" s="135"/>
    </row>
    <row r="361" spans="1:5" ht="12.75" thickBot="1" x14ac:dyDescent="0.25">
      <c r="A361" s="4" t="s">
        <v>40</v>
      </c>
      <c r="B361" s="136">
        <f>B362+B363+B364+B365</f>
        <v>0</v>
      </c>
      <c r="C361" s="136">
        <f t="shared" ref="C361:E361" si="74">C362+C363+C364+C365</f>
        <v>620</v>
      </c>
      <c r="D361" s="136">
        <f t="shared" si="74"/>
        <v>0</v>
      </c>
      <c r="E361" s="136">
        <f t="shared" si="74"/>
        <v>0</v>
      </c>
    </row>
    <row r="362" spans="1:5" ht="12.75" thickBot="1" x14ac:dyDescent="0.25">
      <c r="A362" s="5" t="s">
        <v>54</v>
      </c>
      <c r="B362" s="136"/>
      <c r="C362" s="136"/>
      <c r="D362" s="136"/>
      <c r="E362" s="136"/>
    </row>
    <row r="363" spans="1:5" ht="12.75" thickBot="1" x14ac:dyDescent="0.25">
      <c r="A363" s="5" t="s">
        <v>95</v>
      </c>
      <c r="B363" s="136"/>
      <c r="C363" s="136"/>
      <c r="D363" s="136"/>
      <c r="E363" s="136"/>
    </row>
    <row r="364" spans="1:5" ht="12.75" thickBot="1" x14ac:dyDescent="0.25">
      <c r="A364" s="5" t="s">
        <v>96</v>
      </c>
      <c r="B364" s="136"/>
      <c r="C364" s="136"/>
      <c r="D364" s="136"/>
      <c r="E364" s="136"/>
    </row>
    <row r="365" spans="1:5" ht="12.75" thickBot="1" x14ac:dyDescent="0.25">
      <c r="A365" s="5" t="s">
        <v>97</v>
      </c>
      <c r="B365" s="136"/>
      <c r="C365" s="136">
        <v>620</v>
      </c>
      <c r="D365" s="136"/>
      <c r="E365" s="136"/>
    </row>
    <row r="366" spans="1:5" ht="12.75" thickBot="1" x14ac:dyDescent="0.25">
      <c r="A366" s="15" t="s">
        <v>60</v>
      </c>
      <c r="B366" s="136">
        <f>B356+B361</f>
        <v>0</v>
      </c>
      <c r="C366" s="136">
        <f>C356+C361</f>
        <v>620</v>
      </c>
      <c r="D366" s="136">
        <f>D356+D361</f>
        <v>0</v>
      </c>
      <c r="E366" s="136">
        <f>E356+E361</f>
        <v>0</v>
      </c>
    </row>
    <row r="367" spans="1:5" ht="12.75" thickBot="1" x14ac:dyDescent="0.25">
      <c r="A367" s="354" t="s">
        <v>43</v>
      </c>
      <c r="B367" s="355"/>
      <c r="C367" s="355"/>
      <c r="D367" s="355"/>
      <c r="E367" s="356"/>
    </row>
    <row r="368" spans="1:5" ht="12.75" thickBot="1" x14ac:dyDescent="0.25">
      <c r="A368" s="354" t="s">
        <v>41</v>
      </c>
      <c r="B368" s="355"/>
      <c r="C368" s="355"/>
      <c r="D368" s="355"/>
      <c r="E368" s="356"/>
    </row>
    <row r="369" spans="1:5" ht="24.75" thickBot="1" x14ac:dyDescent="0.25">
      <c r="A369" s="158" t="s">
        <v>174</v>
      </c>
      <c r="B369" s="389" t="s">
        <v>225</v>
      </c>
      <c r="C369" s="390"/>
      <c r="D369" s="390"/>
      <c r="E369" s="391"/>
    </row>
    <row r="370" spans="1:5" ht="57" customHeight="1" thickBot="1" x14ac:dyDescent="0.25">
      <c r="A370" s="158" t="s">
        <v>92</v>
      </c>
      <c r="B370" s="206" t="s">
        <v>111</v>
      </c>
      <c r="C370" s="207" t="s">
        <v>93</v>
      </c>
      <c r="D370" s="389" t="s">
        <v>110</v>
      </c>
      <c r="E370" s="391"/>
    </row>
    <row r="371" spans="1:5" ht="33.75" customHeight="1" thickBot="1" x14ac:dyDescent="0.25">
      <c r="A371" s="129" t="s">
        <v>9</v>
      </c>
      <c r="B371" s="360" t="s">
        <v>226</v>
      </c>
      <c r="C371" s="361"/>
      <c r="D371" s="361"/>
      <c r="E371" s="362"/>
    </row>
    <row r="372" spans="1:5" ht="12.75" thickBot="1" x14ac:dyDescent="0.25">
      <c r="A372" s="129" t="s">
        <v>14</v>
      </c>
      <c r="B372" s="342" t="s">
        <v>204</v>
      </c>
      <c r="C372" s="343"/>
      <c r="D372" s="343"/>
      <c r="E372" s="344"/>
    </row>
    <row r="373" spans="1:5" x14ac:dyDescent="0.2">
      <c r="A373" s="366"/>
      <c r="B373" s="126">
        <v>2019</v>
      </c>
      <c r="C373" s="126">
        <v>2020</v>
      </c>
      <c r="D373" s="126">
        <v>2021</v>
      </c>
      <c r="E373" s="126">
        <v>2022</v>
      </c>
    </row>
    <row r="374" spans="1:5" ht="24.75" thickBot="1" x14ac:dyDescent="0.25">
      <c r="A374" s="367"/>
      <c r="B374" s="130" t="s">
        <v>5</v>
      </c>
      <c r="C374" s="130" t="s">
        <v>6</v>
      </c>
      <c r="D374" s="130" t="s">
        <v>6</v>
      </c>
      <c r="E374" s="130" t="s">
        <v>6</v>
      </c>
    </row>
    <row r="375" spans="1:5" ht="12.75" thickBot="1" x14ac:dyDescent="0.25">
      <c r="A375" s="129" t="s">
        <v>8</v>
      </c>
      <c r="B375" s="132">
        <v>1</v>
      </c>
      <c r="C375" s="132"/>
      <c r="D375" s="132"/>
      <c r="E375" s="132"/>
    </row>
    <row r="376" spans="1:5" ht="12.75" thickBot="1" x14ac:dyDescent="0.25">
      <c r="A376" s="129" t="s">
        <v>15</v>
      </c>
      <c r="B376" s="132">
        <v>5000</v>
      </c>
      <c r="C376" s="132">
        <v>0</v>
      </c>
      <c r="D376" s="132">
        <f t="shared" ref="D376:E376" si="75">D394</f>
        <v>0</v>
      </c>
      <c r="E376" s="132">
        <f t="shared" si="75"/>
        <v>0</v>
      </c>
    </row>
    <row r="377" spans="1:5" ht="12.75" thickBot="1" x14ac:dyDescent="0.25">
      <c r="A377" s="129" t="s">
        <v>23</v>
      </c>
      <c r="B377" s="132">
        <f>B376/B375</f>
        <v>5000</v>
      </c>
      <c r="C377" s="132" t="e">
        <f t="shared" ref="C377:E377" si="76">C376/C375</f>
        <v>#DIV/0!</v>
      </c>
      <c r="D377" s="132" t="e">
        <f t="shared" si="76"/>
        <v>#DIV/0!</v>
      </c>
      <c r="E377" s="132" t="e">
        <f t="shared" si="76"/>
        <v>#DIV/0!</v>
      </c>
    </row>
    <row r="378" spans="1:5" ht="12.75" thickBot="1" x14ac:dyDescent="0.25">
      <c r="A378" s="129" t="s">
        <v>16</v>
      </c>
      <c r="B378" s="280" t="s">
        <v>22</v>
      </c>
      <c r="C378" s="133">
        <f>C375/B375-1</f>
        <v>-1</v>
      </c>
      <c r="D378" s="133" t="e">
        <f t="shared" ref="D378:E380" si="77">D375/C375-1</f>
        <v>#DIV/0!</v>
      </c>
      <c r="E378" s="133" t="e">
        <f t="shared" si="77"/>
        <v>#DIV/0!</v>
      </c>
    </row>
    <row r="379" spans="1:5" ht="24.75" thickBot="1" x14ac:dyDescent="0.25">
      <c r="A379" s="129" t="s">
        <v>17</v>
      </c>
      <c r="B379" s="280" t="s">
        <v>22</v>
      </c>
      <c r="C379" s="133">
        <f>C376/B376-1</f>
        <v>-1</v>
      </c>
      <c r="D379" s="133" t="e">
        <f t="shared" si="77"/>
        <v>#DIV/0!</v>
      </c>
      <c r="E379" s="133" t="e">
        <f t="shared" si="77"/>
        <v>#DIV/0!</v>
      </c>
    </row>
    <row r="380" spans="1:5" ht="24.75" thickBot="1" x14ac:dyDescent="0.25">
      <c r="A380" s="129" t="s">
        <v>18</v>
      </c>
      <c r="B380" s="280" t="s">
        <v>22</v>
      </c>
      <c r="C380" s="133" t="e">
        <f>C377/B377-1</f>
        <v>#DIV/0!</v>
      </c>
      <c r="D380" s="133" t="e">
        <f t="shared" si="77"/>
        <v>#DIV/0!</v>
      </c>
      <c r="E380" s="133" t="e">
        <f t="shared" si="77"/>
        <v>#DIV/0!</v>
      </c>
    </row>
    <row r="381" spans="1:5" ht="12.75" customHeight="1" thickBot="1" x14ac:dyDescent="0.25">
      <c r="A381" s="368" t="s">
        <v>252</v>
      </c>
      <c r="B381" s="369"/>
      <c r="C381" s="369"/>
      <c r="D381" s="369"/>
      <c r="E381" s="370"/>
    </row>
    <row r="382" spans="1:5" x14ac:dyDescent="0.2">
      <c r="A382" s="366"/>
      <c r="B382" s="126">
        <v>2019</v>
      </c>
      <c r="C382" s="126">
        <v>2020</v>
      </c>
      <c r="D382" s="126">
        <v>2021</v>
      </c>
      <c r="E382" s="126">
        <v>2022</v>
      </c>
    </row>
    <row r="383" spans="1:5" ht="24.75" thickBot="1" x14ac:dyDescent="0.25">
      <c r="A383" s="367"/>
      <c r="B383" s="130" t="s">
        <v>5</v>
      </c>
      <c r="C383" s="130" t="s">
        <v>6</v>
      </c>
      <c r="D383" s="130" t="s">
        <v>6</v>
      </c>
      <c r="E383" s="130" t="s">
        <v>6</v>
      </c>
    </row>
    <row r="384" spans="1:5" ht="12.75" thickBot="1" x14ac:dyDescent="0.25">
      <c r="A384" s="4" t="s">
        <v>39</v>
      </c>
      <c r="B384" s="135">
        <f>B385+B386+B387+B388</f>
        <v>5000</v>
      </c>
      <c r="C384" s="135">
        <f t="shared" ref="C384:E384" si="78">C385+C386+C387+C388</f>
        <v>0</v>
      </c>
      <c r="D384" s="135">
        <f t="shared" si="78"/>
        <v>0</v>
      </c>
      <c r="E384" s="135">
        <f t="shared" si="78"/>
        <v>0</v>
      </c>
    </row>
    <row r="385" spans="1:12" ht="12.75" thickBot="1" x14ac:dyDescent="0.25">
      <c r="A385" s="5" t="s">
        <v>54</v>
      </c>
      <c r="B385" s="135">
        <v>5000</v>
      </c>
      <c r="C385" s="135"/>
      <c r="D385" s="135"/>
      <c r="E385" s="135"/>
    </row>
    <row r="386" spans="1:12" ht="12.75" thickBot="1" x14ac:dyDescent="0.25">
      <c r="A386" s="5" t="s">
        <v>95</v>
      </c>
      <c r="B386" s="135"/>
      <c r="C386" s="135"/>
      <c r="D386" s="135"/>
      <c r="E386" s="135"/>
    </row>
    <row r="387" spans="1:12" ht="12.75" thickBot="1" x14ac:dyDescent="0.25">
      <c r="A387" s="5" t="s">
        <v>96</v>
      </c>
      <c r="B387" s="135"/>
      <c r="C387" s="135"/>
      <c r="D387" s="135"/>
      <c r="E387" s="135"/>
    </row>
    <row r="388" spans="1:12" ht="12.75" thickBot="1" x14ac:dyDescent="0.25">
      <c r="A388" s="5" t="s">
        <v>97</v>
      </c>
      <c r="B388" s="135"/>
      <c r="C388" s="135"/>
      <c r="D388" s="135"/>
      <c r="E388" s="135"/>
    </row>
    <row r="389" spans="1:12" ht="12.75" thickBot="1" x14ac:dyDescent="0.25">
      <c r="A389" s="4" t="s">
        <v>40</v>
      </c>
      <c r="B389" s="136">
        <f>B390+B391+B392+B393</f>
        <v>0</v>
      </c>
      <c r="C389" s="136">
        <f t="shared" ref="C389:E389" si="79">C390+C391+C392+C393</f>
        <v>0</v>
      </c>
      <c r="D389" s="136">
        <f t="shared" si="79"/>
        <v>0</v>
      </c>
      <c r="E389" s="136">
        <f t="shared" si="79"/>
        <v>0</v>
      </c>
    </row>
    <row r="390" spans="1:12" ht="12.75" thickBot="1" x14ac:dyDescent="0.25">
      <c r="A390" s="5" t="s">
        <v>54</v>
      </c>
      <c r="B390" s="136"/>
      <c r="C390" s="136">
        <v>0</v>
      </c>
      <c r="D390" s="136"/>
      <c r="E390" s="136"/>
    </row>
    <row r="391" spans="1:12" ht="12.75" thickBot="1" x14ac:dyDescent="0.25">
      <c r="A391" s="5" t="s">
        <v>95</v>
      </c>
      <c r="B391" s="136"/>
      <c r="C391" s="136"/>
      <c r="D391" s="136"/>
      <c r="E391" s="136"/>
    </row>
    <row r="392" spans="1:12" ht="12.75" thickBot="1" x14ac:dyDescent="0.25">
      <c r="A392" s="5" t="s">
        <v>96</v>
      </c>
      <c r="B392" s="136"/>
      <c r="C392" s="136"/>
      <c r="D392" s="136"/>
      <c r="E392" s="136"/>
    </row>
    <row r="393" spans="1:12" ht="12.75" thickBot="1" x14ac:dyDescent="0.25">
      <c r="A393" s="5" t="s">
        <v>97</v>
      </c>
      <c r="B393" s="136"/>
      <c r="C393" s="136"/>
      <c r="D393" s="136"/>
      <c r="E393" s="136"/>
    </row>
    <row r="394" spans="1:12" ht="12.75" thickBot="1" x14ac:dyDescent="0.25">
      <c r="A394" s="15" t="s">
        <v>30</v>
      </c>
      <c r="B394" s="136">
        <f>B384+B389</f>
        <v>5000</v>
      </c>
      <c r="C394" s="136">
        <f t="shared" ref="C394:E394" si="80">C384+C389</f>
        <v>0</v>
      </c>
      <c r="D394" s="136">
        <f t="shared" si="80"/>
        <v>0</v>
      </c>
      <c r="E394" s="136">
        <f t="shared" si="80"/>
        <v>0</v>
      </c>
    </row>
    <row r="395" spans="1:12" ht="24.75" customHeight="1" thickBot="1" x14ac:dyDescent="0.25">
      <c r="A395" s="19"/>
      <c r="B395" s="139"/>
      <c r="C395" s="139"/>
      <c r="D395" s="139"/>
      <c r="E395" s="139"/>
    </row>
    <row r="396" spans="1:12" ht="36.75" thickBot="1" x14ac:dyDescent="0.25">
      <c r="A396" s="3" t="s">
        <v>44</v>
      </c>
      <c r="B396" s="208">
        <f>+B33+B70+B110+B135+B163+B188+B213+B238+B271+B308+B348+B376</f>
        <v>522191</v>
      </c>
      <c r="C396" s="208">
        <f t="shared" ref="C396:E396" si="81">+C33+C70+C110+C135+C163+C188+C213+C238+C271+C308+C348+C376</f>
        <v>547500</v>
      </c>
      <c r="D396" s="208">
        <f t="shared" si="81"/>
        <v>557500</v>
      </c>
      <c r="E396" s="208">
        <f t="shared" si="81"/>
        <v>558000</v>
      </c>
      <c r="H396" s="191"/>
      <c r="I396" s="191"/>
      <c r="J396" s="191"/>
      <c r="K396" s="191"/>
    </row>
    <row r="397" spans="1:12" ht="36.75" thickBot="1" x14ac:dyDescent="0.25">
      <c r="A397" s="3" t="s">
        <v>45</v>
      </c>
      <c r="B397" s="208">
        <f>+B398+B401+B404+B407+B410+B413+B416+B419+B424</f>
        <v>522191</v>
      </c>
      <c r="C397" s="208">
        <f t="shared" ref="C397:E397" si="82">+C398+C401+C404+C407+C410+C413+C416+C419+C424</f>
        <v>547500</v>
      </c>
      <c r="D397" s="208">
        <f t="shared" si="82"/>
        <v>557500</v>
      </c>
      <c r="E397" s="208">
        <f t="shared" si="82"/>
        <v>558000</v>
      </c>
      <c r="H397" s="134"/>
    </row>
    <row r="398" spans="1:12" ht="12.75" thickBot="1" x14ac:dyDescent="0.25">
      <c r="A398" s="4" t="s">
        <v>0</v>
      </c>
      <c r="B398" s="137">
        <f>B399+B400</f>
        <v>256239</v>
      </c>
      <c r="C398" s="137">
        <f t="shared" ref="C398:E398" si="83">C399+C400</f>
        <v>256239</v>
      </c>
      <c r="D398" s="137">
        <f t="shared" si="83"/>
        <v>256239</v>
      </c>
      <c r="E398" s="137">
        <f t="shared" si="83"/>
        <v>256239</v>
      </c>
      <c r="H398" s="134"/>
      <c r="I398" s="134"/>
      <c r="J398" s="134"/>
      <c r="K398" s="134"/>
      <c r="L398" s="134"/>
    </row>
    <row r="399" spans="1:12" ht="12.75" thickBot="1" x14ac:dyDescent="0.25">
      <c r="A399" s="5" t="s">
        <v>54</v>
      </c>
      <c r="B399" s="136">
        <f>B42+B79+B280+B317</f>
        <v>256239</v>
      </c>
      <c r="C399" s="136">
        <f t="shared" ref="C399:E399" si="84">C42+C79+C280+C317</f>
        <v>256239</v>
      </c>
      <c r="D399" s="136">
        <f t="shared" si="84"/>
        <v>256239</v>
      </c>
      <c r="E399" s="136">
        <f t="shared" si="84"/>
        <v>256239</v>
      </c>
    </row>
    <row r="400" spans="1:12" ht="12.75" thickBot="1" x14ac:dyDescent="0.25">
      <c r="A400" s="5" t="s">
        <v>100</v>
      </c>
      <c r="B400" s="136">
        <f>B43+B80+B281+B318</f>
        <v>0</v>
      </c>
      <c r="C400" s="136">
        <f t="shared" ref="C400:E400" si="85">C43+C80+C281+C318</f>
        <v>0</v>
      </c>
      <c r="D400" s="136">
        <f t="shared" si="85"/>
        <v>0</v>
      </c>
      <c r="E400" s="136">
        <f t="shared" si="85"/>
        <v>0</v>
      </c>
    </row>
    <row r="401" spans="1:10" ht="26.25" customHeight="1" thickBot="1" x14ac:dyDescent="0.25">
      <c r="A401" s="4" t="s">
        <v>28</v>
      </c>
      <c r="B401" s="137">
        <f>B402+B403</f>
        <v>42685</v>
      </c>
      <c r="C401" s="137">
        <f t="shared" ref="C401:E401" si="86">C402+C403</f>
        <v>42685</v>
      </c>
      <c r="D401" s="137">
        <f t="shared" si="86"/>
        <v>42685</v>
      </c>
      <c r="E401" s="137">
        <f t="shared" si="86"/>
        <v>42685</v>
      </c>
    </row>
    <row r="402" spans="1:10" ht="12.75" thickBot="1" x14ac:dyDescent="0.25">
      <c r="A402" s="5" t="s">
        <v>54</v>
      </c>
      <c r="B402" s="135">
        <f>B45+B82+B283+B320</f>
        <v>42685</v>
      </c>
      <c r="C402" s="135">
        <f t="shared" ref="C402:E402" si="87">C45+C82+C283+C320</f>
        <v>42685</v>
      </c>
      <c r="D402" s="135">
        <f t="shared" si="87"/>
        <v>42685</v>
      </c>
      <c r="E402" s="135">
        <f t="shared" si="87"/>
        <v>42685</v>
      </c>
    </row>
    <row r="403" spans="1:10" ht="12.75" thickBot="1" x14ac:dyDescent="0.25">
      <c r="A403" s="5" t="s">
        <v>100</v>
      </c>
      <c r="B403" s="135">
        <f>B46+B83+B284+B321</f>
        <v>0</v>
      </c>
      <c r="C403" s="135">
        <f t="shared" ref="C403:E403" si="88">C46+C83+C284+C321</f>
        <v>0</v>
      </c>
      <c r="D403" s="135">
        <f t="shared" si="88"/>
        <v>0</v>
      </c>
      <c r="E403" s="135">
        <f t="shared" si="88"/>
        <v>0</v>
      </c>
    </row>
    <row r="404" spans="1:10" ht="12.75" thickBot="1" x14ac:dyDescent="0.25">
      <c r="A404" s="4" t="s">
        <v>1</v>
      </c>
      <c r="B404" s="137">
        <f>B405+B406</f>
        <v>185047</v>
      </c>
      <c r="C404" s="137">
        <f t="shared" ref="C404:E404" si="89">C405+C406</f>
        <v>190917.25</v>
      </c>
      <c r="D404" s="137">
        <f t="shared" si="89"/>
        <v>195917.25</v>
      </c>
      <c r="E404" s="137">
        <f t="shared" si="89"/>
        <v>191417.25</v>
      </c>
    </row>
    <row r="405" spans="1:10" ht="12.75" thickBot="1" x14ac:dyDescent="0.25">
      <c r="A405" s="5" t="s">
        <v>54</v>
      </c>
      <c r="B405" s="136">
        <f>B48+B85+B286+B323</f>
        <v>142547</v>
      </c>
      <c r="C405" s="136">
        <f t="shared" ref="C405:E405" si="90">C48+C85+C286+C323</f>
        <v>140217.25</v>
      </c>
      <c r="D405" s="136">
        <f t="shared" si="90"/>
        <v>144917.25</v>
      </c>
      <c r="E405" s="136">
        <f t="shared" si="90"/>
        <v>140417.25</v>
      </c>
      <c r="G405" s="209"/>
      <c r="H405" s="209"/>
      <c r="I405" s="209"/>
      <c r="J405" s="209"/>
    </row>
    <row r="406" spans="1:10" ht="12.75" thickBot="1" x14ac:dyDescent="0.25">
      <c r="A406" s="5" t="s">
        <v>100</v>
      </c>
      <c r="B406" s="136">
        <f>B49+B86+B287+B324</f>
        <v>42500</v>
      </c>
      <c r="C406" s="136">
        <f t="shared" ref="C406:E406" si="91">C49+C86+C287+C324</f>
        <v>50700</v>
      </c>
      <c r="D406" s="136">
        <f t="shared" si="91"/>
        <v>51000</v>
      </c>
      <c r="E406" s="136">
        <f t="shared" si="91"/>
        <v>51000</v>
      </c>
    </row>
    <row r="407" spans="1:10" ht="12.75" thickBot="1" x14ac:dyDescent="0.25">
      <c r="A407" s="4" t="s">
        <v>2</v>
      </c>
      <c r="B407" s="137">
        <f>B408+B409</f>
        <v>0</v>
      </c>
      <c r="C407" s="137">
        <f t="shared" ref="C407:E407" si="92">C408+C409</f>
        <v>0</v>
      </c>
      <c r="D407" s="137">
        <f t="shared" si="92"/>
        <v>0</v>
      </c>
      <c r="E407" s="137">
        <f t="shared" si="92"/>
        <v>0</v>
      </c>
      <c r="G407" s="210"/>
      <c r="H407" s="210"/>
      <c r="I407" s="210"/>
      <c r="J407" s="210"/>
    </row>
    <row r="408" spans="1:10" ht="12.75" thickBot="1" x14ac:dyDescent="0.25">
      <c r="A408" s="5" t="s">
        <v>54</v>
      </c>
      <c r="B408" s="135">
        <f>B51+B88+B289+B326</f>
        <v>0</v>
      </c>
      <c r="C408" s="135">
        <f t="shared" ref="C408:E408" si="93">C51+C88+C289+C326</f>
        <v>0</v>
      </c>
      <c r="D408" s="135">
        <f t="shared" si="93"/>
        <v>0</v>
      </c>
      <c r="E408" s="135">
        <f t="shared" si="93"/>
        <v>0</v>
      </c>
      <c r="G408" s="134"/>
    </row>
    <row r="409" spans="1:10" ht="12.75" thickBot="1" x14ac:dyDescent="0.25">
      <c r="A409" s="5" t="s">
        <v>100</v>
      </c>
      <c r="B409" s="135">
        <f>B52+B89+B290+B327</f>
        <v>0</v>
      </c>
      <c r="C409" s="135">
        <f t="shared" ref="C409:E409" si="94">C52+C89+C290+C327</f>
        <v>0</v>
      </c>
      <c r="D409" s="135">
        <f t="shared" si="94"/>
        <v>0</v>
      </c>
      <c r="E409" s="135">
        <f t="shared" si="94"/>
        <v>0</v>
      </c>
      <c r="G409" s="134"/>
    </row>
    <row r="410" spans="1:10" ht="24.75" thickBot="1" x14ac:dyDescent="0.25">
      <c r="A410" s="4" t="s">
        <v>24</v>
      </c>
      <c r="B410" s="137">
        <f>B411+B412</f>
        <v>32756</v>
      </c>
      <c r="C410" s="137">
        <f t="shared" ref="C410:E410" si="95">C411+C412</f>
        <v>49700</v>
      </c>
      <c r="D410" s="137">
        <f t="shared" si="95"/>
        <v>54700</v>
      </c>
      <c r="E410" s="137">
        <f t="shared" si="95"/>
        <v>59700</v>
      </c>
    </row>
    <row r="411" spans="1:10" ht="12.75" thickBot="1" x14ac:dyDescent="0.25">
      <c r="A411" s="5" t="s">
        <v>54</v>
      </c>
      <c r="B411" s="135">
        <f>B329+B292+B91+B54</f>
        <v>32756</v>
      </c>
      <c r="C411" s="135">
        <f t="shared" ref="C411:E411" si="96">C329+C292+C91+C54</f>
        <v>49700</v>
      </c>
      <c r="D411" s="135">
        <f t="shared" si="96"/>
        <v>54700</v>
      </c>
      <c r="E411" s="135">
        <f t="shared" si="96"/>
        <v>59700</v>
      </c>
    </row>
    <row r="412" spans="1:10" ht="12.75" thickBot="1" x14ac:dyDescent="0.25">
      <c r="A412" s="5" t="s">
        <v>100</v>
      </c>
      <c r="B412" s="136">
        <f>B55+B92</f>
        <v>0</v>
      </c>
      <c r="C412" s="136">
        <f t="shared" ref="C412:E412" si="97">C55+C92</f>
        <v>0</v>
      </c>
      <c r="D412" s="136">
        <f t="shared" si="97"/>
        <v>0</v>
      </c>
      <c r="E412" s="136">
        <f t="shared" si="97"/>
        <v>0</v>
      </c>
    </row>
    <row r="413" spans="1:10" ht="12.75" thickBot="1" x14ac:dyDescent="0.25">
      <c r="A413" s="4" t="s">
        <v>25</v>
      </c>
      <c r="B413" s="137">
        <f>B414+B415</f>
        <v>464</v>
      </c>
      <c r="C413" s="137">
        <f>C414+C415</f>
        <v>458.75</v>
      </c>
      <c r="D413" s="137">
        <f t="shared" ref="D413:E413" si="98">D414+D415</f>
        <v>458.75</v>
      </c>
      <c r="E413" s="137">
        <f t="shared" si="98"/>
        <v>458.75</v>
      </c>
    </row>
    <row r="414" spans="1:10" ht="12.75" thickBot="1" x14ac:dyDescent="0.25">
      <c r="A414" s="5" t="s">
        <v>54</v>
      </c>
      <c r="B414" s="135">
        <f>B57+B94+B295+B332</f>
        <v>464</v>
      </c>
      <c r="C414" s="135">
        <f t="shared" ref="C414:E414" si="99">C57+C94+C295+C332</f>
        <v>458.75</v>
      </c>
      <c r="D414" s="135">
        <f t="shared" si="99"/>
        <v>458.75</v>
      </c>
      <c r="E414" s="135">
        <f t="shared" si="99"/>
        <v>458.75</v>
      </c>
    </row>
    <row r="415" spans="1:10" ht="12.75" thickBot="1" x14ac:dyDescent="0.25">
      <c r="A415" s="5" t="s">
        <v>100</v>
      </c>
      <c r="B415" s="136">
        <f>B58+B95</f>
        <v>0</v>
      </c>
      <c r="C415" s="136">
        <f t="shared" ref="C415:E415" si="100">C58+C95</f>
        <v>0</v>
      </c>
      <c r="D415" s="136">
        <f t="shared" si="100"/>
        <v>0</v>
      </c>
      <c r="E415" s="136">
        <f t="shared" si="100"/>
        <v>0</v>
      </c>
    </row>
    <row r="416" spans="1:10" ht="24.75" thickBot="1" x14ac:dyDescent="0.25">
      <c r="A416" s="4" t="s">
        <v>3</v>
      </c>
      <c r="B416" s="137">
        <f>B417+B418</f>
        <v>0</v>
      </c>
      <c r="C416" s="137">
        <f t="shared" ref="C416:E416" si="101">C417+C418</f>
        <v>0</v>
      </c>
      <c r="D416" s="137">
        <f t="shared" si="101"/>
        <v>0</v>
      </c>
      <c r="E416" s="137">
        <f t="shared" si="101"/>
        <v>0</v>
      </c>
    </row>
    <row r="417" spans="1:10" ht="12.75" thickBot="1" x14ac:dyDescent="0.25">
      <c r="A417" s="5" t="s">
        <v>54</v>
      </c>
      <c r="B417" s="135">
        <f>B60+B97+B298+B335</f>
        <v>0</v>
      </c>
      <c r="C417" s="135">
        <f t="shared" ref="C417:E417" si="102">C60+C97+C298+C335</f>
        <v>0</v>
      </c>
      <c r="D417" s="135">
        <f t="shared" si="102"/>
        <v>0</v>
      </c>
      <c r="E417" s="135">
        <f t="shared" si="102"/>
        <v>0</v>
      </c>
    </row>
    <row r="418" spans="1:10" ht="12.75" thickBot="1" x14ac:dyDescent="0.25">
      <c r="A418" s="5" t="s">
        <v>100</v>
      </c>
      <c r="B418" s="135">
        <f>B61+B98</f>
        <v>0</v>
      </c>
      <c r="C418" s="135">
        <f t="shared" ref="C418:E418" si="103">C61+C98</f>
        <v>0</v>
      </c>
      <c r="D418" s="135">
        <f t="shared" si="103"/>
        <v>0</v>
      </c>
      <c r="E418" s="135">
        <f t="shared" si="103"/>
        <v>0</v>
      </c>
    </row>
    <row r="419" spans="1:10" ht="12.75" thickBot="1" x14ac:dyDescent="0.25">
      <c r="A419" s="4" t="s">
        <v>19</v>
      </c>
      <c r="B419" s="137">
        <f>B420+B421+B422+B423</f>
        <v>5000</v>
      </c>
      <c r="C419" s="137">
        <f t="shared" ref="C419:E419" si="104">C420+C421+C422+C423</f>
        <v>0</v>
      </c>
      <c r="D419" s="137">
        <f t="shared" si="104"/>
        <v>0</v>
      </c>
      <c r="E419" s="137">
        <f t="shared" si="104"/>
        <v>0</v>
      </c>
    </row>
    <row r="420" spans="1:10" ht="12.75" thickBot="1" x14ac:dyDescent="0.25">
      <c r="A420" s="5" t="s">
        <v>54</v>
      </c>
      <c r="B420" s="135">
        <f>+B119+B144+B172+B197+B222+B247+B357+B385</f>
        <v>5000</v>
      </c>
      <c r="C420" s="135">
        <f t="shared" ref="C420:E420" si="105">+C119+C144+C172+C197+C222+C247+C357+C385</f>
        <v>0</v>
      </c>
      <c r="D420" s="135">
        <f t="shared" si="105"/>
        <v>0</v>
      </c>
      <c r="E420" s="135">
        <f t="shared" si="105"/>
        <v>0</v>
      </c>
    </row>
    <row r="421" spans="1:10" ht="12.75" thickBot="1" x14ac:dyDescent="0.25">
      <c r="A421" s="5" t="s">
        <v>101</v>
      </c>
      <c r="B421" s="135">
        <f t="shared" ref="B421:E423" si="106">+B120+B145+B173+B198+B223+B248+B358+B386</f>
        <v>0</v>
      </c>
      <c r="C421" s="135">
        <f t="shared" si="106"/>
        <v>0</v>
      </c>
      <c r="D421" s="135">
        <f t="shared" si="106"/>
        <v>0</v>
      </c>
      <c r="E421" s="135">
        <f t="shared" si="106"/>
        <v>0</v>
      </c>
      <c r="G421" s="211"/>
      <c r="H421" s="211"/>
      <c r="I421" s="211"/>
      <c r="J421" s="211"/>
    </row>
    <row r="422" spans="1:10" ht="12.75" thickBot="1" x14ac:dyDescent="0.25">
      <c r="A422" s="5" t="s">
        <v>96</v>
      </c>
      <c r="B422" s="135">
        <f t="shared" si="106"/>
        <v>0</v>
      </c>
      <c r="C422" s="135">
        <f t="shared" si="106"/>
        <v>0</v>
      </c>
      <c r="D422" s="135">
        <f t="shared" si="106"/>
        <v>0</v>
      </c>
      <c r="E422" s="135">
        <f t="shared" si="106"/>
        <v>0</v>
      </c>
    </row>
    <row r="423" spans="1:10" ht="12.75" thickBot="1" x14ac:dyDescent="0.25">
      <c r="A423" s="5" t="s">
        <v>97</v>
      </c>
      <c r="B423" s="135">
        <f t="shared" si="106"/>
        <v>0</v>
      </c>
      <c r="C423" s="135">
        <f t="shared" si="106"/>
        <v>0</v>
      </c>
      <c r="D423" s="135">
        <f t="shared" si="106"/>
        <v>0</v>
      </c>
      <c r="E423" s="135">
        <f t="shared" si="106"/>
        <v>0</v>
      </c>
    </row>
    <row r="424" spans="1:10" ht="12.75" thickBot="1" x14ac:dyDescent="0.25">
      <c r="A424" s="4" t="s">
        <v>20</v>
      </c>
      <c r="B424" s="137">
        <f>B425+B426+B427+B428</f>
        <v>0</v>
      </c>
      <c r="C424" s="137">
        <f>C425+C426+C427+C428</f>
        <v>7500</v>
      </c>
      <c r="D424" s="137">
        <f t="shared" ref="D424:E424" si="107">D425+D426+D427+D428</f>
        <v>7500</v>
      </c>
      <c r="E424" s="137">
        <f t="shared" si="107"/>
        <v>7500</v>
      </c>
      <c r="G424" s="134"/>
      <c r="H424" s="134"/>
      <c r="I424" s="134"/>
      <c r="J424" s="134"/>
    </row>
    <row r="425" spans="1:10" ht="12.75" thickBot="1" x14ac:dyDescent="0.25">
      <c r="A425" s="5" t="s">
        <v>54</v>
      </c>
      <c r="B425" s="135">
        <f>+B124+B149+B177+B202+B227+B252+B362+B390</f>
        <v>0</v>
      </c>
      <c r="C425" s="135">
        <f t="shared" ref="C425:E425" si="108">+C124+C149+C177+C202+C227+C252+C362+C390</f>
        <v>6500</v>
      </c>
      <c r="D425" s="135">
        <f t="shared" si="108"/>
        <v>7500</v>
      </c>
      <c r="E425" s="135">
        <f t="shared" si="108"/>
        <v>7500</v>
      </c>
    </row>
    <row r="426" spans="1:10" ht="12.75" thickBot="1" x14ac:dyDescent="0.25">
      <c r="A426" s="5" t="s">
        <v>101</v>
      </c>
      <c r="B426" s="135">
        <f t="shared" ref="B426:E428" si="109">+B125+B150+B178+B203+B228+B253+B363+B391</f>
        <v>0</v>
      </c>
      <c r="C426" s="135">
        <f t="shared" si="109"/>
        <v>0</v>
      </c>
      <c r="D426" s="135">
        <f t="shared" si="109"/>
        <v>0</v>
      </c>
      <c r="E426" s="135">
        <f t="shared" si="109"/>
        <v>0</v>
      </c>
      <c r="G426" s="134"/>
      <c r="H426" s="134"/>
      <c r="I426" s="134"/>
      <c r="J426" s="134"/>
    </row>
    <row r="427" spans="1:10" ht="12.75" thickBot="1" x14ac:dyDescent="0.25">
      <c r="A427" s="5" t="s">
        <v>96</v>
      </c>
      <c r="B427" s="135">
        <f t="shared" si="109"/>
        <v>0</v>
      </c>
      <c r="C427" s="135">
        <f t="shared" si="109"/>
        <v>0</v>
      </c>
      <c r="D427" s="135">
        <f t="shared" si="109"/>
        <v>0</v>
      </c>
      <c r="E427" s="135">
        <f t="shared" si="109"/>
        <v>0</v>
      </c>
    </row>
    <row r="428" spans="1:10" ht="12.75" thickBot="1" x14ac:dyDescent="0.25">
      <c r="A428" s="5" t="s">
        <v>97</v>
      </c>
      <c r="B428" s="135">
        <f t="shared" si="109"/>
        <v>0</v>
      </c>
      <c r="C428" s="135">
        <f t="shared" si="109"/>
        <v>1000</v>
      </c>
      <c r="D428" s="135">
        <f t="shared" si="109"/>
        <v>0</v>
      </c>
      <c r="E428" s="135">
        <f t="shared" si="109"/>
        <v>0</v>
      </c>
    </row>
    <row r="429" spans="1:10" ht="12.75" thickBot="1" x14ac:dyDescent="0.25">
      <c r="A429" s="16" t="s">
        <v>31</v>
      </c>
      <c r="B429" s="138">
        <f>IF(B397-B396=0,0,"Error")</f>
        <v>0</v>
      </c>
      <c r="C429" s="138">
        <f>IF(C397-C396=0,0,"Error")</f>
        <v>0</v>
      </c>
      <c r="D429" s="138">
        <f>IF(D397-D396=0,0,"Error")</f>
        <v>0</v>
      </c>
      <c r="E429" s="138">
        <f>IF(E397-E396=0,0,"Error")</f>
        <v>0</v>
      </c>
    </row>
  </sheetData>
  <mergeCells count="99">
    <mergeCell ref="A1:E1"/>
    <mergeCell ref="A194:A195"/>
    <mergeCell ref="A169:A170"/>
    <mergeCell ref="D182:E182"/>
    <mergeCell ref="B183:E183"/>
    <mergeCell ref="B184:E184"/>
    <mergeCell ref="D232:E232"/>
    <mergeCell ref="B233:E233"/>
    <mergeCell ref="B234:E234"/>
    <mergeCell ref="A235:A236"/>
    <mergeCell ref="A243:E243"/>
    <mergeCell ref="D207:E207"/>
    <mergeCell ref="B208:E208"/>
    <mergeCell ref="B209:E209"/>
    <mergeCell ref="A210:A211"/>
    <mergeCell ref="A218:E218"/>
    <mergeCell ref="A185:A186"/>
    <mergeCell ref="A193:E193"/>
    <mergeCell ref="D129:E129"/>
    <mergeCell ref="B130:E130"/>
    <mergeCell ref="B131:E131"/>
    <mergeCell ref="A132:A133"/>
    <mergeCell ref="A140:E140"/>
    <mergeCell ref="A141:A142"/>
    <mergeCell ref="A373:A374"/>
    <mergeCell ref="A381:E381"/>
    <mergeCell ref="A382:A383"/>
    <mergeCell ref="B343:E343"/>
    <mergeCell ref="B266:E266"/>
    <mergeCell ref="B267:E267"/>
    <mergeCell ref="A268:A269"/>
    <mergeCell ref="A276:E276"/>
    <mergeCell ref="A277:A278"/>
    <mergeCell ref="B302:E302"/>
    <mergeCell ref="A244:A245"/>
    <mergeCell ref="B257:E257"/>
    <mergeCell ref="A258:E258"/>
    <mergeCell ref="A263:E263"/>
    <mergeCell ref="A264:E264"/>
    <mergeCell ref="B265:E265"/>
    <mergeCell ref="A219:A220"/>
    <mergeCell ref="A368:E368"/>
    <mergeCell ref="B369:E369"/>
    <mergeCell ref="D370:E370"/>
    <mergeCell ref="B371:E371"/>
    <mergeCell ref="B372:E372"/>
    <mergeCell ref="B303:E303"/>
    <mergeCell ref="B304:E304"/>
    <mergeCell ref="A305:A306"/>
    <mergeCell ref="A313:E313"/>
    <mergeCell ref="A314:A315"/>
    <mergeCell ref="A339:E339"/>
    <mergeCell ref="A367:E367"/>
    <mergeCell ref="A340:E340"/>
    <mergeCell ref="B341:E341"/>
    <mergeCell ref="B344:E344"/>
    <mergeCell ref="A353:E353"/>
    <mergeCell ref="B156:E156"/>
    <mergeCell ref="D157:E157"/>
    <mergeCell ref="B158:E158"/>
    <mergeCell ref="B159:E159"/>
    <mergeCell ref="A160:A161"/>
    <mergeCell ref="A168:E168"/>
    <mergeCell ref="B106:E106"/>
    <mergeCell ref="A107:A108"/>
    <mergeCell ref="A115:E115"/>
    <mergeCell ref="A116:A117"/>
    <mergeCell ref="A154:E154"/>
    <mergeCell ref="A155:E155"/>
    <mergeCell ref="A76:A77"/>
    <mergeCell ref="A101:E101"/>
    <mergeCell ref="A102:E102"/>
    <mergeCell ref="B103:E103"/>
    <mergeCell ref="D104:E104"/>
    <mergeCell ref="B105:E105"/>
    <mergeCell ref="A39:A40"/>
    <mergeCell ref="B64:E64"/>
    <mergeCell ref="B65:E65"/>
    <mergeCell ref="B66:E66"/>
    <mergeCell ref="A67:A68"/>
    <mergeCell ref="A75:E75"/>
    <mergeCell ref="B29:E29"/>
    <mergeCell ref="A30:A31"/>
    <mergeCell ref="A38:E38"/>
    <mergeCell ref="A9:E11"/>
    <mergeCell ref="B12:E12"/>
    <mergeCell ref="A13:A14"/>
    <mergeCell ref="B19:E19"/>
    <mergeCell ref="A20:E20"/>
    <mergeCell ref="A25:E25"/>
    <mergeCell ref="A3:E3"/>
    <mergeCell ref="B5:E5"/>
    <mergeCell ref="B6:E6"/>
    <mergeCell ref="B7:E7"/>
    <mergeCell ref="A8:E8"/>
    <mergeCell ref="A26:E26"/>
    <mergeCell ref="B27:E27"/>
    <mergeCell ref="B28:E28"/>
    <mergeCell ref="A2:E2"/>
  </mergeCells>
  <pageMargins left="0.25" right="0.46" top="0.44" bottom="0.75" header="0.45"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11"/>
  <sheetViews>
    <sheetView zoomScale="120" zoomScaleNormal="120" workbookViewId="0">
      <selection sqref="A1:E1"/>
    </sheetView>
  </sheetViews>
  <sheetFormatPr defaultRowHeight="12.75" x14ac:dyDescent="0.2"/>
  <cols>
    <col min="1" max="1" width="26.85546875" style="28" customWidth="1"/>
    <col min="2" max="5" width="10" style="22" customWidth="1"/>
    <col min="6" max="6" width="8.28515625" style="22" customWidth="1"/>
    <col min="7" max="7" width="7.7109375" style="22" customWidth="1"/>
    <col min="8" max="8" width="13.28515625" style="22" customWidth="1"/>
    <col min="9" max="9" width="12.5703125" style="22" customWidth="1"/>
    <col min="10" max="10" width="16.7109375" style="22" customWidth="1"/>
    <col min="11" max="11" width="14.28515625" style="22" customWidth="1"/>
    <col min="12" max="16384" width="9.140625" style="22"/>
  </cols>
  <sheetData>
    <row r="1" spans="1:6" ht="15.75" x14ac:dyDescent="0.25">
      <c r="A1" s="486" t="s">
        <v>266</v>
      </c>
      <c r="B1" s="486"/>
      <c r="C1" s="486"/>
      <c r="D1" s="486"/>
      <c r="E1" s="486"/>
    </row>
    <row r="2" spans="1:6" ht="31.5" customHeight="1" x14ac:dyDescent="0.2">
      <c r="A2" s="485" t="s">
        <v>48</v>
      </c>
      <c r="B2" s="485"/>
      <c r="C2" s="485"/>
      <c r="D2" s="485"/>
      <c r="E2" s="485"/>
      <c r="F2" s="26"/>
    </row>
    <row r="3" spans="1:6" x14ac:dyDescent="0.2">
      <c r="A3" s="468" t="s">
        <v>27</v>
      </c>
      <c r="B3" s="468"/>
      <c r="C3" s="468"/>
      <c r="D3" s="468"/>
      <c r="E3" s="468"/>
      <c r="F3" s="27"/>
    </row>
    <row r="4" spans="1:6" ht="13.5" thickBot="1" x14ac:dyDescent="0.25"/>
    <row r="5" spans="1:6" ht="13.5" thickBot="1" x14ac:dyDescent="0.25">
      <c r="A5" s="2" t="s">
        <v>21</v>
      </c>
      <c r="B5" s="469" t="s">
        <v>49</v>
      </c>
      <c r="C5" s="469"/>
      <c r="D5" s="469"/>
      <c r="E5" s="469"/>
    </row>
    <row r="6" spans="1:6" ht="13.5" thickBot="1" x14ac:dyDescent="0.25">
      <c r="A6" s="2" t="s">
        <v>4</v>
      </c>
      <c r="B6" s="470" t="s">
        <v>50</v>
      </c>
      <c r="C6" s="471"/>
      <c r="D6" s="471"/>
      <c r="E6" s="471"/>
    </row>
    <row r="7" spans="1:6" ht="13.5" thickBot="1" x14ac:dyDescent="0.25">
      <c r="A7" s="2" t="s">
        <v>26</v>
      </c>
      <c r="B7" s="430" t="s">
        <v>47</v>
      </c>
      <c r="C7" s="430"/>
      <c r="D7" s="430"/>
      <c r="E7" s="430"/>
    </row>
    <row r="8" spans="1:6" ht="13.5" thickBot="1" x14ac:dyDescent="0.25">
      <c r="A8" s="472" t="s">
        <v>7</v>
      </c>
      <c r="B8" s="473"/>
      <c r="C8" s="473"/>
      <c r="D8" s="473"/>
      <c r="E8" s="474"/>
    </row>
    <row r="9" spans="1:6" ht="55.5" customHeight="1" thickBot="1" x14ac:dyDescent="0.25">
      <c r="A9" s="463" t="s">
        <v>116</v>
      </c>
      <c r="B9" s="463"/>
      <c r="C9" s="463"/>
      <c r="D9" s="463"/>
      <c r="E9" s="463"/>
    </row>
    <row r="10" spans="1:6" ht="55.5" customHeight="1" thickBot="1" x14ac:dyDescent="0.25">
      <c r="A10" s="463"/>
      <c r="B10" s="463"/>
      <c r="C10" s="463"/>
      <c r="D10" s="463"/>
      <c r="E10" s="463"/>
    </row>
    <row r="11" spans="1:6" ht="55.5" customHeight="1" thickBot="1" x14ac:dyDescent="0.25">
      <c r="A11" s="463"/>
      <c r="B11" s="463"/>
      <c r="C11" s="463"/>
      <c r="D11" s="463"/>
      <c r="E11" s="463"/>
    </row>
    <row r="12" spans="1:6" ht="23.25" customHeight="1" thickBot="1" x14ac:dyDescent="0.25">
      <c r="A12" s="10" t="s">
        <v>10</v>
      </c>
      <c r="B12" s="464" t="s">
        <v>117</v>
      </c>
      <c r="C12" s="464"/>
      <c r="D12" s="464"/>
      <c r="E12" s="464"/>
    </row>
    <row r="13" spans="1:6" x14ac:dyDescent="0.2">
      <c r="A13" s="419" t="s">
        <v>11</v>
      </c>
      <c r="B13" s="29">
        <v>2019</v>
      </c>
      <c r="C13" s="29">
        <v>2020</v>
      </c>
      <c r="D13" s="29">
        <v>2021</v>
      </c>
      <c r="E13" s="29">
        <v>2022</v>
      </c>
    </row>
    <row r="14" spans="1:6" ht="13.5" thickBot="1" x14ac:dyDescent="0.25">
      <c r="A14" s="420"/>
      <c r="B14" s="30" t="s">
        <v>5</v>
      </c>
      <c r="C14" s="30" t="s">
        <v>6</v>
      </c>
      <c r="D14" s="30" t="s">
        <v>6</v>
      </c>
      <c r="E14" s="30" t="s">
        <v>6</v>
      </c>
    </row>
    <row r="15" spans="1:6" ht="51.75" thickBot="1" x14ac:dyDescent="0.25">
      <c r="A15" s="31" t="s">
        <v>118</v>
      </c>
      <c r="B15" s="32">
        <v>0.05</v>
      </c>
      <c r="C15" s="32">
        <v>7.0000000000000007E-2</v>
      </c>
      <c r="D15" s="32">
        <v>0.09</v>
      </c>
      <c r="E15" s="32">
        <v>0.11</v>
      </c>
    </row>
    <row r="16" spans="1:6" ht="64.5" thickBot="1" x14ac:dyDescent="0.25">
      <c r="A16" s="33" t="s">
        <v>119</v>
      </c>
      <c r="B16" s="32">
        <v>0.04</v>
      </c>
      <c r="C16" s="32">
        <v>0.05</v>
      </c>
      <c r="D16" s="32">
        <v>0.06</v>
      </c>
      <c r="E16" s="32">
        <v>7.0000000000000007E-2</v>
      </c>
    </row>
    <row r="17" spans="1:8" ht="50.25" customHeight="1" thickBot="1" x14ac:dyDescent="0.25">
      <c r="A17" s="34" t="s">
        <v>12</v>
      </c>
      <c r="B17" s="465" t="s">
        <v>120</v>
      </c>
      <c r="C17" s="466"/>
      <c r="D17" s="466"/>
      <c r="E17" s="467"/>
    </row>
    <row r="18" spans="1:8" ht="13.5" thickBot="1" x14ac:dyDescent="0.25">
      <c r="A18" s="421" t="s">
        <v>13</v>
      </c>
      <c r="B18" s="422"/>
      <c r="C18" s="422"/>
      <c r="D18" s="422"/>
      <c r="E18" s="423"/>
      <c r="H18" s="35"/>
    </row>
    <row r="19" spans="1:8" ht="26.25" thickBot="1" x14ac:dyDescent="0.25">
      <c r="A19" s="31" t="s">
        <v>121</v>
      </c>
      <c r="B19" s="36">
        <v>1</v>
      </c>
      <c r="C19" s="37">
        <v>1</v>
      </c>
      <c r="D19" s="37">
        <v>1</v>
      </c>
      <c r="E19" s="37">
        <v>1</v>
      </c>
      <c r="G19" s="38"/>
    </row>
    <row r="20" spans="1:8" ht="39" thickBot="1" x14ac:dyDescent="0.25">
      <c r="A20" s="31" t="s">
        <v>122</v>
      </c>
      <c r="B20" s="36">
        <v>1600</v>
      </c>
      <c r="C20" s="36">
        <v>1600</v>
      </c>
      <c r="D20" s="36">
        <v>1600</v>
      </c>
      <c r="E20" s="36">
        <v>1600</v>
      </c>
      <c r="G20" s="38"/>
    </row>
    <row r="21" spans="1:8" ht="77.25" thickBot="1" x14ac:dyDescent="0.25">
      <c r="A21" s="31" t="s">
        <v>123</v>
      </c>
      <c r="B21" s="36">
        <v>80</v>
      </c>
      <c r="C21" s="36">
        <v>100</v>
      </c>
      <c r="D21" s="36">
        <v>100</v>
      </c>
      <c r="E21" s="36">
        <v>100</v>
      </c>
      <c r="G21" s="38"/>
    </row>
    <row r="22" spans="1:8" ht="64.5" thickBot="1" x14ac:dyDescent="0.25">
      <c r="A22" s="31" t="s">
        <v>124</v>
      </c>
      <c r="B22" s="39">
        <v>0.04</v>
      </c>
      <c r="C22" s="39">
        <v>0.06</v>
      </c>
      <c r="D22" s="39">
        <v>0.08</v>
      </c>
      <c r="E22" s="39">
        <v>0.1</v>
      </c>
      <c r="G22" s="38"/>
    </row>
    <row r="23" spans="1:8" ht="64.5" thickBot="1" x14ac:dyDescent="0.25">
      <c r="A23" s="31" t="s">
        <v>125</v>
      </c>
      <c r="B23" s="40">
        <v>500</v>
      </c>
      <c r="C23" s="40">
        <v>500</v>
      </c>
      <c r="D23" s="40">
        <v>500</v>
      </c>
      <c r="E23" s="40">
        <v>500</v>
      </c>
      <c r="G23" s="38"/>
    </row>
    <row r="24" spans="1:8" ht="77.25" thickBot="1" x14ac:dyDescent="0.25">
      <c r="A24" s="41" t="s">
        <v>126</v>
      </c>
      <c r="B24" s="42">
        <v>0.05</v>
      </c>
      <c r="C24" s="43">
        <v>7.0000000000000007E-2</v>
      </c>
      <c r="D24" s="43">
        <v>0.09</v>
      </c>
      <c r="E24" s="43">
        <v>0.11</v>
      </c>
      <c r="G24" s="38"/>
    </row>
    <row r="25" spans="1:8" ht="64.5" thickBot="1" x14ac:dyDescent="0.25">
      <c r="A25" s="31" t="s">
        <v>127</v>
      </c>
      <c r="B25" s="39">
        <v>0.06</v>
      </c>
      <c r="C25" s="44">
        <v>0.08</v>
      </c>
      <c r="D25" s="44">
        <v>0.1</v>
      </c>
      <c r="E25" s="44">
        <v>0.12</v>
      </c>
      <c r="G25" s="38"/>
    </row>
    <row r="26" spans="1:8" ht="51.75" thickBot="1" x14ac:dyDescent="0.25">
      <c r="A26" s="31" t="s">
        <v>128</v>
      </c>
      <c r="B26" s="39">
        <v>0.1</v>
      </c>
      <c r="C26" s="44">
        <v>0.15</v>
      </c>
      <c r="D26" s="44">
        <v>0.15</v>
      </c>
      <c r="E26" s="44">
        <v>0.15</v>
      </c>
      <c r="G26" s="38"/>
    </row>
    <row r="27" spans="1:8" ht="64.5" thickBot="1" x14ac:dyDescent="0.25">
      <c r="A27" s="33" t="s">
        <v>129</v>
      </c>
      <c r="B27" s="45">
        <v>60</v>
      </c>
      <c r="C27" s="45">
        <v>70</v>
      </c>
      <c r="D27" s="45">
        <v>80</v>
      </c>
      <c r="E27" s="45">
        <v>90</v>
      </c>
    </row>
    <row r="28" spans="1:8" ht="39" thickBot="1" x14ac:dyDescent="0.25">
      <c r="A28" s="33" t="s">
        <v>130</v>
      </c>
      <c r="B28" s="45">
        <v>5</v>
      </c>
      <c r="C28" s="45">
        <v>6</v>
      </c>
      <c r="D28" s="45">
        <v>6</v>
      </c>
      <c r="E28" s="45">
        <v>6</v>
      </c>
    </row>
    <row r="29" spans="1:8" ht="13.5" thickBot="1" x14ac:dyDescent="0.25">
      <c r="A29" s="439" t="s">
        <v>29</v>
      </c>
      <c r="B29" s="440"/>
      <c r="C29" s="440"/>
      <c r="D29" s="440"/>
      <c r="E29" s="441"/>
    </row>
    <row r="30" spans="1:8" ht="13.5" thickBot="1" x14ac:dyDescent="0.25">
      <c r="A30" s="439" t="s">
        <v>42</v>
      </c>
      <c r="B30" s="440"/>
      <c r="C30" s="440"/>
      <c r="D30" s="440"/>
      <c r="E30" s="441"/>
    </row>
    <row r="31" spans="1:8" ht="24" customHeight="1" thickBot="1" x14ac:dyDescent="0.25">
      <c r="A31" s="46" t="s">
        <v>131</v>
      </c>
      <c r="B31" s="475" t="s">
        <v>51</v>
      </c>
      <c r="C31" s="476"/>
      <c r="D31" s="476"/>
      <c r="E31" s="477"/>
      <c r="F31" s="22" t="s">
        <v>132</v>
      </c>
    </row>
    <row r="32" spans="1:8" ht="33" customHeight="1" thickBot="1" x14ac:dyDescent="0.25">
      <c r="A32" s="33" t="s">
        <v>9</v>
      </c>
      <c r="B32" s="478" t="s">
        <v>52</v>
      </c>
      <c r="C32" s="479"/>
      <c r="D32" s="479"/>
      <c r="E32" s="480"/>
    </row>
    <row r="33" spans="1:9" ht="13.5" thickBot="1" x14ac:dyDescent="0.25">
      <c r="A33" s="33" t="s">
        <v>14</v>
      </c>
      <c r="B33" s="454" t="s">
        <v>53</v>
      </c>
      <c r="C33" s="454"/>
      <c r="D33" s="454"/>
      <c r="E33" s="454"/>
    </row>
    <row r="34" spans="1:9" x14ac:dyDescent="0.2">
      <c r="A34" s="419"/>
      <c r="B34" s="29">
        <v>2019</v>
      </c>
      <c r="C34" s="29">
        <v>2020</v>
      </c>
      <c r="D34" s="29">
        <v>2021</v>
      </c>
      <c r="E34" s="29">
        <v>2022</v>
      </c>
    </row>
    <row r="35" spans="1:9" ht="26.25" thickBot="1" x14ac:dyDescent="0.25">
      <c r="A35" s="420"/>
      <c r="B35" s="47" t="s">
        <v>5</v>
      </c>
      <c r="C35" s="47" t="s">
        <v>6</v>
      </c>
      <c r="D35" s="47" t="s">
        <v>6</v>
      </c>
      <c r="E35" s="47" t="s">
        <v>6</v>
      </c>
    </row>
    <row r="36" spans="1:9" ht="13.5" thickBot="1" x14ac:dyDescent="0.25">
      <c r="A36" s="33" t="s">
        <v>8</v>
      </c>
      <c r="B36" s="48">
        <v>178</v>
      </c>
      <c r="C36" s="48">
        <v>180</v>
      </c>
      <c r="D36" s="48">
        <v>182</v>
      </c>
      <c r="E36" s="48">
        <v>182</v>
      </c>
    </row>
    <row r="37" spans="1:9" ht="13.5" thickBot="1" x14ac:dyDescent="0.25">
      <c r="A37" s="33" t="s">
        <v>15</v>
      </c>
      <c r="B37" s="49">
        <v>294824</v>
      </c>
      <c r="C37" s="49">
        <v>296798</v>
      </c>
      <c r="D37" s="49">
        <v>297798</v>
      </c>
      <c r="E37" s="49">
        <v>297798</v>
      </c>
    </row>
    <row r="38" spans="1:9" ht="13.5" thickBot="1" x14ac:dyDescent="0.25">
      <c r="A38" s="33" t="s">
        <v>23</v>
      </c>
      <c r="B38" s="50">
        <f>B37/B36</f>
        <v>1656.314606741573</v>
      </c>
      <c r="C38" s="50">
        <f t="shared" ref="C38:E38" si="0">C37/C36</f>
        <v>1648.8777777777777</v>
      </c>
      <c r="D38" s="50">
        <f t="shared" si="0"/>
        <v>1636.2527472527472</v>
      </c>
      <c r="E38" s="50">
        <f t="shared" si="0"/>
        <v>1636.2527472527472</v>
      </c>
    </row>
    <row r="39" spans="1:9" ht="13.5" thickBot="1" x14ac:dyDescent="0.25">
      <c r="A39" s="33" t="s">
        <v>16</v>
      </c>
      <c r="B39" s="51" t="s">
        <v>22</v>
      </c>
      <c r="C39" s="52">
        <f>C36/B36-1</f>
        <v>1.1235955056179803E-2</v>
      </c>
      <c r="D39" s="52">
        <f t="shared" ref="D39:E41" si="1">D36/C36-1</f>
        <v>1.1111111111111072E-2</v>
      </c>
      <c r="E39" s="52">
        <f>E36/D36-1</f>
        <v>0</v>
      </c>
      <c r="G39" s="53"/>
      <c r="H39" s="53"/>
      <c r="I39" s="53"/>
    </row>
    <row r="40" spans="1:9" ht="13.5" thickBot="1" x14ac:dyDescent="0.25">
      <c r="A40" s="33" t="s">
        <v>17</v>
      </c>
      <c r="B40" s="51" t="s">
        <v>22</v>
      </c>
      <c r="C40" s="52">
        <f>C37/B37-1</f>
        <v>6.6955200390741432E-3</v>
      </c>
      <c r="D40" s="52">
        <f t="shared" si="1"/>
        <v>3.3692949413406392E-3</v>
      </c>
      <c r="E40" s="52">
        <f t="shared" si="1"/>
        <v>0</v>
      </c>
    </row>
    <row r="41" spans="1:9" ht="13.5" thickBot="1" x14ac:dyDescent="0.25">
      <c r="A41" s="33" t="s">
        <v>18</v>
      </c>
      <c r="B41" s="51" t="s">
        <v>22</v>
      </c>
      <c r="C41" s="52">
        <f>C38/B38-1</f>
        <v>-4.4899857391378362E-3</v>
      </c>
      <c r="D41" s="52">
        <f t="shared" si="1"/>
        <v>-7.6567412668060442E-3</v>
      </c>
      <c r="E41" s="52">
        <f t="shared" si="1"/>
        <v>0</v>
      </c>
    </row>
    <row r="42" spans="1:9" ht="13.5" thickBot="1" x14ac:dyDescent="0.25">
      <c r="A42" s="427" t="s">
        <v>238</v>
      </c>
      <c r="B42" s="428"/>
      <c r="C42" s="428"/>
      <c r="D42" s="428"/>
      <c r="E42" s="429"/>
    </row>
    <row r="43" spans="1:9" x14ac:dyDescent="0.2">
      <c r="A43" s="419"/>
      <c r="B43" s="29">
        <v>2019</v>
      </c>
      <c r="C43" s="29">
        <v>2020</v>
      </c>
      <c r="D43" s="29">
        <v>2021</v>
      </c>
      <c r="E43" s="29">
        <v>2022</v>
      </c>
    </row>
    <row r="44" spans="1:9" ht="26.25" thickBot="1" x14ac:dyDescent="0.25">
      <c r="A44" s="420"/>
      <c r="B44" s="47" t="s">
        <v>5</v>
      </c>
      <c r="C44" s="47" t="s">
        <v>6</v>
      </c>
      <c r="D44" s="47" t="s">
        <v>6</v>
      </c>
      <c r="E44" s="47" t="s">
        <v>6</v>
      </c>
    </row>
    <row r="45" spans="1:9" ht="13.5" thickBot="1" x14ac:dyDescent="0.25">
      <c r="A45" s="54" t="s">
        <v>0</v>
      </c>
      <c r="B45" s="49">
        <f>B46+B47</f>
        <v>224552</v>
      </c>
      <c r="C45" s="49">
        <f t="shared" ref="C45:E45" si="2">C46+C47</f>
        <v>224430</v>
      </c>
      <c r="D45" s="49">
        <f t="shared" si="2"/>
        <v>224430</v>
      </c>
      <c r="E45" s="49">
        <f t="shared" si="2"/>
        <v>224430</v>
      </c>
    </row>
    <row r="46" spans="1:9" ht="13.5" thickBot="1" x14ac:dyDescent="0.25">
      <c r="A46" s="55" t="s">
        <v>54</v>
      </c>
      <c r="B46" s="56">
        <v>224552</v>
      </c>
      <c r="C46" s="56">
        <v>224430</v>
      </c>
      <c r="D46" s="56">
        <v>224430</v>
      </c>
      <c r="E46" s="56">
        <v>224430</v>
      </c>
    </row>
    <row r="47" spans="1:9" ht="13.5" thickBot="1" x14ac:dyDescent="0.25">
      <c r="A47" s="55" t="s">
        <v>55</v>
      </c>
      <c r="B47" s="56"/>
      <c r="C47" s="56"/>
      <c r="D47" s="56"/>
      <c r="E47" s="56"/>
    </row>
    <row r="48" spans="1:9" ht="26.25" thickBot="1" x14ac:dyDescent="0.25">
      <c r="A48" s="54" t="s">
        <v>28</v>
      </c>
      <c r="B48" s="49">
        <f>B49+B50</f>
        <v>37620</v>
      </c>
      <c r="C48" s="49">
        <f t="shared" ref="C48:E48" si="3">C49+C50</f>
        <v>37468</v>
      </c>
      <c r="D48" s="49">
        <f>D49+D50</f>
        <v>37468</v>
      </c>
      <c r="E48" s="49">
        <f t="shared" si="3"/>
        <v>37468</v>
      </c>
    </row>
    <row r="49" spans="1:10" ht="13.5" thickBot="1" x14ac:dyDescent="0.25">
      <c r="A49" s="55" t="s">
        <v>54</v>
      </c>
      <c r="B49" s="56">
        <v>37620</v>
      </c>
      <c r="C49" s="56">
        <v>37468</v>
      </c>
      <c r="D49" s="56">
        <v>37468</v>
      </c>
      <c r="E49" s="56">
        <v>37468</v>
      </c>
    </row>
    <row r="50" spans="1:10" ht="13.5" thickBot="1" x14ac:dyDescent="0.25">
      <c r="A50" s="55" t="s">
        <v>55</v>
      </c>
      <c r="B50" s="56"/>
      <c r="C50" s="56"/>
      <c r="D50" s="56"/>
      <c r="E50" s="56"/>
    </row>
    <row r="51" spans="1:10" ht="13.5" thickBot="1" x14ac:dyDescent="0.25">
      <c r="A51" s="54" t="s">
        <v>1</v>
      </c>
      <c r="B51" s="49">
        <f>+B52+B53</f>
        <v>15442</v>
      </c>
      <c r="C51" s="49">
        <f t="shared" ref="C51:E51" si="4">+C52+C53</f>
        <v>16400</v>
      </c>
      <c r="D51" s="49">
        <f t="shared" si="4"/>
        <v>16900</v>
      </c>
      <c r="E51" s="49">
        <f t="shared" si="4"/>
        <v>16900</v>
      </c>
    </row>
    <row r="52" spans="1:10" ht="13.5" thickBot="1" x14ac:dyDescent="0.25">
      <c r="A52" s="55" t="s">
        <v>54</v>
      </c>
      <c r="B52" s="56">
        <v>12942</v>
      </c>
      <c r="C52" s="56">
        <v>13500</v>
      </c>
      <c r="D52" s="56">
        <v>14000</v>
      </c>
      <c r="E52" s="56">
        <v>14000</v>
      </c>
    </row>
    <row r="53" spans="1:10" ht="13.5" thickBot="1" x14ac:dyDescent="0.25">
      <c r="A53" s="55" t="s">
        <v>55</v>
      </c>
      <c r="B53" s="56">
        <v>2500</v>
      </c>
      <c r="C53" s="56">
        <v>2900</v>
      </c>
      <c r="D53" s="56">
        <v>2900</v>
      </c>
      <c r="E53" s="56">
        <v>2900</v>
      </c>
    </row>
    <row r="54" spans="1:10" ht="13.5" thickBot="1" x14ac:dyDescent="0.25">
      <c r="A54" s="54" t="s">
        <v>2</v>
      </c>
      <c r="B54" s="49"/>
      <c r="C54" s="49"/>
      <c r="D54" s="49"/>
      <c r="E54" s="49"/>
      <c r="G54" s="53"/>
    </row>
    <row r="55" spans="1:10" ht="13.5" thickBot="1" x14ac:dyDescent="0.25">
      <c r="A55" s="55" t="s">
        <v>54</v>
      </c>
      <c r="B55" s="49"/>
      <c r="C55" s="49"/>
      <c r="D55" s="49"/>
      <c r="E55" s="49"/>
    </row>
    <row r="56" spans="1:10" ht="13.5" thickBot="1" x14ac:dyDescent="0.25">
      <c r="A56" s="55" t="s">
        <v>55</v>
      </c>
      <c r="B56" s="49"/>
      <c r="C56" s="49"/>
      <c r="D56" s="49"/>
      <c r="E56" s="49"/>
    </row>
    <row r="57" spans="1:10" ht="13.5" thickBot="1" x14ac:dyDescent="0.25">
      <c r="A57" s="54" t="s">
        <v>24</v>
      </c>
      <c r="B57" s="49">
        <f>B58+B59</f>
        <v>17000</v>
      </c>
      <c r="C57" s="49">
        <f t="shared" ref="C57:E57" si="5">C58+C59</f>
        <v>18000</v>
      </c>
      <c r="D57" s="49">
        <f t="shared" si="5"/>
        <v>18500</v>
      </c>
      <c r="E57" s="49">
        <f t="shared" si="5"/>
        <v>18500</v>
      </c>
    </row>
    <row r="58" spans="1:10" ht="13.5" thickBot="1" x14ac:dyDescent="0.25">
      <c r="A58" s="55" t="s">
        <v>54</v>
      </c>
      <c r="B58" s="56">
        <v>17000</v>
      </c>
      <c r="C58" s="56">
        <v>18000</v>
      </c>
      <c r="D58" s="56">
        <v>18500</v>
      </c>
      <c r="E58" s="56">
        <v>18500</v>
      </c>
    </row>
    <row r="59" spans="1:10" ht="13.5" thickBot="1" x14ac:dyDescent="0.25">
      <c r="A59" s="55" t="s">
        <v>55</v>
      </c>
      <c r="B59" s="56"/>
      <c r="C59" s="56"/>
      <c r="D59" s="56"/>
      <c r="E59" s="56"/>
    </row>
    <row r="60" spans="1:10" ht="13.5" thickBot="1" x14ac:dyDescent="0.25">
      <c r="A60" s="54" t="s">
        <v>25</v>
      </c>
      <c r="B60" s="49">
        <f>B61+B62</f>
        <v>210</v>
      </c>
      <c r="C60" s="49">
        <f t="shared" ref="C60:E60" si="6">C61+C62</f>
        <v>500</v>
      </c>
      <c r="D60" s="49">
        <f t="shared" si="6"/>
        <v>500</v>
      </c>
      <c r="E60" s="49">
        <f t="shared" si="6"/>
        <v>500</v>
      </c>
    </row>
    <row r="61" spans="1:10" ht="13.5" thickBot="1" x14ac:dyDescent="0.25">
      <c r="A61" s="55" t="s">
        <v>54</v>
      </c>
      <c r="B61" s="56">
        <v>210</v>
      </c>
      <c r="C61" s="56">
        <v>500</v>
      </c>
      <c r="D61" s="56">
        <v>500</v>
      </c>
      <c r="E61" s="56">
        <v>500</v>
      </c>
    </row>
    <row r="62" spans="1:10" ht="13.5" thickBot="1" x14ac:dyDescent="0.25">
      <c r="A62" s="55" t="s">
        <v>55</v>
      </c>
      <c r="B62" s="56"/>
      <c r="C62" s="56"/>
      <c r="D62" s="56"/>
      <c r="E62" s="56"/>
    </row>
    <row r="63" spans="1:10" ht="26.25" thickBot="1" x14ac:dyDescent="0.25">
      <c r="A63" s="54" t="s">
        <v>3</v>
      </c>
      <c r="B63" s="49"/>
      <c r="C63" s="49"/>
      <c r="D63" s="49"/>
      <c r="E63" s="49"/>
      <c r="H63" s="57"/>
    </row>
    <row r="64" spans="1:10" ht="13.5" thickBot="1" x14ac:dyDescent="0.25">
      <c r="A64" s="55" t="s">
        <v>54</v>
      </c>
      <c r="B64" s="49"/>
      <c r="C64" s="49"/>
      <c r="D64" s="49"/>
      <c r="E64" s="49"/>
      <c r="J64" s="58"/>
    </row>
    <row r="65" spans="1:6" ht="13.5" thickBot="1" x14ac:dyDescent="0.25">
      <c r="A65" s="55" t="s">
        <v>55</v>
      </c>
      <c r="B65" s="49"/>
      <c r="C65" s="49"/>
      <c r="D65" s="49"/>
      <c r="E65" s="49"/>
    </row>
    <row r="66" spans="1:6" ht="13.5" thickBot="1" x14ac:dyDescent="0.25">
      <c r="A66" s="59" t="s">
        <v>30</v>
      </c>
      <c r="B66" s="49">
        <f>B63+B60+B57+B54+B51+B48+B45</f>
        <v>294824</v>
      </c>
      <c r="C66" s="49">
        <f>C63+C60+C57+C54+C51+C48+C45</f>
        <v>296798</v>
      </c>
      <c r="D66" s="49">
        <f>D63+D60+D57+D54+D51+D48+D45</f>
        <v>297798</v>
      </c>
      <c r="E66" s="49">
        <f>E63+E60+E57+E54+E51+E48+E45</f>
        <v>297798</v>
      </c>
    </row>
    <row r="67" spans="1:6" ht="13.5" thickBot="1" x14ac:dyDescent="0.25">
      <c r="A67" s="60" t="s">
        <v>31</v>
      </c>
      <c r="B67" s="61">
        <f>IF(B66-B37=0,0,"Error")</f>
        <v>0</v>
      </c>
      <c r="C67" s="61">
        <f t="shared" ref="C67:E67" si="7">IF(C66-C37=0,0,"Error")</f>
        <v>0</v>
      </c>
      <c r="D67" s="61">
        <f t="shared" si="7"/>
        <v>0</v>
      </c>
      <c r="E67" s="61">
        <f t="shared" si="7"/>
        <v>0</v>
      </c>
    </row>
    <row r="68" spans="1:6" ht="24" customHeight="1" thickBot="1" x14ac:dyDescent="0.25">
      <c r="A68" s="62" t="s">
        <v>133</v>
      </c>
      <c r="B68" s="451" t="s">
        <v>57</v>
      </c>
      <c r="C68" s="452"/>
      <c r="D68" s="452"/>
      <c r="E68" s="453"/>
      <c r="F68" s="22" t="s">
        <v>58</v>
      </c>
    </row>
    <row r="69" spans="1:6" ht="24" customHeight="1" thickBot="1" x14ac:dyDescent="0.25">
      <c r="A69" s="33" t="s">
        <v>9</v>
      </c>
      <c r="B69" s="431" t="s">
        <v>59</v>
      </c>
      <c r="C69" s="432"/>
      <c r="D69" s="432"/>
      <c r="E69" s="433"/>
    </row>
    <row r="70" spans="1:6" ht="13.5" thickBot="1" x14ac:dyDescent="0.25">
      <c r="A70" s="33" t="s">
        <v>14</v>
      </c>
      <c r="B70" s="454" t="s">
        <v>53</v>
      </c>
      <c r="C70" s="454"/>
      <c r="D70" s="454"/>
      <c r="E70" s="454"/>
    </row>
    <row r="71" spans="1:6" x14ac:dyDescent="0.2">
      <c r="A71" s="419"/>
      <c r="B71" s="29">
        <v>2019</v>
      </c>
      <c r="C71" s="29">
        <v>2020</v>
      </c>
      <c r="D71" s="29">
        <v>2021</v>
      </c>
      <c r="E71" s="29">
        <v>2022</v>
      </c>
    </row>
    <row r="72" spans="1:6" ht="26.25" thickBot="1" x14ac:dyDescent="0.25">
      <c r="A72" s="420"/>
      <c r="B72" s="47" t="s">
        <v>5</v>
      </c>
      <c r="C72" s="47" t="s">
        <v>6</v>
      </c>
      <c r="D72" s="47" t="s">
        <v>6</v>
      </c>
      <c r="E72" s="47" t="s">
        <v>6</v>
      </c>
    </row>
    <row r="73" spans="1:6" ht="13.5" thickBot="1" x14ac:dyDescent="0.25">
      <c r="A73" s="33" t="s">
        <v>8</v>
      </c>
      <c r="B73" s="48">
        <v>152</v>
      </c>
      <c r="C73" s="48">
        <v>154</v>
      </c>
      <c r="D73" s="48">
        <v>156</v>
      </c>
      <c r="E73" s="48">
        <v>156</v>
      </c>
    </row>
    <row r="74" spans="1:6" ht="13.5" thickBot="1" x14ac:dyDescent="0.25">
      <c r="A74" s="33" t="s">
        <v>15</v>
      </c>
      <c r="B74" s="49">
        <v>97278</v>
      </c>
      <c r="C74" s="49">
        <v>99304</v>
      </c>
      <c r="D74" s="49">
        <v>100304</v>
      </c>
      <c r="E74" s="49">
        <v>100304</v>
      </c>
    </row>
    <row r="75" spans="1:6" ht="13.5" thickBot="1" x14ac:dyDescent="0.25">
      <c r="A75" s="33" t="s">
        <v>23</v>
      </c>
      <c r="B75" s="50">
        <f>B74/B73</f>
        <v>639.98684210526312</v>
      </c>
      <c r="C75" s="50">
        <f>C74/C73</f>
        <v>644.83116883116884</v>
      </c>
      <c r="D75" s="50">
        <f>D74/D73</f>
        <v>642.97435897435901</v>
      </c>
      <c r="E75" s="50">
        <f>E74/E73</f>
        <v>642.97435897435901</v>
      </c>
    </row>
    <row r="76" spans="1:6" ht="13.5" thickBot="1" x14ac:dyDescent="0.25">
      <c r="A76" s="33" t="s">
        <v>16</v>
      </c>
      <c r="B76" s="51"/>
      <c r="C76" s="52">
        <f>C73/B73-1</f>
        <v>1.3157894736842035E-2</v>
      </c>
      <c r="D76" s="52">
        <f>D73/C73-1</f>
        <v>1.298701298701288E-2</v>
      </c>
      <c r="E76" s="52">
        <f>E73/D73-1</f>
        <v>0</v>
      </c>
    </row>
    <row r="77" spans="1:6" ht="13.5" thickBot="1" x14ac:dyDescent="0.25">
      <c r="A77" s="33" t="s">
        <v>17</v>
      </c>
      <c r="B77" s="51"/>
      <c r="C77" s="52">
        <f>C74/B74-1</f>
        <v>2.0826908447953318E-2</v>
      </c>
      <c r="D77" s="52">
        <f t="shared" ref="D77:E78" si="8">D74/C74-1</f>
        <v>1.0070087811165696E-2</v>
      </c>
      <c r="E77" s="52">
        <f t="shared" si="8"/>
        <v>0</v>
      </c>
    </row>
    <row r="78" spans="1:6" ht="13.5" thickBot="1" x14ac:dyDescent="0.25">
      <c r="A78" s="33" t="s">
        <v>18</v>
      </c>
      <c r="B78" s="51"/>
      <c r="C78" s="52">
        <f>C75/B75-1</f>
        <v>7.5694161304473706E-3</v>
      </c>
      <c r="D78" s="52">
        <f t="shared" si="8"/>
        <v>-2.8795286992338021E-3</v>
      </c>
      <c r="E78" s="52">
        <f t="shared" si="8"/>
        <v>0</v>
      </c>
    </row>
    <row r="79" spans="1:6" ht="13.5" thickBot="1" x14ac:dyDescent="0.25">
      <c r="A79" s="427" t="s">
        <v>239</v>
      </c>
      <c r="B79" s="428"/>
      <c r="C79" s="428"/>
      <c r="D79" s="428"/>
      <c r="E79" s="429"/>
    </row>
    <row r="80" spans="1:6" x14ac:dyDescent="0.2">
      <c r="A80" s="419"/>
      <c r="B80" s="29">
        <v>2019</v>
      </c>
      <c r="C80" s="29">
        <v>2020</v>
      </c>
      <c r="D80" s="29">
        <v>2021</v>
      </c>
      <c r="E80" s="29">
        <v>2022</v>
      </c>
    </row>
    <row r="81" spans="1:5" ht="26.25" thickBot="1" x14ac:dyDescent="0.25">
      <c r="A81" s="420"/>
      <c r="B81" s="47" t="s">
        <v>5</v>
      </c>
      <c r="C81" s="47" t="s">
        <v>6</v>
      </c>
      <c r="D81" s="47" t="s">
        <v>6</v>
      </c>
      <c r="E81" s="47" t="s">
        <v>6</v>
      </c>
    </row>
    <row r="82" spans="1:5" ht="13.5" thickBot="1" x14ac:dyDescent="0.25">
      <c r="A82" s="54" t="s">
        <v>0</v>
      </c>
      <c r="B82" s="49">
        <f>B83+B84</f>
        <v>57600</v>
      </c>
      <c r="C82" s="49">
        <f t="shared" ref="C82:E82" si="9">C83+C84</f>
        <v>57574</v>
      </c>
      <c r="D82" s="49">
        <f t="shared" si="9"/>
        <v>57574</v>
      </c>
      <c r="E82" s="49">
        <f t="shared" si="9"/>
        <v>57574</v>
      </c>
    </row>
    <row r="83" spans="1:5" ht="13.5" thickBot="1" x14ac:dyDescent="0.25">
      <c r="A83" s="55" t="s">
        <v>54</v>
      </c>
      <c r="B83" s="56">
        <v>57600</v>
      </c>
      <c r="C83" s="56">
        <v>57574</v>
      </c>
      <c r="D83" s="56">
        <v>57574</v>
      </c>
      <c r="E83" s="56">
        <v>57574</v>
      </c>
    </row>
    <row r="84" spans="1:5" ht="13.5" thickBot="1" x14ac:dyDescent="0.25">
      <c r="A84" s="55" t="s">
        <v>55</v>
      </c>
      <c r="B84" s="56"/>
      <c r="C84" s="63"/>
      <c r="D84" s="63"/>
      <c r="E84" s="63"/>
    </row>
    <row r="85" spans="1:5" ht="26.25" thickBot="1" x14ac:dyDescent="0.25">
      <c r="A85" s="54" t="s">
        <v>28</v>
      </c>
      <c r="B85" s="49">
        <f>B86+B87</f>
        <v>9600</v>
      </c>
      <c r="C85" s="49">
        <f t="shared" ref="C85:E85" si="10">C86+C87</f>
        <v>9600</v>
      </c>
      <c r="D85" s="49">
        <f t="shared" si="10"/>
        <v>9600</v>
      </c>
      <c r="E85" s="49">
        <f t="shared" si="10"/>
        <v>9600</v>
      </c>
    </row>
    <row r="86" spans="1:5" ht="13.5" thickBot="1" x14ac:dyDescent="0.25">
      <c r="A86" s="55" t="s">
        <v>54</v>
      </c>
      <c r="B86" s="56">
        <v>9600</v>
      </c>
      <c r="C86" s="56">
        <v>9600</v>
      </c>
      <c r="D86" s="56">
        <v>9600</v>
      </c>
      <c r="E86" s="56">
        <v>9600</v>
      </c>
    </row>
    <row r="87" spans="1:5" ht="13.5" thickBot="1" x14ac:dyDescent="0.25">
      <c r="A87" s="55" t="s">
        <v>55</v>
      </c>
      <c r="B87" s="56"/>
      <c r="C87" s="56"/>
      <c r="D87" s="56"/>
      <c r="E87" s="56"/>
    </row>
    <row r="88" spans="1:5" ht="13.5" thickBot="1" x14ac:dyDescent="0.25">
      <c r="A88" s="54" t="s">
        <v>1</v>
      </c>
      <c r="B88" s="49">
        <f>+B89+B90</f>
        <v>16298</v>
      </c>
      <c r="C88" s="49">
        <f t="shared" ref="C88:E88" si="11">+C89+C90</f>
        <v>17350</v>
      </c>
      <c r="D88" s="49">
        <f t="shared" si="11"/>
        <v>17850</v>
      </c>
      <c r="E88" s="49">
        <f t="shared" si="11"/>
        <v>17850</v>
      </c>
    </row>
    <row r="89" spans="1:5" ht="13.5" thickBot="1" x14ac:dyDescent="0.25">
      <c r="A89" s="55" t="s">
        <v>54</v>
      </c>
      <c r="B89" s="56">
        <v>12447</v>
      </c>
      <c r="C89" s="56">
        <v>13500</v>
      </c>
      <c r="D89" s="56">
        <v>14000</v>
      </c>
      <c r="E89" s="56">
        <v>14000</v>
      </c>
    </row>
    <row r="90" spans="1:5" ht="13.5" thickBot="1" x14ac:dyDescent="0.25">
      <c r="A90" s="55" t="s">
        <v>55</v>
      </c>
      <c r="B90" s="56">
        <v>3851</v>
      </c>
      <c r="C90" s="56">
        <v>3850</v>
      </c>
      <c r="D90" s="56">
        <v>3850</v>
      </c>
      <c r="E90" s="56">
        <v>3850</v>
      </c>
    </row>
    <row r="91" spans="1:5" ht="13.5" thickBot="1" x14ac:dyDescent="0.25">
      <c r="A91" s="54" t="s">
        <v>2</v>
      </c>
      <c r="B91" s="49">
        <f>B92+B93</f>
        <v>0</v>
      </c>
      <c r="C91" s="49">
        <f t="shared" ref="C91:E91" si="12">C92+C93</f>
        <v>0</v>
      </c>
      <c r="D91" s="49">
        <f t="shared" si="12"/>
        <v>0</v>
      </c>
      <c r="E91" s="49">
        <f t="shared" si="12"/>
        <v>0</v>
      </c>
    </row>
    <row r="92" spans="1:5" ht="13.5" thickBot="1" x14ac:dyDescent="0.25">
      <c r="A92" s="55" t="s">
        <v>54</v>
      </c>
      <c r="B92" s="49"/>
      <c r="C92" s="49"/>
      <c r="D92" s="49"/>
      <c r="E92" s="49"/>
    </row>
    <row r="93" spans="1:5" ht="13.5" thickBot="1" x14ac:dyDescent="0.25">
      <c r="A93" s="55" t="s">
        <v>55</v>
      </c>
      <c r="B93" s="49"/>
      <c r="C93" s="49"/>
      <c r="D93" s="49"/>
      <c r="E93" s="49"/>
    </row>
    <row r="94" spans="1:5" ht="13.5" thickBot="1" x14ac:dyDescent="0.25">
      <c r="A94" s="54" t="s">
        <v>24</v>
      </c>
      <c r="B94" s="49">
        <f>B95+B96</f>
        <v>13000</v>
      </c>
      <c r="C94" s="49">
        <f t="shared" ref="C94:E94" si="13">C95+C96</f>
        <v>14000</v>
      </c>
      <c r="D94" s="49">
        <f t="shared" si="13"/>
        <v>14500</v>
      </c>
      <c r="E94" s="49">
        <f t="shared" si="13"/>
        <v>14500</v>
      </c>
    </row>
    <row r="95" spans="1:5" ht="13.5" thickBot="1" x14ac:dyDescent="0.25">
      <c r="A95" s="55" t="s">
        <v>54</v>
      </c>
      <c r="B95" s="56">
        <v>13000</v>
      </c>
      <c r="C95" s="56">
        <v>14000</v>
      </c>
      <c r="D95" s="56">
        <v>14500</v>
      </c>
      <c r="E95" s="56">
        <v>14500</v>
      </c>
    </row>
    <row r="96" spans="1:5" ht="13.5" thickBot="1" x14ac:dyDescent="0.25">
      <c r="A96" s="55" t="s">
        <v>55</v>
      </c>
      <c r="B96" s="56"/>
      <c r="C96" s="56"/>
      <c r="D96" s="56"/>
      <c r="E96" s="56"/>
    </row>
    <row r="97" spans="1:15" ht="13.5" thickBot="1" x14ac:dyDescent="0.25">
      <c r="A97" s="54" t="s">
        <v>25</v>
      </c>
      <c r="B97" s="49">
        <f>B98+B99</f>
        <v>780</v>
      </c>
      <c r="C97" s="49">
        <f t="shared" ref="C97:E97" si="14">C98+C99</f>
        <v>780</v>
      </c>
      <c r="D97" s="49">
        <f t="shared" si="14"/>
        <v>780</v>
      </c>
      <c r="E97" s="49">
        <f t="shared" si="14"/>
        <v>780</v>
      </c>
    </row>
    <row r="98" spans="1:15" ht="13.5" thickBot="1" x14ac:dyDescent="0.25">
      <c r="A98" s="55" t="s">
        <v>54</v>
      </c>
      <c r="B98" s="56">
        <v>780</v>
      </c>
      <c r="C98" s="56">
        <v>780</v>
      </c>
      <c r="D98" s="56">
        <v>780</v>
      </c>
      <c r="E98" s="56">
        <v>780</v>
      </c>
      <c r="G98" s="23"/>
      <c r="H98" s="23"/>
      <c r="I98" s="23"/>
      <c r="J98" s="23"/>
      <c r="K98" s="23"/>
      <c r="L98" s="23"/>
      <c r="M98" s="23"/>
      <c r="N98" s="23"/>
      <c r="O98" s="23"/>
    </row>
    <row r="99" spans="1:15" ht="13.5" thickBot="1" x14ac:dyDescent="0.25">
      <c r="A99" s="55" t="s">
        <v>55</v>
      </c>
      <c r="B99" s="56"/>
      <c r="C99" s="56"/>
      <c r="D99" s="56"/>
      <c r="E99" s="56"/>
      <c r="G99" s="23"/>
      <c r="H99" s="23"/>
      <c r="I99" s="23"/>
      <c r="J99" s="23"/>
      <c r="K99" s="23"/>
      <c r="L99" s="23"/>
      <c r="M99" s="23"/>
      <c r="N99" s="23"/>
      <c r="O99" s="23"/>
    </row>
    <row r="100" spans="1:15" ht="26.25" thickBot="1" x14ac:dyDescent="0.25">
      <c r="A100" s="54" t="s">
        <v>3</v>
      </c>
      <c r="B100" s="49">
        <f>B101+B102</f>
        <v>0</v>
      </c>
      <c r="C100" s="49">
        <f t="shared" ref="C100:E100" si="15">C101+C102</f>
        <v>0</v>
      </c>
      <c r="D100" s="49">
        <f t="shared" si="15"/>
        <v>0</v>
      </c>
      <c r="E100" s="49">
        <f t="shared" si="15"/>
        <v>0</v>
      </c>
      <c r="G100" s="23"/>
      <c r="H100" s="23"/>
      <c r="I100" s="23"/>
      <c r="J100" s="23"/>
      <c r="K100" s="23"/>
      <c r="L100" s="23"/>
      <c r="M100" s="23"/>
      <c r="N100" s="23"/>
      <c r="O100" s="23"/>
    </row>
    <row r="101" spans="1:15" ht="13.5" thickBot="1" x14ac:dyDescent="0.25">
      <c r="A101" s="55" t="s">
        <v>54</v>
      </c>
      <c r="B101" s="49"/>
      <c r="C101" s="49"/>
      <c r="D101" s="49"/>
      <c r="E101" s="49"/>
      <c r="G101" s="23"/>
      <c r="H101" s="23"/>
      <c r="I101" s="23"/>
      <c r="J101" s="23"/>
      <c r="K101" s="23"/>
      <c r="L101" s="23"/>
      <c r="M101" s="23"/>
      <c r="N101" s="23"/>
      <c r="O101" s="23"/>
    </row>
    <row r="102" spans="1:15" ht="13.5" thickBot="1" x14ac:dyDescent="0.25">
      <c r="A102" s="55" t="s">
        <v>55</v>
      </c>
      <c r="B102" s="49"/>
      <c r="C102" s="49"/>
      <c r="D102" s="49"/>
      <c r="E102" s="49"/>
      <c r="G102" s="23"/>
      <c r="H102" s="23"/>
      <c r="I102" s="23"/>
      <c r="J102" s="23"/>
      <c r="K102" s="23"/>
      <c r="L102" s="23"/>
      <c r="M102" s="23"/>
      <c r="N102" s="23"/>
      <c r="O102" s="23"/>
    </row>
    <row r="103" spans="1:15" ht="13.5" thickBot="1" x14ac:dyDescent="0.25">
      <c r="A103" s="64" t="s">
        <v>60</v>
      </c>
      <c r="B103" s="49">
        <f>B100+B97+B94+B91+B88+B85+B82</f>
        <v>97278</v>
      </c>
      <c r="C103" s="49">
        <f>C100+C97+C94+C91+C88+C85+C82</f>
        <v>99304</v>
      </c>
      <c r="D103" s="49">
        <f>D100+D97+D94+D91+D88+D85+D82</f>
        <v>100304</v>
      </c>
      <c r="E103" s="49">
        <f>E100+E97+E94+E91+E88+E85+E82</f>
        <v>100304</v>
      </c>
      <c r="G103" s="23"/>
      <c r="H103" s="23"/>
      <c r="I103" s="23"/>
      <c r="J103" s="23"/>
      <c r="K103" s="23"/>
      <c r="L103" s="23"/>
      <c r="M103" s="23"/>
      <c r="N103" s="23"/>
      <c r="O103" s="23"/>
    </row>
    <row r="104" spans="1:15" ht="13.5" thickBot="1" x14ac:dyDescent="0.25">
      <c r="A104" s="60" t="s">
        <v>31</v>
      </c>
      <c r="B104" s="65">
        <f>IF(B103-B74=0,0,"Error")</f>
        <v>0</v>
      </c>
      <c r="C104" s="65">
        <f>IF(C103-C74=0,0,"Error")</f>
        <v>0</v>
      </c>
      <c r="D104" s="65">
        <f>IF(D103-D74=0,0,"Error")</f>
        <v>0</v>
      </c>
      <c r="E104" s="65">
        <f>IF(E103-E74=0,0,"Error")</f>
        <v>0</v>
      </c>
      <c r="G104" s="23"/>
      <c r="H104" s="23"/>
      <c r="I104" s="23"/>
      <c r="J104" s="23"/>
      <c r="K104" s="23"/>
      <c r="L104" s="23"/>
      <c r="M104" s="23"/>
      <c r="N104" s="23"/>
      <c r="O104" s="23"/>
    </row>
    <row r="105" spans="1:15" ht="31.5" customHeight="1" thickBot="1" x14ac:dyDescent="0.25">
      <c r="A105" s="62" t="s">
        <v>134</v>
      </c>
      <c r="B105" s="451" t="s">
        <v>61</v>
      </c>
      <c r="C105" s="452"/>
      <c r="D105" s="452"/>
      <c r="E105" s="453"/>
      <c r="F105" s="22" t="s">
        <v>135</v>
      </c>
      <c r="G105" s="23"/>
      <c r="H105" s="23"/>
      <c r="I105" s="23"/>
      <c r="J105" s="23"/>
      <c r="K105" s="23"/>
      <c r="L105" s="23"/>
      <c r="M105" s="23"/>
      <c r="N105" s="23"/>
      <c r="O105" s="23"/>
    </row>
    <row r="106" spans="1:15" ht="48" customHeight="1" thickBot="1" x14ac:dyDescent="0.25">
      <c r="A106" s="33" t="s">
        <v>9</v>
      </c>
      <c r="B106" s="431" t="s">
        <v>62</v>
      </c>
      <c r="C106" s="432"/>
      <c r="D106" s="432"/>
      <c r="E106" s="433"/>
      <c r="G106" s="23"/>
      <c r="H106" s="23"/>
      <c r="I106" s="23"/>
      <c r="J106" s="23"/>
      <c r="K106" s="23"/>
      <c r="L106" s="23"/>
      <c r="M106" s="23"/>
      <c r="N106" s="23"/>
      <c r="O106" s="23"/>
    </row>
    <row r="107" spans="1:15" ht="13.5" thickBot="1" x14ac:dyDescent="0.25">
      <c r="A107" s="33" t="s">
        <v>14</v>
      </c>
      <c r="B107" s="454" t="s">
        <v>53</v>
      </c>
      <c r="C107" s="454"/>
      <c r="D107" s="454"/>
      <c r="E107" s="454"/>
      <c r="G107" s="23"/>
      <c r="H107" s="23"/>
      <c r="I107" s="23"/>
      <c r="J107" s="23"/>
      <c r="K107" s="23"/>
      <c r="L107" s="23"/>
      <c r="M107" s="23"/>
      <c r="N107" s="23"/>
      <c r="O107" s="23"/>
    </row>
    <row r="108" spans="1:15" x14ac:dyDescent="0.2">
      <c r="A108" s="419"/>
      <c r="B108" s="29">
        <v>2019</v>
      </c>
      <c r="C108" s="29">
        <v>2020</v>
      </c>
      <c r="D108" s="29">
        <v>2021</v>
      </c>
      <c r="E108" s="29">
        <v>2022</v>
      </c>
      <c r="G108" s="23"/>
      <c r="H108" s="23"/>
      <c r="I108" s="23"/>
      <c r="J108" s="23"/>
      <c r="K108" s="23"/>
      <c r="L108" s="23"/>
      <c r="M108" s="23"/>
      <c r="N108" s="23"/>
      <c r="O108" s="23"/>
    </row>
    <row r="109" spans="1:15" ht="26.25" thickBot="1" x14ac:dyDescent="0.25">
      <c r="A109" s="420"/>
      <c r="B109" s="47" t="s">
        <v>5</v>
      </c>
      <c r="C109" s="47" t="s">
        <v>6</v>
      </c>
      <c r="D109" s="47" t="s">
        <v>6</v>
      </c>
      <c r="E109" s="47" t="s">
        <v>6</v>
      </c>
      <c r="G109" s="23"/>
      <c r="H109" s="23"/>
      <c r="I109" s="23"/>
      <c r="J109" s="23"/>
      <c r="K109" s="23"/>
      <c r="L109" s="23"/>
      <c r="M109" s="23"/>
      <c r="N109" s="23"/>
      <c r="O109" s="23"/>
    </row>
    <row r="110" spans="1:15" ht="13.5" thickBot="1" x14ac:dyDescent="0.25">
      <c r="A110" s="33" t="s">
        <v>8</v>
      </c>
      <c r="B110" s="48">
        <v>357</v>
      </c>
      <c r="C110" s="48">
        <v>359</v>
      </c>
      <c r="D110" s="48">
        <v>3660</v>
      </c>
      <c r="E110" s="48">
        <v>361</v>
      </c>
      <c r="G110" s="23"/>
      <c r="H110" s="23"/>
      <c r="I110" s="23"/>
      <c r="J110" s="23"/>
      <c r="K110" s="23"/>
      <c r="L110" s="23"/>
      <c r="M110" s="23"/>
      <c r="N110" s="23"/>
      <c r="O110" s="23"/>
    </row>
    <row r="111" spans="1:15" ht="13.5" thickBot="1" x14ac:dyDescent="0.25">
      <c r="A111" s="33" t="s">
        <v>15</v>
      </c>
      <c r="B111" s="48">
        <v>31750</v>
      </c>
      <c r="C111" s="66">
        <v>33450</v>
      </c>
      <c r="D111" s="48">
        <v>33750</v>
      </c>
      <c r="E111" s="48">
        <v>33750</v>
      </c>
      <c r="G111" s="23"/>
      <c r="H111" s="23"/>
      <c r="I111" s="23"/>
      <c r="J111" s="23"/>
      <c r="K111" s="23"/>
      <c r="L111" s="23"/>
      <c r="M111" s="23"/>
      <c r="N111" s="23"/>
      <c r="O111" s="23"/>
    </row>
    <row r="112" spans="1:15" ht="13.5" thickBot="1" x14ac:dyDescent="0.25">
      <c r="A112" s="33" t="s">
        <v>23</v>
      </c>
      <c r="B112" s="50">
        <f>B111/B110</f>
        <v>88.935574229691881</v>
      </c>
      <c r="C112" s="50">
        <f>C111/C110</f>
        <v>93.175487465181064</v>
      </c>
      <c r="D112" s="50">
        <f>D111/D110</f>
        <v>9.221311475409836</v>
      </c>
      <c r="E112" s="50">
        <f>E111/E110</f>
        <v>93.49030470914127</v>
      </c>
      <c r="G112" s="23"/>
      <c r="H112" s="23"/>
      <c r="I112" s="23"/>
      <c r="J112" s="23"/>
      <c r="K112" s="23"/>
      <c r="L112" s="23"/>
      <c r="M112" s="23"/>
      <c r="N112" s="23"/>
      <c r="O112" s="23"/>
    </row>
    <row r="113" spans="1:15" ht="13.5" thickBot="1" x14ac:dyDescent="0.25">
      <c r="A113" s="33" t="s">
        <v>16</v>
      </c>
      <c r="B113" s="51"/>
      <c r="C113" s="52">
        <f>C110/B110-1</f>
        <v>5.6022408963585235E-3</v>
      </c>
      <c r="D113" s="52">
        <f>D110/C110-1</f>
        <v>9.1949860724233989</v>
      </c>
      <c r="E113" s="52">
        <f>E110/D110-1</f>
        <v>-0.9013661202185792</v>
      </c>
      <c r="G113" s="23"/>
      <c r="H113" s="23"/>
      <c r="I113" s="23"/>
      <c r="J113" s="23"/>
      <c r="K113" s="23"/>
      <c r="L113" s="23"/>
      <c r="M113" s="23"/>
      <c r="N113" s="23"/>
      <c r="O113" s="23"/>
    </row>
    <row r="114" spans="1:15" ht="13.5" thickBot="1" x14ac:dyDescent="0.25">
      <c r="A114" s="33" t="s">
        <v>17</v>
      </c>
      <c r="B114" s="51"/>
      <c r="C114" s="52">
        <f>C111/B111-1</f>
        <v>5.3543307086614256E-2</v>
      </c>
      <c r="D114" s="52">
        <f t="shared" ref="D114:E115" si="16">D111/C111-1</f>
        <v>8.9686098654708779E-3</v>
      </c>
      <c r="E114" s="52">
        <f t="shared" si="16"/>
        <v>0</v>
      </c>
      <c r="G114" s="23"/>
      <c r="H114" s="23"/>
      <c r="I114" s="23"/>
      <c r="J114" s="23"/>
      <c r="K114" s="23"/>
      <c r="L114" s="23"/>
      <c r="M114" s="23"/>
      <c r="N114" s="23"/>
      <c r="O114" s="23"/>
    </row>
    <row r="115" spans="1:15" ht="13.5" thickBot="1" x14ac:dyDescent="0.25">
      <c r="A115" s="33" t="s">
        <v>18</v>
      </c>
      <c r="B115" s="51"/>
      <c r="C115" s="52">
        <f>C112/B112-1</f>
        <v>4.7673985041563505E-2</v>
      </c>
      <c r="D115" s="52">
        <f t="shared" si="16"/>
        <v>-0.90103286039844155</v>
      </c>
      <c r="E115" s="52">
        <f t="shared" si="16"/>
        <v>9.1385041551246537</v>
      </c>
      <c r="G115" s="23"/>
      <c r="H115" s="23"/>
      <c r="I115" s="23"/>
      <c r="J115" s="23"/>
      <c r="K115" s="23"/>
      <c r="L115" s="23"/>
      <c r="M115" s="23"/>
      <c r="N115" s="23"/>
      <c r="O115" s="23"/>
    </row>
    <row r="116" spans="1:15" ht="13.5" thickBot="1" x14ac:dyDescent="0.25">
      <c r="A116" s="427" t="s">
        <v>240</v>
      </c>
      <c r="B116" s="428"/>
      <c r="C116" s="428"/>
      <c r="D116" s="428"/>
      <c r="E116" s="429"/>
      <c r="G116" s="23"/>
      <c r="H116" s="23"/>
      <c r="I116" s="23"/>
      <c r="J116" s="23"/>
      <c r="K116" s="23"/>
      <c r="L116" s="23"/>
      <c r="M116" s="23"/>
      <c r="N116" s="23"/>
      <c r="O116" s="23"/>
    </row>
    <row r="117" spans="1:15" x14ac:dyDescent="0.2">
      <c r="A117" s="419"/>
      <c r="B117" s="29">
        <v>2019</v>
      </c>
      <c r="C117" s="29">
        <v>2020</v>
      </c>
      <c r="D117" s="29">
        <v>2021</v>
      </c>
      <c r="E117" s="29">
        <v>2022</v>
      </c>
      <c r="G117" s="23"/>
      <c r="H117" s="23"/>
      <c r="I117" s="23"/>
      <c r="J117" s="23"/>
      <c r="K117" s="23"/>
      <c r="L117" s="23"/>
      <c r="M117" s="23"/>
      <c r="N117" s="23"/>
      <c r="O117" s="23"/>
    </row>
    <row r="118" spans="1:15" ht="26.25" thickBot="1" x14ac:dyDescent="0.25">
      <c r="A118" s="420"/>
      <c r="B118" s="47" t="s">
        <v>5</v>
      </c>
      <c r="C118" s="47" t="s">
        <v>6</v>
      </c>
      <c r="D118" s="47" t="s">
        <v>6</v>
      </c>
      <c r="E118" s="47" t="s">
        <v>6</v>
      </c>
      <c r="G118" s="23"/>
      <c r="H118" s="23"/>
      <c r="I118" s="23"/>
      <c r="J118" s="23"/>
      <c r="K118" s="23"/>
      <c r="L118" s="23"/>
      <c r="M118" s="23"/>
      <c r="N118" s="23"/>
      <c r="O118" s="23"/>
    </row>
    <row r="119" spans="1:15" ht="13.5" thickBot="1" x14ac:dyDescent="0.25">
      <c r="A119" s="54" t="s">
        <v>0</v>
      </c>
      <c r="B119" s="49">
        <f>B120+B121</f>
        <v>17050</v>
      </c>
      <c r="C119" s="49">
        <f t="shared" ref="C119:E119" si="17">C120+C121</f>
        <v>17050</v>
      </c>
      <c r="D119" s="49">
        <f t="shared" si="17"/>
        <v>17050</v>
      </c>
      <c r="E119" s="49">
        <f t="shared" si="17"/>
        <v>17050</v>
      </c>
      <c r="G119" s="23"/>
      <c r="H119" s="23"/>
      <c r="I119" s="23"/>
      <c r="J119" s="23"/>
      <c r="K119" s="23"/>
      <c r="L119" s="23"/>
      <c r="M119" s="23"/>
      <c r="N119" s="23"/>
      <c r="O119" s="23"/>
    </row>
    <row r="120" spans="1:15" ht="13.5" thickBot="1" x14ac:dyDescent="0.25">
      <c r="A120" s="55" t="s">
        <v>54</v>
      </c>
      <c r="B120" s="56">
        <v>17050</v>
      </c>
      <c r="C120" s="56">
        <v>17050</v>
      </c>
      <c r="D120" s="56">
        <v>17050</v>
      </c>
      <c r="E120" s="56">
        <v>17050</v>
      </c>
      <c r="G120" s="23"/>
      <c r="H120" s="23"/>
      <c r="I120" s="23"/>
      <c r="J120" s="23"/>
      <c r="K120" s="23"/>
      <c r="L120" s="23"/>
      <c r="M120" s="23"/>
      <c r="N120" s="23"/>
      <c r="O120" s="23"/>
    </row>
    <row r="121" spans="1:15" ht="13.5" thickBot="1" x14ac:dyDescent="0.25">
      <c r="A121" s="55" t="s">
        <v>55</v>
      </c>
      <c r="B121" s="56"/>
      <c r="C121" s="63"/>
      <c r="D121" s="63"/>
      <c r="E121" s="63"/>
      <c r="G121" s="23"/>
      <c r="H121" s="23"/>
      <c r="I121" s="23"/>
      <c r="J121" s="23"/>
      <c r="K121" s="23"/>
      <c r="L121" s="23"/>
      <c r="M121" s="23"/>
      <c r="N121" s="23"/>
      <c r="O121" s="23"/>
    </row>
    <row r="122" spans="1:15" ht="26.25" thickBot="1" x14ac:dyDescent="0.25">
      <c r="A122" s="54" t="s">
        <v>28</v>
      </c>
      <c r="B122" s="49">
        <f>B123+B124</f>
        <v>2800</v>
      </c>
      <c r="C122" s="49">
        <f t="shared" ref="C122:E122" si="18">C123+C124</f>
        <v>2800</v>
      </c>
      <c r="D122" s="49">
        <f t="shared" si="18"/>
        <v>2800</v>
      </c>
      <c r="E122" s="49">
        <f t="shared" si="18"/>
        <v>2800</v>
      </c>
      <c r="G122" s="23"/>
      <c r="H122" s="23"/>
      <c r="I122" s="23"/>
      <c r="J122" s="23"/>
      <c r="K122" s="23"/>
      <c r="L122" s="23"/>
      <c r="M122" s="23"/>
      <c r="N122" s="23"/>
      <c r="O122" s="23"/>
    </row>
    <row r="123" spans="1:15" ht="13.5" thickBot="1" x14ac:dyDescent="0.25">
      <c r="A123" s="55" t="s">
        <v>54</v>
      </c>
      <c r="B123" s="56">
        <v>2800</v>
      </c>
      <c r="C123" s="56">
        <v>2800</v>
      </c>
      <c r="D123" s="56">
        <v>2800</v>
      </c>
      <c r="E123" s="56">
        <v>2800</v>
      </c>
      <c r="G123" s="23"/>
      <c r="H123" s="23"/>
      <c r="I123" s="23"/>
      <c r="J123" s="23"/>
      <c r="K123" s="23"/>
      <c r="L123" s="23"/>
      <c r="M123" s="23"/>
      <c r="N123" s="23"/>
      <c r="O123" s="23"/>
    </row>
    <row r="124" spans="1:15" ht="13.5" thickBot="1" x14ac:dyDescent="0.25">
      <c r="A124" s="55" t="s">
        <v>55</v>
      </c>
      <c r="B124" s="56"/>
      <c r="C124" s="56"/>
      <c r="D124" s="56"/>
      <c r="E124" s="56"/>
      <c r="G124" s="23"/>
      <c r="H124" s="23"/>
      <c r="I124" s="23"/>
      <c r="J124" s="23"/>
      <c r="K124" s="23"/>
      <c r="L124" s="23"/>
      <c r="M124" s="23"/>
      <c r="N124" s="23"/>
      <c r="O124" s="23"/>
    </row>
    <row r="125" spans="1:15" ht="13.5" thickBot="1" x14ac:dyDescent="0.25">
      <c r="A125" s="54" t="s">
        <v>1</v>
      </c>
      <c r="B125" s="49">
        <f>B126+B127</f>
        <v>2900</v>
      </c>
      <c r="C125" s="49">
        <f t="shared" ref="C125:D125" si="19">C126+C127</f>
        <v>3600</v>
      </c>
      <c r="D125" s="49">
        <f t="shared" si="19"/>
        <v>3900</v>
      </c>
      <c r="E125" s="49">
        <f>E126+E127</f>
        <v>3900</v>
      </c>
      <c r="G125" s="23"/>
      <c r="H125" s="23"/>
      <c r="I125" s="23"/>
      <c r="J125" s="23"/>
      <c r="K125" s="23"/>
      <c r="L125" s="23"/>
      <c r="M125" s="23"/>
      <c r="N125" s="23"/>
      <c r="O125" s="23"/>
    </row>
    <row r="126" spans="1:15" ht="13.5" thickBot="1" x14ac:dyDescent="0.25">
      <c r="A126" s="55" t="s">
        <v>54</v>
      </c>
      <c r="B126" s="56">
        <v>1500</v>
      </c>
      <c r="C126" s="56">
        <v>2200</v>
      </c>
      <c r="D126" s="56">
        <v>2500</v>
      </c>
      <c r="E126" s="56">
        <v>2500</v>
      </c>
      <c r="G126" s="23"/>
      <c r="H126" s="23"/>
      <c r="I126" s="23"/>
      <c r="J126" s="23"/>
      <c r="K126" s="23"/>
      <c r="L126" s="23"/>
      <c r="M126" s="23"/>
      <c r="N126" s="23"/>
      <c r="O126" s="23"/>
    </row>
    <row r="127" spans="1:15" ht="13.5" thickBot="1" x14ac:dyDescent="0.25">
      <c r="A127" s="55" t="s">
        <v>55</v>
      </c>
      <c r="B127" s="56">
        <v>1400</v>
      </c>
      <c r="C127" s="56">
        <v>1400</v>
      </c>
      <c r="D127" s="56">
        <v>1400</v>
      </c>
      <c r="E127" s="56">
        <v>1400</v>
      </c>
      <c r="G127" s="23"/>
      <c r="H127" s="23"/>
      <c r="I127" s="23"/>
      <c r="J127" s="23"/>
      <c r="K127" s="23"/>
      <c r="L127" s="23"/>
      <c r="M127" s="23"/>
      <c r="N127" s="23"/>
      <c r="O127" s="23"/>
    </row>
    <row r="128" spans="1:15" ht="13.5" thickBot="1" x14ac:dyDescent="0.25">
      <c r="A128" s="54" t="s">
        <v>2</v>
      </c>
      <c r="B128" s="49"/>
      <c r="C128" s="49"/>
      <c r="D128" s="49"/>
      <c r="E128" s="49"/>
      <c r="G128" s="23"/>
      <c r="H128" s="23"/>
      <c r="I128" s="23"/>
      <c r="J128" s="23"/>
      <c r="K128" s="23"/>
      <c r="L128" s="23"/>
      <c r="M128" s="23"/>
      <c r="N128" s="23"/>
      <c r="O128" s="23"/>
    </row>
    <row r="129" spans="1:15" ht="13.5" thickBot="1" x14ac:dyDescent="0.25">
      <c r="A129" s="55" t="s">
        <v>54</v>
      </c>
      <c r="B129" s="56"/>
      <c r="C129" s="56"/>
      <c r="D129" s="56"/>
      <c r="E129" s="56"/>
      <c r="G129" s="23"/>
      <c r="H129" s="23"/>
      <c r="I129" s="23"/>
      <c r="J129" s="23"/>
      <c r="K129" s="23"/>
      <c r="L129" s="23"/>
      <c r="M129" s="23"/>
      <c r="N129" s="23"/>
      <c r="O129" s="23"/>
    </row>
    <row r="130" spans="1:15" ht="13.5" thickBot="1" x14ac:dyDescent="0.25">
      <c r="A130" s="55" t="s">
        <v>55</v>
      </c>
      <c r="B130" s="56"/>
      <c r="C130" s="56"/>
      <c r="D130" s="56"/>
      <c r="E130" s="56"/>
      <c r="G130" s="23"/>
      <c r="H130" s="23"/>
      <c r="I130" s="23"/>
      <c r="J130" s="23"/>
      <c r="K130" s="23"/>
      <c r="L130" s="23"/>
      <c r="M130" s="23"/>
      <c r="N130" s="23"/>
      <c r="O130" s="23"/>
    </row>
    <row r="131" spans="1:15" ht="13.5" thickBot="1" x14ac:dyDescent="0.25">
      <c r="A131" s="54" t="s">
        <v>24</v>
      </c>
      <c r="B131" s="49">
        <f>B132+B133</f>
        <v>9000</v>
      </c>
      <c r="C131" s="49">
        <f t="shared" ref="C131:E131" si="20">C132+C133</f>
        <v>10000</v>
      </c>
      <c r="D131" s="49">
        <f t="shared" si="20"/>
        <v>10000</v>
      </c>
      <c r="E131" s="49">
        <f t="shared" si="20"/>
        <v>10000</v>
      </c>
      <c r="G131" s="23"/>
      <c r="H131" s="23"/>
      <c r="I131" s="23"/>
      <c r="J131" s="23"/>
      <c r="K131" s="23"/>
      <c r="L131" s="23"/>
      <c r="M131" s="23"/>
      <c r="N131" s="23"/>
      <c r="O131" s="23"/>
    </row>
    <row r="132" spans="1:15" ht="13.5" thickBot="1" x14ac:dyDescent="0.25">
      <c r="A132" s="55" t="s">
        <v>54</v>
      </c>
      <c r="B132" s="56">
        <v>9000</v>
      </c>
      <c r="C132" s="56">
        <v>10000</v>
      </c>
      <c r="D132" s="56">
        <v>10000</v>
      </c>
      <c r="E132" s="56">
        <v>10000</v>
      </c>
      <c r="G132" s="23"/>
      <c r="H132" s="23"/>
      <c r="I132" s="23"/>
      <c r="J132" s="23"/>
      <c r="K132" s="23"/>
      <c r="L132" s="23"/>
      <c r="M132" s="23"/>
      <c r="N132" s="23"/>
      <c r="O132" s="23"/>
    </row>
    <row r="133" spans="1:15" ht="13.5" thickBot="1" x14ac:dyDescent="0.25">
      <c r="A133" s="55" t="s">
        <v>55</v>
      </c>
      <c r="B133" s="56"/>
      <c r="C133" s="56"/>
      <c r="D133" s="56"/>
      <c r="E133" s="56"/>
      <c r="G133" s="23"/>
      <c r="H133" s="23"/>
      <c r="I133" s="23"/>
      <c r="J133" s="23"/>
      <c r="K133" s="23"/>
      <c r="L133" s="23"/>
      <c r="M133" s="23"/>
      <c r="N133" s="23"/>
      <c r="O133" s="23"/>
    </row>
    <row r="134" spans="1:15" ht="13.5" thickBot="1" x14ac:dyDescent="0.25">
      <c r="A134" s="54" t="s">
        <v>25</v>
      </c>
      <c r="B134" s="49"/>
      <c r="C134" s="49"/>
      <c r="D134" s="49"/>
      <c r="E134" s="49"/>
      <c r="G134" s="23"/>
      <c r="H134" s="23"/>
      <c r="I134" s="23"/>
      <c r="J134" s="23"/>
      <c r="K134" s="23"/>
      <c r="L134" s="23"/>
      <c r="M134" s="23"/>
      <c r="N134" s="23"/>
      <c r="O134" s="23"/>
    </row>
    <row r="135" spans="1:15" ht="13.5" thickBot="1" x14ac:dyDescent="0.25">
      <c r="A135" s="55" t="s">
        <v>54</v>
      </c>
      <c r="B135" s="49"/>
      <c r="C135" s="49"/>
      <c r="D135" s="49"/>
      <c r="E135" s="49"/>
      <c r="G135" s="23"/>
      <c r="H135" s="23"/>
      <c r="I135" s="23"/>
      <c r="J135" s="23"/>
      <c r="K135" s="23"/>
      <c r="L135" s="23"/>
      <c r="M135" s="23"/>
      <c r="N135" s="23"/>
      <c r="O135" s="23"/>
    </row>
    <row r="136" spans="1:15" ht="13.5" thickBot="1" x14ac:dyDescent="0.25">
      <c r="A136" s="55" t="s">
        <v>55</v>
      </c>
      <c r="B136" s="49"/>
      <c r="C136" s="49"/>
      <c r="D136" s="49"/>
      <c r="E136" s="49"/>
      <c r="G136" s="23"/>
      <c r="H136" s="23"/>
      <c r="I136" s="23"/>
      <c r="J136" s="23"/>
      <c r="K136" s="23"/>
      <c r="L136" s="23"/>
      <c r="M136" s="23"/>
      <c r="N136" s="23"/>
      <c r="O136" s="23"/>
    </row>
    <row r="137" spans="1:15" ht="26.25" thickBot="1" x14ac:dyDescent="0.25">
      <c r="A137" s="54" t="s">
        <v>3</v>
      </c>
      <c r="B137" s="49"/>
      <c r="C137" s="49"/>
      <c r="D137" s="49"/>
      <c r="E137" s="49"/>
      <c r="G137" s="23"/>
      <c r="H137" s="23"/>
      <c r="I137" s="23"/>
      <c r="J137" s="23"/>
      <c r="K137" s="23"/>
      <c r="L137" s="23"/>
      <c r="M137" s="23"/>
      <c r="N137" s="23"/>
      <c r="O137" s="23"/>
    </row>
    <row r="138" spans="1:15" ht="13.5" thickBot="1" x14ac:dyDescent="0.25">
      <c r="A138" s="55" t="s">
        <v>54</v>
      </c>
      <c r="B138" s="49"/>
      <c r="C138" s="49"/>
      <c r="D138" s="49"/>
      <c r="E138" s="49"/>
      <c r="G138" s="23"/>
      <c r="H138" s="23"/>
      <c r="I138" s="23"/>
      <c r="J138" s="23"/>
      <c r="K138" s="23"/>
      <c r="L138" s="23"/>
      <c r="M138" s="23"/>
      <c r="N138" s="23"/>
      <c r="O138" s="23"/>
    </row>
    <row r="139" spans="1:15" ht="13.5" thickBot="1" x14ac:dyDescent="0.25">
      <c r="A139" s="55" t="s">
        <v>55</v>
      </c>
      <c r="B139" s="49"/>
      <c r="C139" s="49"/>
      <c r="D139" s="49"/>
      <c r="E139" s="49"/>
      <c r="G139" s="23"/>
      <c r="H139" s="23"/>
      <c r="I139" s="23"/>
      <c r="J139" s="23"/>
      <c r="K139" s="23"/>
      <c r="L139" s="23"/>
      <c r="M139" s="23"/>
      <c r="N139" s="23"/>
      <c r="O139" s="23"/>
    </row>
    <row r="140" spans="1:15" ht="13.5" thickBot="1" x14ac:dyDescent="0.25">
      <c r="A140" s="64" t="s">
        <v>63</v>
      </c>
      <c r="B140" s="67">
        <f>B137+B134+B131+B128+B125+B122+B119</f>
        <v>31750</v>
      </c>
      <c r="C140" s="67">
        <f t="shared" ref="C140:E140" si="21">C137+C134+C131+C128+C125+C122+C119</f>
        <v>33450</v>
      </c>
      <c r="D140" s="67">
        <f t="shared" si="21"/>
        <v>33750</v>
      </c>
      <c r="E140" s="67">
        <f t="shared" si="21"/>
        <v>33750</v>
      </c>
      <c r="G140" s="23"/>
      <c r="H140" s="23"/>
      <c r="I140" s="23"/>
      <c r="J140" s="23"/>
      <c r="K140" s="23"/>
      <c r="L140" s="23"/>
      <c r="M140" s="23"/>
      <c r="N140" s="23"/>
      <c r="O140" s="23"/>
    </row>
    <row r="141" spans="1:15" ht="13.5" thickBot="1" x14ac:dyDescent="0.25">
      <c r="A141" s="60" t="s">
        <v>31</v>
      </c>
      <c r="B141" s="65">
        <f>IF(B140-B111=0,0,"Error")</f>
        <v>0</v>
      </c>
      <c r="C141" s="65">
        <f>IF(C140-C111=0,0,"Error")</f>
        <v>0</v>
      </c>
      <c r="D141" s="65">
        <f>IF(D140-D111=0,0,"Error")</f>
        <v>0</v>
      </c>
      <c r="E141" s="65">
        <f>IF(E140-E111=0,0,"Error")</f>
        <v>0</v>
      </c>
      <c r="G141" s="23"/>
      <c r="H141" s="23"/>
      <c r="I141" s="23"/>
      <c r="J141" s="23"/>
      <c r="K141" s="23"/>
      <c r="L141" s="23"/>
      <c r="M141" s="23"/>
      <c r="N141" s="23"/>
      <c r="O141" s="23"/>
    </row>
    <row r="142" spans="1:15" ht="39" customHeight="1" thickBot="1" x14ac:dyDescent="0.25">
      <c r="A142" s="62" t="s">
        <v>136</v>
      </c>
      <c r="B142" s="451" t="s">
        <v>64</v>
      </c>
      <c r="C142" s="452"/>
      <c r="D142" s="452"/>
      <c r="E142" s="453"/>
      <c r="F142" s="22" t="s">
        <v>65</v>
      </c>
      <c r="G142" s="23"/>
      <c r="H142" s="23"/>
      <c r="I142" s="23"/>
      <c r="J142" s="23"/>
      <c r="K142" s="23"/>
      <c r="L142" s="23"/>
      <c r="M142" s="23"/>
      <c r="N142" s="23"/>
      <c r="O142" s="23"/>
    </row>
    <row r="143" spans="1:15" ht="48.75" customHeight="1" thickBot="1" x14ac:dyDescent="0.25">
      <c r="A143" s="33" t="s">
        <v>9</v>
      </c>
      <c r="B143" s="431" t="s">
        <v>66</v>
      </c>
      <c r="C143" s="432"/>
      <c r="D143" s="432"/>
      <c r="E143" s="433"/>
      <c r="G143" s="23"/>
      <c r="H143" s="23"/>
      <c r="I143" s="23"/>
      <c r="J143" s="23"/>
      <c r="K143" s="23"/>
      <c r="L143" s="23"/>
      <c r="M143" s="23"/>
      <c r="N143" s="23"/>
      <c r="O143" s="23"/>
    </row>
    <row r="144" spans="1:15" ht="13.5" thickBot="1" x14ac:dyDescent="0.25">
      <c r="A144" s="33" t="s">
        <v>14</v>
      </c>
      <c r="B144" s="454" t="s">
        <v>53</v>
      </c>
      <c r="C144" s="454"/>
      <c r="D144" s="454"/>
      <c r="E144" s="454"/>
      <c r="G144" s="23"/>
      <c r="H144" s="23"/>
      <c r="I144" s="23"/>
      <c r="J144" s="23"/>
      <c r="K144" s="23"/>
      <c r="L144" s="23"/>
      <c r="M144" s="23"/>
      <c r="N144" s="23"/>
      <c r="O144" s="23"/>
    </row>
    <row r="145" spans="1:15" x14ac:dyDescent="0.2">
      <c r="A145" s="419"/>
      <c r="B145" s="29">
        <v>2019</v>
      </c>
      <c r="C145" s="29">
        <v>2020</v>
      </c>
      <c r="D145" s="29">
        <v>2021</v>
      </c>
      <c r="E145" s="29">
        <v>2022</v>
      </c>
      <c r="G145" s="23"/>
      <c r="H145" s="23"/>
      <c r="I145" s="23"/>
      <c r="J145" s="23"/>
      <c r="K145" s="23"/>
      <c r="L145" s="23"/>
      <c r="M145" s="23"/>
      <c r="N145" s="23"/>
      <c r="O145" s="23"/>
    </row>
    <row r="146" spans="1:15" ht="26.25" thickBot="1" x14ac:dyDescent="0.25">
      <c r="A146" s="420"/>
      <c r="B146" s="47" t="s">
        <v>5</v>
      </c>
      <c r="C146" s="47" t="s">
        <v>6</v>
      </c>
      <c r="D146" s="47" t="s">
        <v>6</v>
      </c>
      <c r="E146" s="47" t="s">
        <v>6</v>
      </c>
      <c r="G146" s="23"/>
      <c r="H146" s="23"/>
      <c r="I146" s="23"/>
      <c r="J146" s="23"/>
      <c r="K146" s="23"/>
      <c r="L146" s="23"/>
      <c r="M146" s="23"/>
      <c r="N146" s="23"/>
      <c r="O146" s="23"/>
    </row>
    <row r="147" spans="1:15" ht="13.5" thickBot="1" x14ac:dyDescent="0.25">
      <c r="A147" s="33" t="s">
        <v>8</v>
      </c>
      <c r="B147" s="48">
        <v>30</v>
      </c>
      <c r="C147" s="48">
        <v>32</v>
      </c>
      <c r="D147" s="48">
        <v>32</v>
      </c>
      <c r="E147" s="48">
        <v>32</v>
      </c>
      <c r="G147" s="23"/>
      <c r="H147" s="23"/>
      <c r="I147" s="23"/>
      <c r="J147" s="23"/>
      <c r="K147" s="23"/>
      <c r="L147" s="23"/>
      <c r="M147" s="23"/>
      <c r="N147" s="23"/>
      <c r="O147" s="23"/>
    </row>
    <row r="148" spans="1:15" ht="13.5" thickBot="1" x14ac:dyDescent="0.25">
      <c r="A148" s="33" t="s">
        <v>15</v>
      </c>
      <c r="B148" s="48">
        <v>39120</v>
      </c>
      <c r="C148" s="48">
        <v>39610</v>
      </c>
      <c r="D148" s="48">
        <v>39610</v>
      </c>
      <c r="E148" s="48">
        <v>39610</v>
      </c>
      <c r="G148" s="23"/>
      <c r="H148" s="23"/>
      <c r="I148" s="23"/>
      <c r="J148" s="23"/>
      <c r="K148" s="23"/>
      <c r="L148" s="23"/>
      <c r="M148" s="23"/>
      <c r="N148" s="23"/>
      <c r="O148" s="23"/>
    </row>
    <row r="149" spans="1:15" ht="13.5" thickBot="1" x14ac:dyDescent="0.25">
      <c r="A149" s="33" t="s">
        <v>23</v>
      </c>
      <c r="B149" s="50">
        <f>B148/B147</f>
        <v>1304</v>
      </c>
      <c r="C149" s="50">
        <f>C148/C147</f>
        <v>1237.8125</v>
      </c>
      <c r="D149" s="50">
        <f>D148/D147</f>
        <v>1237.8125</v>
      </c>
      <c r="E149" s="50">
        <f>E148/E147</f>
        <v>1237.8125</v>
      </c>
      <c r="G149" s="23"/>
      <c r="H149" s="23"/>
      <c r="I149" s="23"/>
      <c r="J149" s="23"/>
      <c r="K149" s="23"/>
      <c r="L149" s="23"/>
      <c r="M149" s="23"/>
      <c r="N149" s="23"/>
      <c r="O149" s="23"/>
    </row>
    <row r="150" spans="1:15" ht="13.5" thickBot="1" x14ac:dyDescent="0.25">
      <c r="A150" s="33" t="s">
        <v>16</v>
      </c>
      <c r="B150" s="51"/>
      <c r="C150" s="52">
        <f>C147/B147-1</f>
        <v>6.6666666666666652E-2</v>
      </c>
      <c r="D150" s="52">
        <f>D147/C147-1</f>
        <v>0</v>
      </c>
      <c r="E150" s="52">
        <f>E147/D147-1</f>
        <v>0</v>
      </c>
      <c r="G150" s="23"/>
      <c r="H150" s="23"/>
      <c r="I150" s="23"/>
      <c r="J150" s="23"/>
      <c r="K150" s="23"/>
      <c r="L150" s="23"/>
      <c r="M150" s="23"/>
      <c r="N150" s="23"/>
      <c r="O150" s="23"/>
    </row>
    <row r="151" spans="1:15" ht="13.5" thickBot="1" x14ac:dyDescent="0.25">
      <c r="A151" s="33" t="s">
        <v>17</v>
      </c>
      <c r="B151" s="51"/>
      <c r="C151" s="52">
        <f>C148/B148-1</f>
        <v>1.2525562372188048E-2</v>
      </c>
      <c r="D151" s="52">
        <f t="shared" ref="D151:E152" si="22">D148/C148-1</f>
        <v>0</v>
      </c>
      <c r="E151" s="52">
        <f t="shared" si="22"/>
        <v>0</v>
      </c>
      <c r="G151" s="23"/>
      <c r="H151" s="23"/>
      <c r="I151" s="23"/>
      <c r="J151" s="23"/>
      <c r="K151" s="23"/>
      <c r="L151" s="23"/>
      <c r="M151" s="23"/>
      <c r="N151" s="23"/>
      <c r="O151" s="23"/>
    </row>
    <row r="152" spans="1:15" ht="13.5" thickBot="1" x14ac:dyDescent="0.25">
      <c r="A152" s="33" t="s">
        <v>18</v>
      </c>
      <c r="B152" s="51"/>
      <c r="C152" s="52">
        <f>C149/B149-1</f>
        <v>-5.0757285276073594E-2</v>
      </c>
      <c r="D152" s="52">
        <f t="shared" si="22"/>
        <v>0</v>
      </c>
      <c r="E152" s="52">
        <f t="shared" si="22"/>
        <v>0</v>
      </c>
      <c r="G152" s="23"/>
      <c r="H152" s="23"/>
      <c r="I152" s="23"/>
      <c r="J152" s="23"/>
      <c r="K152" s="23"/>
      <c r="L152" s="23"/>
      <c r="M152" s="23"/>
      <c r="N152" s="23"/>
      <c r="O152" s="23"/>
    </row>
    <row r="153" spans="1:15" ht="13.5" thickBot="1" x14ac:dyDescent="0.25">
      <c r="A153" s="427" t="s">
        <v>241</v>
      </c>
      <c r="B153" s="428"/>
      <c r="C153" s="428"/>
      <c r="D153" s="428"/>
      <c r="E153" s="429"/>
      <c r="G153" s="23"/>
      <c r="H153" s="23"/>
      <c r="I153" s="23"/>
      <c r="J153" s="23"/>
      <c r="K153" s="23"/>
      <c r="L153" s="23"/>
      <c r="M153" s="23"/>
      <c r="N153" s="23"/>
      <c r="O153" s="23"/>
    </row>
    <row r="154" spans="1:15" x14ac:dyDescent="0.2">
      <c r="A154" s="419"/>
      <c r="B154" s="29">
        <v>2019</v>
      </c>
      <c r="C154" s="29">
        <v>2020</v>
      </c>
      <c r="D154" s="29">
        <v>2021</v>
      </c>
      <c r="E154" s="29">
        <v>2022</v>
      </c>
      <c r="G154" s="23"/>
      <c r="H154" s="23"/>
      <c r="I154" s="23"/>
      <c r="J154" s="23"/>
      <c r="K154" s="23"/>
      <c r="L154" s="23"/>
      <c r="M154" s="23"/>
      <c r="N154" s="23"/>
      <c r="O154" s="23"/>
    </row>
    <row r="155" spans="1:15" ht="26.25" thickBot="1" x14ac:dyDescent="0.25">
      <c r="A155" s="420"/>
      <c r="B155" s="47" t="s">
        <v>5</v>
      </c>
      <c r="C155" s="47" t="s">
        <v>6</v>
      </c>
      <c r="D155" s="47" t="s">
        <v>6</v>
      </c>
      <c r="E155" s="47" t="s">
        <v>6</v>
      </c>
      <c r="G155" s="23"/>
      <c r="H155" s="23"/>
      <c r="I155" s="23"/>
      <c r="J155" s="23"/>
      <c r="K155" s="23"/>
      <c r="L155" s="23"/>
      <c r="M155" s="23"/>
      <c r="N155" s="23"/>
      <c r="O155" s="23"/>
    </row>
    <row r="156" spans="1:15" ht="13.5" thickBot="1" x14ac:dyDescent="0.25">
      <c r="A156" s="54" t="s">
        <v>0</v>
      </c>
      <c r="B156" s="68">
        <f>B157+B158</f>
        <v>22500</v>
      </c>
      <c r="C156" s="68">
        <f t="shared" ref="C156:E156" si="23">C157+C158</f>
        <v>22758</v>
      </c>
      <c r="D156" s="68">
        <f t="shared" si="23"/>
        <v>22758</v>
      </c>
      <c r="E156" s="68">
        <f t="shared" si="23"/>
        <v>22758</v>
      </c>
      <c r="G156" s="23"/>
      <c r="H156" s="23"/>
      <c r="I156" s="23"/>
      <c r="J156" s="23"/>
      <c r="K156" s="23"/>
      <c r="L156" s="23"/>
      <c r="M156" s="23"/>
      <c r="N156" s="23"/>
      <c r="O156" s="23"/>
    </row>
    <row r="157" spans="1:15" ht="13.5" thickBot="1" x14ac:dyDescent="0.25">
      <c r="A157" s="55" t="s">
        <v>54</v>
      </c>
      <c r="B157" s="69">
        <v>22500</v>
      </c>
      <c r="C157" s="56">
        <v>22758</v>
      </c>
      <c r="D157" s="56">
        <v>22758</v>
      </c>
      <c r="E157" s="56">
        <v>22758</v>
      </c>
      <c r="G157" s="23"/>
      <c r="H157" s="23"/>
      <c r="I157" s="23"/>
      <c r="J157" s="23"/>
      <c r="K157" s="23"/>
      <c r="L157" s="23"/>
      <c r="M157" s="23"/>
      <c r="N157" s="23"/>
      <c r="O157" s="23"/>
    </row>
    <row r="158" spans="1:15" ht="13.5" thickBot="1" x14ac:dyDescent="0.25">
      <c r="A158" s="55" t="s">
        <v>55</v>
      </c>
      <c r="B158" s="69"/>
      <c r="C158" s="63"/>
      <c r="D158" s="63"/>
      <c r="E158" s="70"/>
      <c r="G158" s="23"/>
      <c r="H158" s="23"/>
      <c r="I158" s="23"/>
      <c r="J158" s="23"/>
      <c r="K158" s="23"/>
      <c r="L158" s="23"/>
      <c r="M158" s="23"/>
      <c r="N158" s="23"/>
      <c r="O158" s="23"/>
    </row>
    <row r="159" spans="1:15" ht="26.25" thickBot="1" x14ac:dyDescent="0.25">
      <c r="A159" s="54" t="s">
        <v>28</v>
      </c>
      <c r="B159" s="68">
        <f>B160+B161</f>
        <v>3740</v>
      </c>
      <c r="C159" s="68">
        <f t="shared" ref="C159:E159" si="24">C160+C161</f>
        <v>3782</v>
      </c>
      <c r="D159" s="68">
        <f t="shared" si="24"/>
        <v>3782</v>
      </c>
      <c r="E159" s="68">
        <f t="shared" si="24"/>
        <v>3782</v>
      </c>
      <c r="G159" s="23"/>
      <c r="H159" s="23"/>
      <c r="I159" s="23"/>
      <c r="J159" s="23"/>
      <c r="K159" s="23"/>
      <c r="L159" s="23"/>
      <c r="M159" s="23"/>
      <c r="N159" s="23"/>
      <c r="O159" s="23"/>
    </row>
    <row r="160" spans="1:15" ht="13.5" thickBot="1" x14ac:dyDescent="0.25">
      <c r="A160" s="55" t="s">
        <v>54</v>
      </c>
      <c r="B160" s="69">
        <v>3740</v>
      </c>
      <c r="C160" s="56">
        <v>3782</v>
      </c>
      <c r="D160" s="56">
        <v>3782</v>
      </c>
      <c r="E160" s="56">
        <v>3782</v>
      </c>
      <c r="G160" s="23"/>
      <c r="H160" s="23"/>
      <c r="I160" s="23"/>
      <c r="J160" s="23"/>
      <c r="K160" s="23"/>
      <c r="L160" s="23"/>
      <c r="M160" s="23"/>
      <c r="N160" s="23"/>
      <c r="O160" s="23"/>
    </row>
    <row r="161" spans="1:15" ht="13.5" thickBot="1" x14ac:dyDescent="0.25">
      <c r="A161" s="55" t="s">
        <v>55</v>
      </c>
      <c r="B161" s="69"/>
      <c r="C161" s="56"/>
      <c r="D161" s="56"/>
      <c r="E161" s="69"/>
      <c r="G161" s="23"/>
      <c r="H161" s="23"/>
      <c r="I161" s="23"/>
      <c r="J161" s="23"/>
      <c r="K161" s="23"/>
      <c r="L161" s="23"/>
      <c r="M161" s="23"/>
      <c r="N161" s="23"/>
      <c r="O161" s="23"/>
    </row>
    <row r="162" spans="1:15" ht="13.5" thickBot="1" x14ac:dyDescent="0.25">
      <c r="A162" s="54" t="s">
        <v>1</v>
      </c>
      <c r="B162" s="49">
        <f>B163+B164</f>
        <v>5880</v>
      </c>
      <c r="C162" s="49">
        <f t="shared" ref="C162:E162" si="25">C163+C164</f>
        <v>6070</v>
      </c>
      <c r="D162" s="49">
        <f t="shared" si="25"/>
        <v>6070</v>
      </c>
      <c r="E162" s="49">
        <f t="shared" si="25"/>
        <v>6070</v>
      </c>
      <c r="G162" s="23"/>
      <c r="H162" s="23"/>
      <c r="I162" s="23"/>
      <c r="J162" s="23"/>
      <c r="K162" s="23"/>
      <c r="L162" s="23"/>
      <c r="M162" s="23"/>
      <c r="N162" s="23"/>
      <c r="O162" s="23"/>
    </row>
    <row r="163" spans="1:15" ht="13.5" thickBot="1" x14ac:dyDescent="0.25">
      <c r="A163" s="55" t="s">
        <v>54</v>
      </c>
      <c r="B163" s="56">
        <v>5700</v>
      </c>
      <c r="C163" s="56">
        <v>5700</v>
      </c>
      <c r="D163" s="56">
        <v>5700</v>
      </c>
      <c r="E163" s="56">
        <v>5700</v>
      </c>
      <c r="G163" s="23"/>
      <c r="H163" s="23"/>
      <c r="I163" s="23"/>
      <c r="J163" s="23"/>
      <c r="K163" s="23"/>
      <c r="L163" s="23"/>
      <c r="M163" s="23"/>
      <c r="N163" s="23"/>
      <c r="O163" s="23"/>
    </row>
    <row r="164" spans="1:15" ht="13.5" thickBot="1" x14ac:dyDescent="0.25">
      <c r="A164" s="55" t="s">
        <v>55</v>
      </c>
      <c r="B164" s="69">
        <v>180</v>
      </c>
      <c r="C164" s="69">
        <v>370</v>
      </c>
      <c r="D164" s="69">
        <v>370</v>
      </c>
      <c r="E164" s="69">
        <v>370</v>
      </c>
      <c r="G164" s="23"/>
      <c r="H164" s="23"/>
      <c r="I164" s="23"/>
      <c r="J164" s="23"/>
      <c r="K164" s="23"/>
      <c r="L164" s="23"/>
      <c r="M164" s="23"/>
      <c r="N164" s="23"/>
      <c r="O164" s="23"/>
    </row>
    <row r="165" spans="1:15" ht="13.5" thickBot="1" x14ac:dyDescent="0.25">
      <c r="A165" s="54" t="s">
        <v>2</v>
      </c>
      <c r="B165" s="68"/>
      <c r="C165" s="49"/>
      <c r="D165" s="49"/>
      <c r="E165" s="68"/>
      <c r="G165" s="23"/>
      <c r="H165" s="23"/>
      <c r="I165" s="23"/>
      <c r="J165" s="23"/>
      <c r="K165" s="23"/>
      <c r="L165" s="23"/>
      <c r="M165" s="23"/>
      <c r="N165" s="23"/>
      <c r="O165" s="23"/>
    </row>
    <row r="166" spans="1:15" ht="13.5" thickBot="1" x14ac:dyDescent="0.25">
      <c r="A166" s="55" t="s">
        <v>54</v>
      </c>
      <c r="B166" s="68"/>
      <c r="C166" s="49"/>
      <c r="D166" s="49"/>
      <c r="E166" s="68"/>
      <c r="G166" s="23"/>
      <c r="H166" s="23"/>
      <c r="I166" s="23"/>
      <c r="J166" s="23"/>
      <c r="K166" s="23"/>
      <c r="L166" s="23"/>
      <c r="M166" s="23"/>
      <c r="N166" s="23"/>
      <c r="O166" s="23"/>
    </row>
    <row r="167" spans="1:15" ht="13.5" thickBot="1" x14ac:dyDescent="0.25">
      <c r="A167" s="55" t="s">
        <v>55</v>
      </c>
      <c r="B167" s="68"/>
      <c r="C167" s="49"/>
      <c r="D167" s="49"/>
      <c r="E167" s="68"/>
      <c r="G167" s="23"/>
      <c r="H167" s="23"/>
      <c r="I167" s="23"/>
      <c r="J167" s="23"/>
      <c r="K167" s="23"/>
      <c r="L167" s="23"/>
      <c r="M167" s="23"/>
      <c r="N167" s="23"/>
      <c r="O167" s="23"/>
    </row>
    <row r="168" spans="1:15" ht="13.5" thickBot="1" x14ac:dyDescent="0.25">
      <c r="A168" s="54" t="s">
        <v>24</v>
      </c>
      <c r="B168" s="68">
        <f>B169+B170</f>
        <v>7000</v>
      </c>
      <c r="C168" s="68">
        <f t="shared" ref="C168:E168" si="26">C169+C170</f>
        <v>7000</v>
      </c>
      <c r="D168" s="68">
        <f t="shared" si="26"/>
        <v>7000</v>
      </c>
      <c r="E168" s="68">
        <f t="shared" si="26"/>
        <v>7000</v>
      </c>
      <c r="G168" s="23"/>
      <c r="H168" s="23"/>
      <c r="I168" s="23"/>
      <c r="J168" s="23"/>
      <c r="K168" s="23"/>
      <c r="L168" s="23"/>
      <c r="M168" s="23"/>
      <c r="N168" s="23"/>
      <c r="O168" s="23"/>
    </row>
    <row r="169" spans="1:15" ht="13.5" thickBot="1" x14ac:dyDescent="0.25">
      <c r="A169" s="55" t="s">
        <v>54</v>
      </c>
      <c r="B169" s="69">
        <v>7000</v>
      </c>
      <c r="C169" s="56">
        <v>7000</v>
      </c>
      <c r="D169" s="56">
        <v>7000</v>
      </c>
      <c r="E169" s="69">
        <v>7000</v>
      </c>
      <c r="G169" s="23"/>
      <c r="H169" s="23"/>
      <c r="I169" s="23"/>
      <c r="J169" s="23"/>
      <c r="K169" s="23"/>
      <c r="L169" s="23"/>
      <c r="M169" s="23"/>
      <c r="N169" s="23"/>
      <c r="O169" s="23"/>
    </row>
    <row r="170" spans="1:15" ht="13.5" thickBot="1" x14ac:dyDescent="0.25">
      <c r="A170" s="55" t="s">
        <v>55</v>
      </c>
      <c r="B170" s="69"/>
      <c r="C170" s="56"/>
      <c r="D170" s="56"/>
      <c r="E170" s="69"/>
      <c r="G170" s="23"/>
      <c r="H170" s="23"/>
      <c r="I170" s="23"/>
      <c r="J170" s="23"/>
      <c r="K170" s="23"/>
      <c r="L170" s="23"/>
      <c r="M170" s="23"/>
      <c r="N170" s="23"/>
      <c r="O170" s="23"/>
    </row>
    <row r="171" spans="1:15" ht="13.5" thickBot="1" x14ac:dyDescent="0.25">
      <c r="A171" s="54" t="s">
        <v>25</v>
      </c>
      <c r="B171" s="68"/>
      <c r="C171" s="49"/>
      <c r="D171" s="49"/>
      <c r="E171" s="68"/>
      <c r="G171" s="23"/>
      <c r="H171" s="23"/>
      <c r="I171" s="23"/>
      <c r="J171" s="23"/>
      <c r="K171" s="23"/>
      <c r="L171" s="23"/>
      <c r="M171" s="23"/>
      <c r="N171" s="23"/>
      <c r="O171" s="23"/>
    </row>
    <row r="172" spans="1:15" ht="13.5" thickBot="1" x14ac:dyDescent="0.25">
      <c r="A172" s="55" t="s">
        <v>54</v>
      </c>
      <c r="B172" s="68"/>
      <c r="C172" s="49"/>
      <c r="D172" s="49"/>
      <c r="E172" s="68"/>
      <c r="G172" s="23"/>
      <c r="H172" s="23"/>
      <c r="I172" s="23"/>
      <c r="J172" s="23"/>
      <c r="K172" s="23"/>
      <c r="L172" s="23"/>
      <c r="M172" s="23"/>
      <c r="N172" s="23"/>
      <c r="O172" s="23"/>
    </row>
    <row r="173" spans="1:15" ht="13.5" thickBot="1" x14ac:dyDescent="0.25">
      <c r="A173" s="55" t="s">
        <v>55</v>
      </c>
      <c r="B173" s="68"/>
      <c r="C173" s="49"/>
      <c r="D173" s="49"/>
      <c r="E173" s="68"/>
      <c r="G173" s="23"/>
      <c r="H173" s="23"/>
      <c r="I173" s="23"/>
      <c r="J173" s="23"/>
      <c r="K173" s="23"/>
      <c r="L173" s="23"/>
      <c r="M173" s="23"/>
      <c r="N173" s="23"/>
      <c r="O173" s="23"/>
    </row>
    <row r="174" spans="1:15" ht="26.25" thickBot="1" x14ac:dyDescent="0.25">
      <c r="A174" s="54" t="s">
        <v>3</v>
      </c>
      <c r="B174" s="68"/>
      <c r="C174" s="49"/>
      <c r="D174" s="49"/>
      <c r="E174" s="68"/>
      <c r="G174" s="23"/>
      <c r="H174" s="23"/>
      <c r="I174" s="23"/>
      <c r="J174" s="23"/>
      <c r="K174" s="23"/>
      <c r="L174" s="23"/>
      <c r="M174" s="23"/>
      <c r="N174" s="23"/>
      <c r="O174" s="23"/>
    </row>
    <row r="175" spans="1:15" ht="13.5" thickBot="1" x14ac:dyDescent="0.25">
      <c r="A175" s="55" t="s">
        <v>54</v>
      </c>
      <c r="B175" s="68"/>
      <c r="C175" s="49"/>
      <c r="D175" s="49"/>
      <c r="E175" s="68"/>
      <c r="G175" s="23"/>
      <c r="H175" s="23"/>
      <c r="I175" s="23"/>
      <c r="J175" s="23"/>
      <c r="K175" s="23"/>
      <c r="L175" s="23"/>
      <c r="M175" s="23"/>
      <c r="N175" s="23"/>
      <c r="O175" s="23"/>
    </row>
    <row r="176" spans="1:15" ht="13.5" thickBot="1" x14ac:dyDescent="0.25">
      <c r="A176" s="55" t="s">
        <v>55</v>
      </c>
      <c r="B176" s="68"/>
      <c r="C176" s="68"/>
      <c r="D176" s="68"/>
      <c r="E176" s="68"/>
      <c r="G176" s="23"/>
      <c r="H176" s="23"/>
      <c r="I176" s="23"/>
      <c r="J176" s="23"/>
      <c r="K176" s="23"/>
      <c r="L176" s="23"/>
      <c r="M176" s="23"/>
      <c r="N176" s="23"/>
      <c r="O176" s="23"/>
    </row>
    <row r="177" spans="1:15" ht="13.5" thickBot="1" x14ac:dyDescent="0.25">
      <c r="A177" s="64" t="s">
        <v>67</v>
      </c>
      <c r="B177" s="67">
        <f>B174+B171+B168+B165+B162+B159+B156</f>
        <v>39120</v>
      </c>
      <c r="C177" s="67">
        <f t="shared" ref="C177:E177" si="27">C174+C171+C168+C165+C162+C159+C156</f>
        <v>39610</v>
      </c>
      <c r="D177" s="67">
        <f t="shared" si="27"/>
        <v>39610</v>
      </c>
      <c r="E177" s="67">
        <f t="shared" si="27"/>
        <v>39610</v>
      </c>
      <c r="G177" s="23"/>
      <c r="H177" s="23"/>
      <c r="I177" s="23"/>
      <c r="J177" s="23"/>
      <c r="K177" s="23"/>
      <c r="L177" s="23"/>
      <c r="M177" s="23"/>
      <c r="N177" s="23"/>
      <c r="O177" s="23"/>
    </row>
    <row r="178" spans="1:15" ht="13.5" thickBot="1" x14ac:dyDescent="0.25">
      <c r="A178" s="60" t="s">
        <v>31</v>
      </c>
      <c r="B178" s="65">
        <f>IF(B177-B148=0,0,"Error")</f>
        <v>0</v>
      </c>
      <c r="C178" s="65">
        <f>IF(C177-C148=0,0,"Error")</f>
        <v>0</v>
      </c>
      <c r="D178" s="65">
        <f>IF(D177-D148=0,0,"Error")</f>
        <v>0</v>
      </c>
      <c r="E178" s="65">
        <f>IF(E177-E148=0,0,"Error")</f>
        <v>0</v>
      </c>
      <c r="G178" s="23"/>
      <c r="H178" s="23"/>
      <c r="I178" s="23"/>
      <c r="J178" s="23"/>
      <c r="K178" s="23"/>
      <c r="L178" s="23"/>
      <c r="M178" s="23"/>
      <c r="N178" s="23"/>
      <c r="O178" s="23"/>
    </row>
    <row r="179" spans="1:15" ht="13.5" thickBot="1" x14ac:dyDescent="0.25">
      <c r="A179" s="62" t="s">
        <v>137</v>
      </c>
      <c r="B179" s="460" t="s">
        <v>68</v>
      </c>
      <c r="C179" s="461"/>
      <c r="D179" s="461"/>
      <c r="E179" s="462"/>
      <c r="F179" s="22" t="s">
        <v>69</v>
      </c>
      <c r="G179" s="297"/>
      <c r="H179" s="297"/>
      <c r="I179" s="297"/>
      <c r="J179" s="297"/>
      <c r="K179" s="23"/>
      <c r="L179" s="23"/>
      <c r="M179" s="23"/>
      <c r="N179" s="23"/>
      <c r="O179" s="23"/>
    </row>
    <row r="180" spans="1:15" ht="24" customHeight="1" thickBot="1" x14ac:dyDescent="0.25">
      <c r="A180" s="33" t="s">
        <v>9</v>
      </c>
      <c r="B180" s="455" t="s">
        <v>70</v>
      </c>
      <c r="C180" s="456"/>
      <c r="D180" s="456"/>
      <c r="E180" s="457"/>
      <c r="G180" s="297"/>
      <c r="H180" s="297"/>
      <c r="I180" s="297"/>
      <c r="J180" s="297"/>
      <c r="K180" s="23"/>
      <c r="L180" s="23"/>
      <c r="M180" s="23"/>
      <c r="N180" s="23"/>
      <c r="O180" s="23"/>
    </row>
    <row r="181" spans="1:15" ht="13.5" thickBot="1" x14ac:dyDescent="0.25">
      <c r="A181" s="33" t="s">
        <v>14</v>
      </c>
      <c r="B181" s="459" t="s">
        <v>71</v>
      </c>
      <c r="C181" s="459"/>
      <c r="D181" s="459"/>
      <c r="E181" s="459"/>
      <c r="G181" s="298"/>
      <c r="H181" s="298"/>
      <c r="I181" s="298"/>
      <c r="J181" s="298"/>
      <c r="K181" s="23"/>
      <c r="L181" s="23"/>
      <c r="M181" s="23"/>
      <c r="N181" s="23"/>
      <c r="O181" s="23"/>
    </row>
    <row r="182" spans="1:15" x14ac:dyDescent="0.2">
      <c r="A182" s="419"/>
      <c r="B182" s="71">
        <v>2019</v>
      </c>
      <c r="C182" s="71">
        <v>2020</v>
      </c>
      <c r="D182" s="71">
        <v>2021</v>
      </c>
      <c r="E182" s="71">
        <v>2022</v>
      </c>
      <c r="G182" s="23"/>
      <c r="H182" s="23"/>
      <c r="I182" s="23"/>
      <c r="J182" s="23"/>
      <c r="K182" s="23"/>
      <c r="L182" s="23"/>
      <c r="M182" s="23"/>
      <c r="N182" s="23"/>
      <c r="O182" s="23"/>
    </row>
    <row r="183" spans="1:15" ht="26.25" thickBot="1" x14ac:dyDescent="0.25">
      <c r="A183" s="420"/>
      <c r="B183" s="72" t="s">
        <v>5</v>
      </c>
      <c r="C183" s="72" t="s">
        <v>6</v>
      </c>
      <c r="D183" s="72" t="s">
        <v>6</v>
      </c>
      <c r="E183" s="72" t="s">
        <v>6</v>
      </c>
      <c r="G183" s="23"/>
      <c r="H183" s="23"/>
      <c r="I183" s="23"/>
      <c r="J183" s="23"/>
      <c r="K183" s="23"/>
      <c r="L183" s="23"/>
      <c r="M183" s="23"/>
      <c r="N183" s="23"/>
      <c r="O183" s="23"/>
    </row>
    <row r="184" spans="1:15" ht="13.5" thickBot="1" x14ac:dyDescent="0.25">
      <c r="A184" s="33" t="s">
        <v>8</v>
      </c>
      <c r="B184" s="66">
        <v>22</v>
      </c>
      <c r="C184" s="66"/>
      <c r="D184" s="66"/>
      <c r="E184" s="66"/>
      <c r="G184" s="23"/>
      <c r="H184" s="23"/>
      <c r="I184" s="23"/>
      <c r="J184" s="23"/>
      <c r="K184" s="23"/>
      <c r="L184" s="23"/>
      <c r="M184" s="23"/>
      <c r="N184" s="23"/>
      <c r="O184" s="23"/>
    </row>
    <row r="185" spans="1:15" ht="13.5" thickBot="1" x14ac:dyDescent="0.25">
      <c r="A185" s="33" t="s">
        <v>15</v>
      </c>
      <c r="B185" s="66">
        <v>6713</v>
      </c>
      <c r="C185" s="66"/>
      <c r="D185" s="66"/>
      <c r="E185" s="66"/>
      <c r="G185" s="23"/>
      <c r="H185" s="23"/>
      <c r="I185" s="23"/>
      <c r="J185" s="23"/>
      <c r="K185" s="23"/>
      <c r="L185" s="23"/>
      <c r="M185" s="23"/>
      <c r="N185" s="23"/>
      <c r="O185" s="23"/>
    </row>
    <row r="186" spans="1:15" ht="13.5" thickBot="1" x14ac:dyDescent="0.25">
      <c r="A186" s="33" t="s">
        <v>23</v>
      </c>
      <c r="B186" s="73">
        <f>B185/B184</f>
        <v>305.13636363636363</v>
      </c>
      <c r="C186" s="73" t="e">
        <f>C185/C184</f>
        <v>#DIV/0!</v>
      </c>
      <c r="D186" s="73" t="e">
        <f>D185/D184</f>
        <v>#DIV/0!</v>
      </c>
      <c r="E186" s="73" t="e">
        <f>E185/E184</f>
        <v>#DIV/0!</v>
      </c>
      <c r="G186" s="23"/>
      <c r="H186" s="23"/>
      <c r="I186" s="23"/>
      <c r="J186" s="23"/>
      <c r="K186" s="23"/>
      <c r="L186" s="23"/>
      <c r="M186" s="23"/>
      <c r="N186" s="23"/>
      <c r="O186" s="23"/>
    </row>
    <row r="187" spans="1:15" ht="13.5" thickBot="1" x14ac:dyDescent="0.25">
      <c r="A187" s="33" t="s">
        <v>16</v>
      </c>
      <c r="B187" s="74"/>
      <c r="C187" s="75">
        <f>C184/B184-1</f>
        <v>-1</v>
      </c>
      <c r="D187" s="75" t="e">
        <f>D184/C184-1</f>
        <v>#DIV/0!</v>
      </c>
      <c r="E187" s="75" t="e">
        <f>E184/D184-1</f>
        <v>#DIV/0!</v>
      </c>
      <c r="G187" s="23"/>
      <c r="H187" s="23"/>
      <c r="I187" s="23"/>
      <c r="J187" s="23"/>
      <c r="K187" s="23"/>
      <c r="L187" s="23"/>
      <c r="M187" s="23"/>
      <c r="N187" s="23"/>
      <c r="O187" s="23"/>
    </row>
    <row r="188" spans="1:15" ht="13.5" thickBot="1" x14ac:dyDescent="0.25">
      <c r="A188" s="33" t="s">
        <v>17</v>
      </c>
      <c r="B188" s="74"/>
      <c r="C188" s="75">
        <f>C185/B185-1</f>
        <v>-1</v>
      </c>
      <c r="D188" s="75" t="e">
        <f t="shared" ref="D188:E189" si="28">D185/C185-1</f>
        <v>#DIV/0!</v>
      </c>
      <c r="E188" s="75" t="e">
        <f t="shared" si="28"/>
        <v>#DIV/0!</v>
      </c>
      <c r="G188" s="23"/>
      <c r="H188" s="23"/>
      <c r="I188" s="23"/>
      <c r="J188" s="23"/>
      <c r="K188" s="23"/>
      <c r="L188" s="23"/>
      <c r="M188" s="23"/>
      <c r="N188" s="23"/>
      <c r="O188" s="23"/>
    </row>
    <row r="189" spans="1:15" ht="13.5" thickBot="1" x14ac:dyDescent="0.25">
      <c r="A189" s="33" t="s">
        <v>18</v>
      </c>
      <c r="B189" s="74"/>
      <c r="C189" s="75" t="e">
        <f>C186/B186-1</f>
        <v>#DIV/0!</v>
      </c>
      <c r="D189" s="75" t="e">
        <f t="shared" si="28"/>
        <v>#DIV/0!</v>
      </c>
      <c r="E189" s="75" t="e">
        <f t="shared" si="28"/>
        <v>#DIV/0!</v>
      </c>
      <c r="G189" s="23"/>
      <c r="H189" s="23"/>
      <c r="I189" s="23"/>
      <c r="J189" s="23"/>
      <c r="K189" s="23"/>
      <c r="L189" s="23"/>
      <c r="M189" s="23"/>
      <c r="N189" s="23"/>
      <c r="O189" s="23"/>
    </row>
    <row r="190" spans="1:15" ht="13.5" thickBot="1" x14ac:dyDescent="0.25">
      <c r="A190" s="427" t="s">
        <v>242</v>
      </c>
      <c r="B190" s="428"/>
      <c r="C190" s="428"/>
      <c r="D190" s="428"/>
      <c r="E190" s="429"/>
      <c r="G190" s="23"/>
      <c r="H190" s="23"/>
      <c r="I190" s="23"/>
      <c r="J190" s="23"/>
      <c r="K190" s="23"/>
      <c r="L190" s="23"/>
      <c r="M190" s="23"/>
      <c r="N190" s="23"/>
      <c r="O190" s="23"/>
    </row>
    <row r="191" spans="1:15" x14ac:dyDescent="0.2">
      <c r="A191" s="419"/>
      <c r="B191" s="29">
        <v>2019</v>
      </c>
      <c r="C191" s="29">
        <v>2020</v>
      </c>
      <c r="D191" s="29">
        <v>2021</v>
      </c>
      <c r="E191" s="29">
        <v>2022</v>
      </c>
      <c r="G191" s="23"/>
      <c r="H191" s="23"/>
      <c r="I191" s="23"/>
      <c r="J191" s="23"/>
      <c r="K191" s="23"/>
      <c r="L191" s="23"/>
      <c r="M191" s="23"/>
      <c r="N191" s="23"/>
      <c r="O191" s="23"/>
    </row>
    <row r="192" spans="1:15" ht="26.25" thickBot="1" x14ac:dyDescent="0.25">
      <c r="A192" s="420"/>
      <c r="B192" s="47" t="s">
        <v>5</v>
      </c>
      <c r="C192" s="47" t="s">
        <v>6</v>
      </c>
      <c r="D192" s="47" t="s">
        <v>6</v>
      </c>
      <c r="E192" s="47" t="s">
        <v>6</v>
      </c>
      <c r="G192" s="23"/>
      <c r="H192" s="23"/>
      <c r="I192" s="23"/>
      <c r="J192" s="23"/>
      <c r="K192" s="23"/>
      <c r="L192" s="23"/>
      <c r="M192" s="23"/>
      <c r="N192" s="23"/>
      <c r="O192" s="23"/>
    </row>
    <row r="193" spans="1:15" ht="13.5" thickBot="1" x14ac:dyDescent="0.25">
      <c r="A193" s="54" t="s">
        <v>0</v>
      </c>
      <c r="B193" s="68">
        <f>B194+B195</f>
        <v>5400</v>
      </c>
      <c r="C193" s="68">
        <f t="shared" ref="C193:E193" si="29">C194+C195</f>
        <v>0</v>
      </c>
      <c r="D193" s="68">
        <f t="shared" si="29"/>
        <v>0</v>
      </c>
      <c r="E193" s="68">
        <f t="shared" si="29"/>
        <v>0</v>
      </c>
      <c r="G193" s="23"/>
      <c r="H193" s="23"/>
      <c r="I193" s="23"/>
      <c r="J193" s="23"/>
      <c r="K193" s="23"/>
      <c r="L193" s="23"/>
      <c r="M193" s="23"/>
      <c r="N193" s="23"/>
      <c r="O193" s="23"/>
    </row>
    <row r="194" spans="1:15" ht="13.5" thickBot="1" x14ac:dyDescent="0.25">
      <c r="A194" s="55" t="s">
        <v>54</v>
      </c>
      <c r="B194" s="69">
        <v>5400</v>
      </c>
      <c r="C194" s="69"/>
      <c r="D194" s="69"/>
      <c r="E194" s="69"/>
      <c r="G194" s="23"/>
      <c r="H194" s="23"/>
      <c r="I194" s="23"/>
      <c r="J194" s="23"/>
      <c r="K194" s="23"/>
      <c r="L194" s="23"/>
      <c r="M194" s="23"/>
      <c r="N194" s="23"/>
      <c r="O194" s="23"/>
    </row>
    <row r="195" spans="1:15" ht="13.5" thickBot="1" x14ac:dyDescent="0.25">
      <c r="A195" s="55" t="s">
        <v>55</v>
      </c>
      <c r="B195" s="69"/>
      <c r="C195" s="70"/>
      <c r="D195" s="70"/>
      <c r="E195" s="70"/>
      <c r="G195" s="23"/>
      <c r="H195" s="23"/>
      <c r="I195" s="23"/>
      <c r="J195" s="23"/>
      <c r="K195" s="23"/>
      <c r="L195" s="23"/>
      <c r="M195" s="23"/>
      <c r="N195" s="23"/>
      <c r="O195" s="23"/>
    </row>
    <row r="196" spans="1:15" ht="26.25" thickBot="1" x14ac:dyDescent="0.25">
      <c r="A196" s="54" t="s">
        <v>28</v>
      </c>
      <c r="B196" s="68">
        <f>B197+B198</f>
        <v>913</v>
      </c>
      <c r="C196" s="68">
        <f t="shared" ref="C196:E196" si="30">C197+C198</f>
        <v>0</v>
      </c>
      <c r="D196" s="68">
        <f t="shared" si="30"/>
        <v>0</v>
      </c>
      <c r="E196" s="68">
        <f t="shared" si="30"/>
        <v>0</v>
      </c>
      <c r="G196" s="23"/>
      <c r="H196" s="23"/>
      <c r="I196" s="23"/>
      <c r="J196" s="23"/>
      <c r="K196" s="23"/>
      <c r="L196" s="23"/>
      <c r="M196" s="23"/>
      <c r="N196" s="23"/>
      <c r="O196" s="23"/>
    </row>
    <row r="197" spans="1:15" ht="13.5" thickBot="1" x14ac:dyDescent="0.25">
      <c r="A197" s="55" t="s">
        <v>54</v>
      </c>
      <c r="B197" s="69">
        <v>913</v>
      </c>
      <c r="C197" s="69"/>
      <c r="D197" s="69"/>
      <c r="E197" s="69"/>
      <c r="G197" s="23"/>
      <c r="H197" s="23"/>
      <c r="I197" s="23"/>
      <c r="J197" s="23"/>
      <c r="K197" s="23"/>
      <c r="L197" s="23"/>
      <c r="M197" s="23"/>
      <c r="N197" s="23"/>
      <c r="O197" s="23"/>
    </row>
    <row r="198" spans="1:15" ht="13.5" thickBot="1" x14ac:dyDescent="0.25">
      <c r="A198" s="55" t="s">
        <v>55</v>
      </c>
      <c r="B198" s="69"/>
      <c r="C198" s="69"/>
      <c r="D198" s="69"/>
      <c r="E198" s="69"/>
      <c r="G198" s="23"/>
      <c r="H198" s="23"/>
      <c r="I198" s="23"/>
      <c r="J198" s="23"/>
      <c r="K198" s="23"/>
      <c r="L198" s="23"/>
      <c r="M198" s="23"/>
      <c r="N198" s="23"/>
      <c r="O198" s="23"/>
    </row>
    <row r="199" spans="1:15" ht="13.5" thickBot="1" x14ac:dyDescent="0.25">
      <c r="A199" s="54" t="s">
        <v>1</v>
      </c>
      <c r="B199" s="49">
        <f>B200+B201</f>
        <v>400</v>
      </c>
      <c r="C199" s="49">
        <f t="shared" ref="C199:E199" si="31">C200+C201</f>
        <v>0</v>
      </c>
      <c r="D199" s="49">
        <f t="shared" si="31"/>
        <v>0</v>
      </c>
      <c r="E199" s="49">
        <f t="shared" si="31"/>
        <v>0</v>
      </c>
      <c r="G199" s="23"/>
      <c r="H199" s="23"/>
      <c r="I199" s="23"/>
      <c r="J199" s="23"/>
      <c r="K199" s="23"/>
      <c r="L199" s="23"/>
      <c r="M199" s="23"/>
      <c r="N199" s="23"/>
      <c r="O199" s="23"/>
    </row>
    <row r="200" spans="1:15" ht="13.5" thickBot="1" x14ac:dyDescent="0.25">
      <c r="A200" s="55" t="s">
        <v>54</v>
      </c>
      <c r="B200" s="56">
        <v>400</v>
      </c>
      <c r="C200" s="56"/>
      <c r="D200" s="56"/>
      <c r="E200" s="56"/>
      <c r="G200" s="23"/>
      <c r="H200" s="23"/>
      <c r="I200" s="23"/>
      <c r="J200" s="23"/>
      <c r="K200" s="23"/>
      <c r="L200" s="23"/>
      <c r="M200" s="23"/>
      <c r="N200" s="23"/>
      <c r="O200" s="23"/>
    </row>
    <row r="201" spans="1:15" ht="13.5" thickBot="1" x14ac:dyDescent="0.25">
      <c r="A201" s="55" t="s">
        <v>55</v>
      </c>
      <c r="B201" s="69"/>
      <c r="C201" s="69"/>
      <c r="D201" s="69"/>
      <c r="E201" s="69"/>
      <c r="G201" s="23"/>
      <c r="H201" s="23"/>
      <c r="I201" s="23"/>
      <c r="J201" s="23"/>
      <c r="K201" s="23"/>
      <c r="L201" s="23"/>
      <c r="M201" s="23"/>
      <c r="N201" s="23"/>
      <c r="O201" s="23"/>
    </row>
    <row r="202" spans="1:15" ht="13.5" thickBot="1" x14ac:dyDescent="0.25">
      <c r="A202" s="54" t="s">
        <v>2</v>
      </c>
      <c r="B202" s="68"/>
      <c r="C202" s="68"/>
      <c r="D202" s="68"/>
      <c r="E202" s="68"/>
      <c r="G202" s="23"/>
      <c r="H202" s="23"/>
      <c r="I202" s="23"/>
      <c r="J202" s="23"/>
      <c r="K202" s="23"/>
      <c r="L202" s="23"/>
      <c r="M202" s="23"/>
      <c r="N202" s="23"/>
      <c r="O202" s="23"/>
    </row>
    <row r="203" spans="1:15" ht="13.5" thickBot="1" x14ac:dyDescent="0.25">
      <c r="A203" s="55" t="s">
        <v>54</v>
      </c>
      <c r="B203" s="68"/>
      <c r="C203" s="68"/>
      <c r="D203" s="68"/>
      <c r="E203" s="68"/>
      <c r="G203" s="23"/>
      <c r="H203" s="23"/>
      <c r="I203" s="23"/>
      <c r="J203" s="23"/>
      <c r="K203" s="23"/>
      <c r="L203" s="23"/>
      <c r="M203" s="23"/>
      <c r="N203" s="23"/>
      <c r="O203" s="23"/>
    </row>
    <row r="204" spans="1:15" ht="13.5" thickBot="1" x14ac:dyDescent="0.25">
      <c r="A204" s="55" t="s">
        <v>55</v>
      </c>
      <c r="B204" s="68"/>
      <c r="C204" s="68"/>
      <c r="D204" s="68"/>
      <c r="E204" s="68"/>
      <c r="G204" s="23"/>
      <c r="H204" s="23"/>
      <c r="I204" s="23"/>
      <c r="J204" s="23"/>
      <c r="K204" s="23"/>
      <c r="L204" s="23"/>
      <c r="M204" s="23"/>
      <c r="N204" s="23"/>
      <c r="O204" s="23"/>
    </row>
    <row r="205" spans="1:15" ht="13.5" thickBot="1" x14ac:dyDescent="0.25">
      <c r="A205" s="54" t="s">
        <v>24</v>
      </c>
      <c r="B205" s="76">
        <f>B206+B207</f>
        <v>0</v>
      </c>
      <c r="C205" s="68">
        <f t="shared" ref="C205:E205" si="32">C206+C207</f>
        <v>0</v>
      </c>
      <c r="D205" s="68">
        <f t="shared" si="32"/>
        <v>0</v>
      </c>
      <c r="E205" s="68">
        <f t="shared" si="32"/>
        <v>0</v>
      </c>
      <c r="G205" s="23"/>
      <c r="H205" s="23"/>
      <c r="I205" s="23"/>
      <c r="J205" s="23"/>
      <c r="K205" s="23"/>
      <c r="L205" s="23"/>
      <c r="M205" s="23"/>
      <c r="N205" s="23"/>
      <c r="O205" s="23"/>
    </row>
    <row r="206" spans="1:15" ht="13.5" thickBot="1" x14ac:dyDescent="0.25">
      <c r="A206" s="55" t="s">
        <v>54</v>
      </c>
      <c r="B206" s="76">
        <v>0</v>
      </c>
      <c r="C206" s="68"/>
      <c r="D206" s="68"/>
      <c r="E206" s="68"/>
      <c r="G206" s="23"/>
      <c r="H206" s="23"/>
      <c r="I206" s="23"/>
      <c r="J206" s="23"/>
      <c r="K206" s="23"/>
      <c r="L206" s="23"/>
      <c r="M206" s="23"/>
      <c r="N206" s="23"/>
      <c r="O206" s="23"/>
    </row>
    <row r="207" spans="1:15" ht="13.5" thickBot="1" x14ac:dyDescent="0.25">
      <c r="A207" s="55" t="s">
        <v>55</v>
      </c>
      <c r="B207" s="68"/>
      <c r="C207" s="68"/>
      <c r="D207" s="68"/>
      <c r="E207" s="68"/>
      <c r="G207" s="23"/>
      <c r="H207" s="23"/>
      <c r="I207" s="23"/>
      <c r="J207" s="23"/>
      <c r="K207" s="23"/>
      <c r="L207" s="23"/>
      <c r="M207" s="23"/>
      <c r="N207" s="23"/>
      <c r="O207" s="23"/>
    </row>
    <row r="208" spans="1:15" ht="13.5" thickBot="1" x14ac:dyDescent="0.25">
      <c r="A208" s="54" t="s">
        <v>25</v>
      </c>
      <c r="B208" s="68"/>
      <c r="C208" s="68"/>
      <c r="D208" s="68"/>
      <c r="E208" s="68"/>
      <c r="G208" s="23"/>
      <c r="H208" s="23"/>
      <c r="I208" s="23"/>
      <c r="J208" s="23"/>
      <c r="K208" s="23"/>
      <c r="L208" s="23"/>
      <c r="M208" s="23"/>
      <c r="N208" s="23"/>
      <c r="O208" s="23"/>
    </row>
    <row r="209" spans="1:15" ht="13.5" thickBot="1" x14ac:dyDescent="0.25">
      <c r="A209" s="55" t="s">
        <v>54</v>
      </c>
      <c r="B209" s="68"/>
      <c r="C209" s="68"/>
      <c r="D209" s="68"/>
      <c r="E209" s="68"/>
      <c r="G209" s="23"/>
      <c r="H209" s="23"/>
      <c r="I209" s="23"/>
      <c r="J209" s="23"/>
      <c r="K209" s="23"/>
      <c r="L209" s="23"/>
      <c r="M209" s="23"/>
      <c r="N209" s="23"/>
      <c r="O209" s="23"/>
    </row>
    <row r="210" spans="1:15" ht="13.5" thickBot="1" x14ac:dyDescent="0.25">
      <c r="A210" s="55" t="s">
        <v>55</v>
      </c>
      <c r="B210" s="68"/>
      <c r="C210" s="68"/>
      <c r="D210" s="68"/>
      <c r="E210" s="68"/>
      <c r="G210" s="23"/>
      <c r="H210" s="23"/>
      <c r="I210" s="23"/>
      <c r="J210" s="23"/>
      <c r="K210" s="23"/>
      <c r="L210" s="23"/>
      <c r="M210" s="23"/>
      <c r="N210" s="23"/>
      <c r="O210" s="23"/>
    </row>
    <row r="211" spans="1:15" ht="26.25" thickBot="1" x14ac:dyDescent="0.25">
      <c r="A211" s="54" t="s">
        <v>3</v>
      </c>
      <c r="B211" s="68"/>
      <c r="C211" s="68"/>
      <c r="D211" s="68"/>
      <c r="E211" s="68"/>
      <c r="G211" s="23"/>
      <c r="H211" s="23"/>
      <c r="I211" s="23"/>
      <c r="J211" s="23"/>
      <c r="K211" s="23"/>
      <c r="L211" s="23"/>
      <c r="M211" s="23"/>
      <c r="N211" s="23"/>
      <c r="O211" s="23"/>
    </row>
    <row r="212" spans="1:15" ht="13.5" thickBot="1" x14ac:dyDescent="0.25">
      <c r="A212" s="55" t="s">
        <v>54</v>
      </c>
      <c r="B212" s="68"/>
      <c r="C212" s="68"/>
      <c r="D212" s="68"/>
      <c r="E212" s="68"/>
      <c r="G212" s="23"/>
      <c r="H212" s="23"/>
      <c r="I212" s="23"/>
      <c r="J212" s="23"/>
      <c r="K212" s="23"/>
      <c r="L212" s="23"/>
      <c r="M212" s="23"/>
      <c r="N212" s="23"/>
      <c r="O212" s="23"/>
    </row>
    <row r="213" spans="1:15" ht="13.5" thickBot="1" x14ac:dyDescent="0.25">
      <c r="A213" s="55" t="s">
        <v>55</v>
      </c>
      <c r="B213" s="68"/>
      <c r="C213" s="68"/>
      <c r="D213" s="68"/>
      <c r="E213" s="68"/>
      <c r="G213" s="23"/>
      <c r="H213" s="23"/>
      <c r="I213" s="23"/>
      <c r="J213" s="23"/>
      <c r="K213" s="23"/>
      <c r="L213" s="23"/>
      <c r="M213" s="23"/>
      <c r="N213" s="23"/>
      <c r="O213" s="23"/>
    </row>
    <row r="214" spans="1:15" ht="13.5" thickBot="1" x14ac:dyDescent="0.25">
      <c r="A214" s="64" t="s">
        <v>72</v>
      </c>
      <c r="B214" s="67">
        <f>B211+B208+B205+B202+B199+B196+B193</f>
        <v>6713</v>
      </c>
      <c r="C214" s="67">
        <f>C211+C208+C205+C202+C199+C196+C193</f>
        <v>0</v>
      </c>
      <c r="D214" s="67">
        <f t="shared" ref="D214:E214" si="33">D211+D208+D205+D202+D199+D196+D193</f>
        <v>0</v>
      </c>
      <c r="E214" s="67">
        <f t="shared" si="33"/>
        <v>0</v>
      </c>
      <c r="G214" s="23"/>
      <c r="H214" s="23"/>
      <c r="I214" s="23"/>
      <c r="J214" s="23"/>
      <c r="K214" s="23"/>
      <c r="L214" s="23"/>
      <c r="M214" s="23"/>
      <c r="N214" s="23"/>
      <c r="O214" s="23"/>
    </row>
    <row r="215" spans="1:15" ht="13.5" thickBot="1" x14ac:dyDescent="0.25">
      <c r="A215" s="60" t="s">
        <v>31</v>
      </c>
      <c r="B215" s="65">
        <f>IF(B214-B185=0,0,"Error")</f>
        <v>0</v>
      </c>
      <c r="C215" s="65">
        <f>IF(C214-C185=0,0,"Error")</f>
        <v>0</v>
      </c>
      <c r="D215" s="65">
        <f>IF(D214-D185=0,0,"Error")</f>
        <v>0</v>
      </c>
      <c r="E215" s="65">
        <f>IF(E214-E185=0,0,"Error")</f>
        <v>0</v>
      </c>
      <c r="G215" s="23"/>
      <c r="H215" s="23"/>
      <c r="I215" s="23"/>
      <c r="J215" s="23"/>
      <c r="K215" s="23"/>
      <c r="L215" s="23"/>
      <c r="M215" s="23"/>
      <c r="N215" s="23"/>
      <c r="O215" s="23"/>
    </row>
    <row r="216" spans="1:15" ht="54.75" customHeight="1" thickBot="1" x14ac:dyDescent="0.25">
      <c r="A216" s="62"/>
      <c r="B216" s="455" t="s">
        <v>138</v>
      </c>
      <c r="C216" s="456"/>
      <c r="D216" s="456"/>
      <c r="E216" s="457"/>
      <c r="F216" s="22" t="s">
        <v>139</v>
      </c>
      <c r="G216" s="23"/>
      <c r="H216" s="23"/>
      <c r="I216" s="23"/>
      <c r="J216" s="23"/>
      <c r="K216" s="23"/>
      <c r="L216" s="23"/>
      <c r="M216" s="23"/>
      <c r="N216" s="23"/>
      <c r="O216" s="23"/>
    </row>
    <row r="217" spans="1:15" ht="48" customHeight="1" thickBot="1" x14ac:dyDescent="0.25">
      <c r="A217" s="33" t="s">
        <v>9</v>
      </c>
      <c r="B217" s="455" t="s">
        <v>140</v>
      </c>
      <c r="C217" s="456"/>
      <c r="D217" s="456"/>
      <c r="E217" s="457"/>
      <c r="G217" s="23"/>
      <c r="H217" s="23"/>
      <c r="I217" s="23"/>
      <c r="J217" s="23"/>
      <c r="K217" s="23"/>
      <c r="L217" s="23"/>
      <c r="M217" s="23"/>
      <c r="N217" s="23"/>
      <c r="O217" s="23"/>
    </row>
    <row r="218" spans="1:15" ht="13.5" thickBot="1" x14ac:dyDescent="0.25">
      <c r="A218" s="33" t="s">
        <v>14</v>
      </c>
      <c r="B218" s="459" t="s">
        <v>53</v>
      </c>
      <c r="C218" s="459"/>
      <c r="D218" s="459"/>
      <c r="E218" s="459"/>
      <c r="G218" s="23"/>
      <c r="H218" s="23"/>
      <c r="I218" s="23"/>
      <c r="J218" s="23"/>
      <c r="K218" s="23"/>
      <c r="L218" s="23"/>
      <c r="M218" s="23"/>
      <c r="N218" s="23"/>
      <c r="O218" s="23"/>
    </row>
    <row r="219" spans="1:15" x14ac:dyDescent="0.2">
      <c r="A219" s="419"/>
      <c r="B219" s="71">
        <v>2019</v>
      </c>
      <c r="C219" s="71">
        <v>2020</v>
      </c>
      <c r="D219" s="71">
        <v>2021</v>
      </c>
      <c r="E219" s="71">
        <v>2022</v>
      </c>
      <c r="G219" s="23"/>
      <c r="H219" s="289"/>
      <c r="I219" s="23"/>
      <c r="J219" s="23"/>
      <c r="K219" s="23"/>
      <c r="L219" s="23"/>
      <c r="M219" s="23"/>
      <c r="N219" s="23"/>
      <c r="O219" s="23"/>
    </row>
    <row r="220" spans="1:15" ht="26.25" thickBot="1" x14ac:dyDescent="0.25">
      <c r="A220" s="420"/>
      <c r="B220" s="72" t="s">
        <v>5</v>
      </c>
      <c r="C220" s="72" t="s">
        <v>6</v>
      </c>
      <c r="D220" s="72" t="s">
        <v>6</v>
      </c>
      <c r="E220" s="72" t="s">
        <v>6</v>
      </c>
      <c r="G220" s="23"/>
      <c r="H220" s="23"/>
      <c r="I220" s="23"/>
      <c r="J220" s="23"/>
      <c r="K220" s="23"/>
      <c r="L220" s="23"/>
      <c r="M220" s="23"/>
      <c r="N220" s="23"/>
      <c r="O220" s="23"/>
    </row>
    <row r="221" spans="1:15" ht="13.5" thickBot="1" x14ac:dyDescent="0.25">
      <c r="A221" s="33" t="s">
        <v>8</v>
      </c>
      <c r="B221" s="66"/>
      <c r="C221" s="66">
        <v>46</v>
      </c>
      <c r="D221" s="66">
        <v>46</v>
      </c>
      <c r="E221" s="66">
        <v>46</v>
      </c>
      <c r="G221" s="23"/>
      <c r="H221" s="23"/>
      <c r="I221" s="23"/>
      <c r="J221" s="23"/>
      <c r="K221" s="23"/>
      <c r="L221" s="23"/>
      <c r="M221" s="23"/>
      <c r="N221" s="23"/>
      <c r="O221" s="23"/>
    </row>
    <row r="222" spans="1:15" ht="13.5" thickBot="1" x14ac:dyDescent="0.25">
      <c r="A222" s="33" t="s">
        <v>15</v>
      </c>
      <c r="B222" s="66"/>
      <c r="C222" s="66">
        <v>31055</v>
      </c>
      <c r="D222" s="66">
        <v>31055</v>
      </c>
      <c r="E222" s="66">
        <v>31055</v>
      </c>
      <c r="G222" s="23"/>
      <c r="H222" s="23"/>
      <c r="I222" s="23"/>
      <c r="J222" s="23"/>
      <c r="K222" s="23"/>
      <c r="L222" s="23"/>
      <c r="M222" s="23"/>
      <c r="N222" s="23"/>
      <c r="O222" s="23"/>
    </row>
    <row r="223" spans="1:15" ht="13.5" thickBot="1" x14ac:dyDescent="0.25">
      <c r="A223" s="33" t="s">
        <v>23</v>
      </c>
      <c r="B223" s="73" t="e">
        <f>B222/B221</f>
        <v>#DIV/0!</v>
      </c>
      <c r="C223" s="73">
        <f>C222/C221</f>
        <v>675.10869565217388</v>
      </c>
      <c r="D223" s="73">
        <f>D222/D221</f>
        <v>675.10869565217388</v>
      </c>
      <c r="E223" s="73">
        <f>E222/E221</f>
        <v>675.10869565217388</v>
      </c>
      <c r="G223" s="23"/>
      <c r="H223" s="23"/>
      <c r="I223" s="23"/>
      <c r="J223" s="23"/>
      <c r="K223" s="23"/>
      <c r="L223" s="23"/>
      <c r="M223" s="23"/>
      <c r="N223" s="23"/>
      <c r="O223" s="23"/>
    </row>
    <row r="224" spans="1:15" ht="13.5" thickBot="1" x14ac:dyDescent="0.25">
      <c r="A224" s="33" t="s">
        <v>16</v>
      </c>
      <c r="B224" s="74"/>
      <c r="C224" s="75" t="e">
        <f>C221/B221-1</f>
        <v>#DIV/0!</v>
      </c>
      <c r="D224" s="75">
        <f>D221/C221-1</f>
        <v>0</v>
      </c>
      <c r="E224" s="75">
        <f>E221/D221-1</f>
        <v>0</v>
      </c>
      <c r="G224" s="23"/>
      <c r="H224" s="23"/>
      <c r="I224" s="23"/>
      <c r="J224" s="23"/>
      <c r="K224" s="23"/>
      <c r="L224" s="23"/>
      <c r="M224" s="23"/>
      <c r="N224" s="23"/>
      <c r="O224" s="23"/>
    </row>
    <row r="225" spans="1:15" ht="13.5" thickBot="1" x14ac:dyDescent="0.25">
      <c r="A225" s="33" t="s">
        <v>17</v>
      </c>
      <c r="B225" s="74"/>
      <c r="C225" s="75" t="e">
        <f>C222/B222-1</f>
        <v>#DIV/0!</v>
      </c>
      <c r="D225" s="75">
        <f t="shared" ref="D225:E226" si="34">D222/C222-1</f>
        <v>0</v>
      </c>
      <c r="E225" s="75">
        <f t="shared" si="34"/>
        <v>0</v>
      </c>
      <c r="G225" s="23"/>
      <c r="H225" s="23"/>
      <c r="I225" s="23"/>
      <c r="J225" s="23"/>
      <c r="K225" s="23"/>
      <c r="L225" s="23"/>
      <c r="M225" s="23"/>
      <c r="N225" s="23"/>
      <c r="O225" s="23"/>
    </row>
    <row r="226" spans="1:15" ht="13.5" thickBot="1" x14ac:dyDescent="0.25">
      <c r="A226" s="33" t="s">
        <v>18</v>
      </c>
      <c r="B226" s="74"/>
      <c r="C226" s="75" t="e">
        <f>C223/B223-1</f>
        <v>#DIV/0!</v>
      </c>
      <c r="D226" s="75">
        <f t="shared" si="34"/>
        <v>0</v>
      </c>
      <c r="E226" s="75">
        <f t="shared" si="34"/>
        <v>0</v>
      </c>
      <c r="G226" s="23"/>
      <c r="H226" s="23"/>
      <c r="I226" s="23"/>
      <c r="J226" s="23"/>
      <c r="K226" s="23"/>
      <c r="L226" s="23"/>
      <c r="M226" s="23"/>
      <c r="N226" s="23"/>
      <c r="O226" s="23"/>
    </row>
    <row r="227" spans="1:15" ht="13.5" thickBot="1" x14ac:dyDescent="0.25">
      <c r="A227" s="427" t="s">
        <v>242</v>
      </c>
      <c r="B227" s="428"/>
      <c r="C227" s="428"/>
      <c r="D227" s="428"/>
      <c r="E227" s="429"/>
      <c r="G227" s="23"/>
      <c r="H227" s="23"/>
      <c r="I227" s="23"/>
      <c r="J227" s="23"/>
      <c r="K227" s="23"/>
      <c r="L227" s="23"/>
      <c r="M227" s="23"/>
      <c r="N227" s="23"/>
      <c r="O227" s="23"/>
    </row>
    <row r="228" spans="1:15" x14ac:dyDescent="0.2">
      <c r="A228" s="419"/>
      <c r="B228" s="29">
        <v>2019</v>
      </c>
      <c r="C228" s="29">
        <v>2020</v>
      </c>
      <c r="D228" s="29">
        <v>2021</v>
      </c>
      <c r="E228" s="29">
        <v>2022</v>
      </c>
      <c r="G228" s="23"/>
      <c r="H228" s="23"/>
      <c r="I228" s="23"/>
      <c r="J228" s="23"/>
      <c r="K228" s="23"/>
      <c r="L228" s="23"/>
      <c r="M228" s="23"/>
      <c r="N228" s="23"/>
      <c r="O228" s="23"/>
    </row>
    <row r="229" spans="1:15" ht="26.25" thickBot="1" x14ac:dyDescent="0.25">
      <c r="A229" s="420"/>
      <c r="B229" s="47" t="s">
        <v>5</v>
      </c>
      <c r="C229" s="47" t="s">
        <v>6</v>
      </c>
      <c r="D229" s="47" t="s">
        <v>6</v>
      </c>
      <c r="E229" s="47" t="s">
        <v>6</v>
      </c>
      <c r="G229" s="23"/>
      <c r="H229" s="23"/>
      <c r="I229" s="23"/>
      <c r="J229" s="23"/>
      <c r="K229" s="23"/>
      <c r="L229" s="23"/>
      <c r="M229" s="23"/>
      <c r="N229" s="23"/>
      <c r="O229" s="23"/>
    </row>
    <row r="230" spans="1:15" ht="13.5" thickBot="1" x14ac:dyDescent="0.25">
      <c r="A230" s="54" t="s">
        <v>0</v>
      </c>
      <c r="B230" s="68">
        <f>B231+B232</f>
        <v>0</v>
      </c>
      <c r="C230" s="68">
        <f>C231+C232</f>
        <v>8626</v>
      </c>
      <c r="D230" s="68">
        <f t="shared" ref="D230:E230" si="35">D231+D232</f>
        <v>8626</v>
      </c>
      <c r="E230" s="68">
        <f t="shared" si="35"/>
        <v>8626</v>
      </c>
      <c r="G230" s="23"/>
      <c r="H230" s="23"/>
      <c r="I230" s="23"/>
      <c r="J230" s="23"/>
      <c r="K230" s="23"/>
      <c r="L230" s="23"/>
      <c r="M230" s="23"/>
      <c r="N230" s="23"/>
      <c r="O230" s="23"/>
    </row>
    <row r="231" spans="1:15" ht="13.5" thickBot="1" x14ac:dyDescent="0.25">
      <c r="A231" s="55" t="s">
        <v>54</v>
      </c>
      <c r="B231" s="69"/>
      <c r="C231" s="69">
        <v>8626</v>
      </c>
      <c r="D231" s="69">
        <v>8626</v>
      </c>
      <c r="E231" s="69">
        <v>8626</v>
      </c>
      <c r="G231" s="23"/>
      <c r="H231" s="23"/>
      <c r="I231" s="23"/>
      <c r="J231" s="23"/>
      <c r="K231" s="23"/>
      <c r="L231" s="23"/>
      <c r="M231" s="23"/>
      <c r="N231" s="23"/>
      <c r="O231" s="23"/>
    </row>
    <row r="232" spans="1:15" ht="13.5" thickBot="1" x14ac:dyDescent="0.25">
      <c r="A232" s="55" t="s">
        <v>55</v>
      </c>
      <c r="B232" s="69"/>
      <c r="C232" s="70"/>
      <c r="D232" s="70"/>
      <c r="E232" s="70"/>
      <c r="G232" s="23"/>
      <c r="H232" s="23"/>
      <c r="I232" s="23"/>
      <c r="J232" s="23"/>
      <c r="K232" s="23"/>
      <c r="L232" s="23"/>
      <c r="M232" s="23"/>
      <c r="N232" s="23"/>
      <c r="O232" s="23"/>
    </row>
    <row r="233" spans="1:15" ht="26.25" thickBot="1" x14ac:dyDescent="0.25">
      <c r="A233" s="54" t="s">
        <v>28</v>
      </c>
      <c r="B233" s="68">
        <f>B234+B235</f>
        <v>0</v>
      </c>
      <c r="C233" s="68">
        <f t="shared" ref="C233:E233" si="36">C234+C235</f>
        <v>1429</v>
      </c>
      <c r="D233" s="68">
        <f t="shared" si="36"/>
        <v>1429</v>
      </c>
      <c r="E233" s="68">
        <f t="shared" si="36"/>
        <v>1429</v>
      </c>
      <c r="G233" s="23"/>
      <c r="H233" s="23"/>
      <c r="I233" s="23"/>
      <c r="J233" s="23"/>
      <c r="K233" s="23"/>
      <c r="L233" s="23"/>
      <c r="M233" s="23"/>
      <c r="N233" s="23"/>
      <c r="O233" s="23"/>
    </row>
    <row r="234" spans="1:15" ht="13.5" thickBot="1" x14ac:dyDescent="0.25">
      <c r="A234" s="55" t="s">
        <v>54</v>
      </c>
      <c r="B234" s="69"/>
      <c r="C234" s="69">
        <v>1429</v>
      </c>
      <c r="D234" s="69">
        <v>1429</v>
      </c>
      <c r="E234" s="69">
        <v>1429</v>
      </c>
      <c r="G234" s="23"/>
      <c r="H234" s="23"/>
      <c r="I234" s="23"/>
      <c r="J234" s="23"/>
      <c r="K234" s="23"/>
      <c r="L234" s="23"/>
      <c r="M234" s="23"/>
      <c r="N234" s="23"/>
      <c r="O234" s="23"/>
    </row>
    <row r="235" spans="1:15" ht="13.5" thickBot="1" x14ac:dyDescent="0.25">
      <c r="A235" s="55" t="s">
        <v>55</v>
      </c>
      <c r="B235" s="69"/>
      <c r="C235" s="69"/>
      <c r="D235" s="69"/>
      <c r="E235" s="69"/>
      <c r="G235" s="23"/>
      <c r="H235" s="23"/>
      <c r="I235" s="23"/>
      <c r="J235" s="23"/>
      <c r="K235" s="23"/>
      <c r="L235" s="23"/>
      <c r="M235" s="23"/>
      <c r="N235" s="23"/>
      <c r="O235" s="23"/>
    </row>
    <row r="236" spans="1:15" ht="13.5" thickBot="1" x14ac:dyDescent="0.25">
      <c r="A236" s="54" t="s">
        <v>1</v>
      </c>
      <c r="B236" s="49">
        <f>B237+B238</f>
        <v>0</v>
      </c>
      <c r="C236" s="49">
        <f t="shared" ref="C236:E236" si="37">C237+C238</f>
        <v>1000</v>
      </c>
      <c r="D236" s="49">
        <f t="shared" si="37"/>
        <v>1000</v>
      </c>
      <c r="E236" s="49">
        <f t="shared" si="37"/>
        <v>1000</v>
      </c>
      <c r="G236" s="23"/>
      <c r="H236" s="23"/>
      <c r="I236" s="23"/>
      <c r="J236" s="23"/>
      <c r="K236" s="23"/>
      <c r="L236" s="23"/>
      <c r="M236" s="23"/>
      <c r="N236" s="23"/>
      <c r="O236" s="23"/>
    </row>
    <row r="237" spans="1:15" ht="13.5" thickBot="1" x14ac:dyDescent="0.25">
      <c r="A237" s="55" t="s">
        <v>54</v>
      </c>
      <c r="B237" s="56"/>
      <c r="C237" s="56">
        <v>1000</v>
      </c>
      <c r="D237" s="56">
        <v>1000</v>
      </c>
      <c r="E237" s="56">
        <v>1000</v>
      </c>
      <c r="G237" s="23"/>
      <c r="H237" s="23"/>
      <c r="I237" s="23"/>
      <c r="J237" s="23"/>
      <c r="K237" s="23"/>
      <c r="L237" s="23"/>
      <c r="M237" s="23"/>
      <c r="N237" s="23"/>
      <c r="O237" s="23"/>
    </row>
    <row r="238" spans="1:15" ht="13.5" thickBot="1" x14ac:dyDescent="0.25">
      <c r="A238" s="55" t="s">
        <v>55</v>
      </c>
      <c r="B238" s="69"/>
      <c r="C238" s="69"/>
      <c r="D238" s="69"/>
      <c r="E238" s="69"/>
      <c r="G238" s="23"/>
      <c r="H238" s="23"/>
      <c r="I238" s="23"/>
      <c r="J238" s="23"/>
      <c r="K238" s="23"/>
      <c r="L238" s="23"/>
      <c r="M238" s="23"/>
      <c r="N238" s="23"/>
      <c r="O238" s="23"/>
    </row>
    <row r="239" spans="1:15" ht="13.5" thickBot="1" x14ac:dyDescent="0.25">
      <c r="A239" s="54" t="s">
        <v>2</v>
      </c>
      <c r="B239" s="68"/>
      <c r="C239" s="68"/>
      <c r="D239" s="68"/>
      <c r="E239" s="68"/>
      <c r="G239" s="23"/>
      <c r="H239" s="23"/>
      <c r="I239" s="23"/>
      <c r="J239" s="23"/>
      <c r="K239" s="23"/>
      <c r="L239" s="23"/>
      <c r="M239" s="23"/>
      <c r="N239" s="23"/>
      <c r="O239" s="23"/>
    </row>
    <row r="240" spans="1:15" ht="13.5" thickBot="1" x14ac:dyDescent="0.25">
      <c r="A240" s="55" t="s">
        <v>54</v>
      </c>
      <c r="B240" s="68"/>
      <c r="C240" s="68"/>
      <c r="D240" s="68"/>
      <c r="E240" s="68"/>
      <c r="G240" s="23"/>
      <c r="H240" s="23"/>
      <c r="I240" s="23"/>
      <c r="J240" s="23"/>
      <c r="K240" s="23"/>
      <c r="L240" s="23"/>
      <c r="M240" s="23"/>
      <c r="N240" s="23"/>
      <c r="O240" s="23"/>
    </row>
    <row r="241" spans="1:15" ht="13.5" thickBot="1" x14ac:dyDescent="0.25">
      <c r="A241" s="55" t="s">
        <v>55</v>
      </c>
      <c r="B241" s="68"/>
      <c r="C241" s="68"/>
      <c r="D241" s="68"/>
      <c r="E241" s="68"/>
      <c r="G241" s="23"/>
      <c r="H241" s="23"/>
      <c r="I241" s="23"/>
      <c r="J241" s="23"/>
      <c r="K241" s="23"/>
      <c r="L241" s="23"/>
      <c r="M241" s="23"/>
      <c r="N241" s="23"/>
      <c r="O241" s="23"/>
    </row>
    <row r="242" spans="1:15" ht="13.5" thickBot="1" x14ac:dyDescent="0.25">
      <c r="A242" s="54" t="s">
        <v>24</v>
      </c>
      <c r="B242" s="76">
        <f>B243+B244</f>
        <v>0</v>
      </c>
      <c r="C242" s="68">
        <f t="shared" ref="C242:E242" si="38">C243+C244</f>
        <v>20000</v>
      </c>
      <c r="D242" s="68">
        <f t="shared" si="38"/>
        <v>20000</v>
      </c>
      <c r="E242" s="68">
        <f t="shared" si="38"/>
        <v>20000</v>
      </c>
      <c r="G242" s="23"/>
      <c r="H242" s="23"/>
      <c r="I242" s="23"/>
      <c r="J242" s="23"/>
      <c r="K242" s="23"/>
      <c r="L242" s="23"/>
      <c r="M242" s="23"/>
      <c r="N242" s="23"/>
      <c r="O242" s="23"/>
    </row>
    <row r="243" spans="1:15" ht="13.5" thickBot="1" x14ac:dyDescent="0.25">
      <c r="A243" s="55" t="s">
        <v>54</v>
      </c>
      <c r="B243" s="76">
        <v>0</v>
      </c>
      <c r="C243" s="68">
        <v>20000</v>
      </c>
      <c r="D243" s="68">
        <v>20000</v>
      </c>
      <c r="E243" s="68">
        <v>20000</v>
      </c>
      <c r="G243" s="23"/>
      <c r="H243" s="23"/>
      <c r="I243" s="23"/>
      <c r="J243" s="23"/>
      <c r="K243" s="23"/>
      <c r="L243" s="23"/>
      <c r="M243" s="23"/>
      <c r="N243" s="23"/>
      <c r="O243" s="23"/>
    </row>
    <row r="244" spans="1:15" ht="13.5" thickBot="1" x14ac:dyDescent="0.25">
      <c r="A244" s="55" t="s">
        <v>55</v>
      </c>
      <c r="B244" s="68"/>
      <c r="C244" s="68"/>
      <c r="D244" s="68"/>
      <c r="E244" s="68"/>
      <c r="G244" s="23"/>
      <c r="H244" s="23"/>
      <c r="I244" s="23"/>
      <c r="J244" s="23"/>
      <c r="K244" s="23"/>
      <c r="L244" s="23"/>
      <c r="M244" s="23"/>
      <c r="N244" s="23"/>
      <c r="O244" s="23"/>
    </row>
    <row r="245" spans="1:15" ht="13.5" thickBot="1" x14ac:dyDescent="0.25">
      <c r="A245" s="54" t="s">
        <v>25</v>
      </c>
      <c r="B245" s="68"/>
      <c r="C245" s="68"/>
      <c r="D245" s="68"/>
      <c r="E245" s="68"/>
      <c r="G245" s="23"/>
      <c r="H245" s="23"/>
      <c r="I245" s="23"/>
      <c r="J245" s="23"/>
      <c r="K245" s="23"/>
      <c r="L245" s="23"/>
      <c r="M245" s="23"/>
      <c r="N245" s="23"/>
      <c r="O245" s="23"/>
    </row>
    <row r="246" spans="1:15" ht="13.5" thickBot="1" x14ac:dyDescent="0.25">
      <c r="A246" s="55" t="s">
        <v>54</v>
      </c>
      <c r="B246" s="68"/>
      <c r="C246" s="68"/>
      <c r="D246" s="68"/>
      <c r="E246" s="68"/>
      <c r="G246" s="23"/>
      <c r="H246" s="23"/>
      <c r="I246" s="23"/>
      <c r="J246" s="23"/>
      <c r="K246" s="23"/>
      <c r="L246" s="23"/>
      <c r="M246" s="23"/>
      <c r="N246" s="23"/>
      <c r="O246" s="23"/>
    </row>
    <row r="247" spans="1:15" ht="13.5" thickBot="1" x14ac:dyDescent="0.25">
      <c r="A247" s="55" t="s">
        <v>55</v>
      </c>
      <c r="B247" s="68"/>
      <c r="C247" s="68"/>
      <c r="D247" s="68"/>
      <c r="E247" s="68"/>
      <c r="G247" s="23"/>
      <c r="H247" s="23"/>
      <c r="I247" s="23"/>
      <c r="J247" s="23"/>
      <c r="K247" s="23"/>
      <c r="L247" s="23"/>
      <c r="M247" s="23"/>
      <c r="N247" s="23"/>
      <c r="O247" s="23"/>
    </row>
    <row r="248" spans="1:15" ht="26.25" thickBot="1" x14ac:dyDescent="0.25">
      <c r="A248" s="54" t="s">
        <v>3</v>
      </c>
      <c r="B248" s="68"/>
      <c r="C248" s="68"/>
      <c r="D248" s="68"/>
      <c r="E248" s="68"/>
      <c r="G248" s="23"/>
      <c r="H248" s="23"/>
      <c r="I248" s="23"/>
      <c r="J248" s="23"/>
      <c r="K248" s="23"/>
      <c r="L248" s="23"/>
      <c r="M248" s="23"/>
      <c r="N248" s="23"/>
      <c r="O248" s="23"/>
    </row>
    <row r="249" spans="1:15" ht="13.5" thickBot="1" x14ac:dyDescent="0.25">
      <c r="A249" s="55" t="s">
        <v>54</v>
      </c>
      <c r="B249" s="68"/>
      <c r="C249" s="68"/>
      <c r="D249" s="68"/>
      <c r="E249" s="68"/>
      <c r="G249" s="23"/>
      <c r="H249" s="23"/>
      <c r="I249" s="23"/>
      <c r="J249" s="23"/>
      <c r="K249" s="23"/>
      <c r="L249" s="23"/>
      <c r="M249" s="23"/>
      <c r="N249" s="23"/>
      <c r="O249" s="23"/>
    </row>
    <row r="250" spans="1:15" ht="13.5" thickBot="1" x14ac:dyDescent="0.25">
      <c r="A250" s="55" t="s">
        <v>55</v>
      </c>
      <c r="B250" s="68"/>
      <c r="C250" s="68"/>
      <c r="D250" s="68"/>
      <c r="E250" s="68"/>
      <c r="G250" s="23"/>
      <c r="H250" s="23"/>
      <c r="I250" s="23"/>
      <c r="J250" s="23"/>
      <c r="K250" s="23"/>
      <c r="L250" s="23"/>
      <c r="M250" s="23"/>
      <c r="N250" s="23"/>
      <c r="O250" s="23"/>
    </row>
    <row r="251" spans="1:15" ht="13.5" thickBot="1" x14ac:dyDescent="0.25">
      <c r="A251" s="64" t="s">
        <v>72</v>
      </c>
      <c r="B251" s="67">
        <f>B248+B245+B242+B239+B236+B233+B230</f>
        <v>0</v>
      </c>
      <c r="C251" s="67">
        <f>C248+C245+C242+C239+C236+C233+C230</f>
        <v>31055</v>
      </c>
      <c r="D251" s="67">
        <f t="shared" ref="D251:E251" si="39">D248+D245+D242+D239+D236+D233+D230</f>
        <v>31055</v>
      </c>
      <c r="E251" s="67">
        <f t="shared" si="39"/>
        <v>31055</v>
      </c>
      <c r="G251" s="23"/>
      <c r="H251" s="23"/>
      <c r="I251" s="23"/>
      <c r="J251" s="23"/>
      <c r="K251" s="23"/>
      <c r="L251" s="23"/>
      <c r="M251" s="23"/>
      <c r="N251" s="23"/>
      <c r="O251" s="23"/>
    </row>
    <row r="252" spans="1:15" ht="13.5" thickBot="1" x14ac:dyDescent="0.25">
      <c r="A252" s="60" t="s">
        <v>31</v>
      </c>
      <c r="B252" s="65">
        <f>IF(B251-B222=0,0,"Error")</f>
        <v>0</v>
      </c>
      <c r="C252" s="65">
        <f>IF(C251-C222=0,0,"Error")</f>
        <v>0</v>
      </c>
      <c r="D252" s="65">
        <f>IF(D251-D222=0,0,"Error")</f>
        <v>0</v>
      </c>
      <c r="E252" s="65">
        <f>IF(E251-E222=0,0,"Error")</f>
        <v>0</v>
      </c>
      <c r="G252" s="23"/>
      <c r="H252" s="23"/>
      <c r="I252" s="23"/>
      <c r="J252" s="23"/>
      <c r="K252" s="23"/>
      <c r="L252" s="23"/>
      <c r="M252" s="23"/>
      <c r="N252" s="23"/>
      <c r="O252" s="23"/>
    </row>
    <row r="253" spans="1:15" ht="13.5" thickBot="1" x14ac:dyDescent="0.25">
      <c r="A253" s="62" t="s">
        <v>141</v>
      </c>
      <c r="B253" s="458" t="s">
        <v>73</v>
      </c>
      <c r="C253" s="458"/>
      <c r="D253" s="458"/>
      <c r="E253" s="458"/>
      <c r="F253" s="22" t="s">
        <v>74</v>
      </c>
      <c r="G253" s="23"/>
      <c r="H253" s="23"/>
      <c r="I253" s="23"/>
      <c r="J253" s="23"/>
      <c r="K253" s="23"/>
      <c r="L253" s="23"/>
      <c r="M253" s="23"/>
      <c r="N253" s="23"/>
      <c r="O253" s="23"/>
    </row>
    <row r="254" spans="1:15" ht="43.5" customHeight="1" thickBot="1" x14ac:dyDescent="0.25">
      <c r="A254" s="33" t="s">
        <v>9</v>
      </c>
      <c r="B254" s="431" t="s">
        <v>75</v>
      </c>
      <c r="C254" s="432"/>
      <c r="D254" s="432"/>
      <c r="E254" s="433"/>
      <c r="G254" s="23"/>
      <c r="H254" s="23"/>
      <c r="I254" s="23"/>
      <c r="J254" s="23"/>
      <c r="K254" s="23"/>
      <c r="L254" s="23"/>
      <c r="M254" s="23"/>
      <c r="N254" s="23"/>
      <c r="O254" s="23"/>
    </row>
    <row r="255" spans="1:15" ht="13.5" thickBot="1" x14ac:dyDescent="0.25">
      <c r="A255" s="33" t="s">
        <v>14</v>
      </c>
      <c r="B255" s="454" t="s">
        <v>53</v>
      </c>
      <c r="C255" s="454"/>
      <c r="D255" s="454"/>
      <c r="E255" s="454"/>
      <c r="G255" s="23"/>
      <c r="H255" s="23"/>
      <c r="I255" s="23"/>
      <c r="J255" s="23"/>
      <c r="K255" s="23"/>
      <c r="L255" s="23"/>
      <c r="M255" s="23"/>
      <c r="N255" s="23"/>
      <c r="O255" s="23"/>
    </row>
    <row r="256" spans="1:15" x14ac:dyDescent="0.2">
      <c r="A256" s="419"/>
      <c r="B256" s="29">
        <v>2019</v>
      </c>
      <c r="C256" s="29">
        <v>2020</v>
      </c>
      <c r="D256" s="29">
        <v>2021</v>
      </c>
      <c r="E256" s="29">
        <v>2022</v>
      </c>
      <c r="G256" s="23"/>
      <c r="H256" s="23"/>
      <c r="I256" s="23"/>
      <c r="J256" s="23"/>
      <c r="K256" s="23"/>
      <c r="L256" s="23"/>
      <c r="M256" s="23"/>
      <c r="N256" s="23"/>
      <c r="O256" s="23"/>
    </row>
    <row r="257" spans="1:15" ht="26.25" thickBot="1" x14ac:dyDescent="0.25">
      <c r="A257" s="420"/>
      <c r="B257" s="47" t="s">
        <v>5</v>
      </c>
      <c r="C257" s="47" t="s">
        <v>6</v>
      </c>
      <c r="D257" s="47" t="s">
        <v>6</v>
      </c>
      <c r="E257" s="47" t="s">
        <v>6</v>
      </c>
      <c r="G257" s="23"/>
      <c r="H257" s="23"/>
      <c r="I257" s="23"/>
      <c r="J257" s="23"/>
      <c r="K257" s="23"/>
      <c r="L257" s="23"/>
      <c r="M257" s="23"/>
      <c r="N257" s="23"/>
      <c r="O257" s="23"/>
    </row>
    <row r="258" spans="1:15" ht="13.5" thickBot="1" x14ac:dyDescent="0.25">
      <c r="A258" s="33" t="s">
        <v>8</v>
      </c>
      <c r="B258" s="48">
        <v>40</v>
      </c>
      <c r="C258" s="48">
        <v>42</v>
      </c>
      <c r="D258" s="48">
        <v>44</v>
      </c>
      <c r="E258" s="48">
        <v>44</v>
      </c>
      <c r="G258" s="23"/>
      <c r="H258" s="23"/>
      <c r="I258" s="23"/>
      <c r="J258" s="23"/>
      <c r="K258" s="23"/>
      <c r="L258" s="23"/>
      <c r="M258" s="23"/>
      <c r="N258" s="23"/>
      <c r="O258" s="23"/>
    </row>
    <row r="259" spans="1:15" ht="13.5" thickBot="1" x14ac:dyDescent="0.25">
      <c r="A259" s="33" t="s">
        <v>15</v>
      </c>
      <c r="B259" s="48">
        <v>41441</v>
      </c>
      <c r="C259" s="48">
        <v>42250</v>
      </c>
      <c r="D259" s="48">
        <v>42750</v>
      </c>
      <c r="E259" s="48">
        <v>42750</v>
      </c>
      <c r="G259" s="23"/>
      <c r="H259" s="23"/>
      <c r="I259" s="23"/>
      <c r="J259" s="23"/>
      <c r="K259" s="23"/>
      <c r="L259" s="23"/>
      <c r="M259" s="23"/>
      <c r="N259" s="23"/>
      <c r="O259" s="23"/>
    </row>
    <row r="260" spans="1:15" ht="13.5" thickBot="1" x14ac:dyDescent="0.25">
      <c r="A260" s="33" t="s">
        <v>23</v>
      </c>
      <c r="B260" s="50">
        <f>B259/B258</f>
        <v>1036.0250000000001</v>
      </c>
      <c r="C260" s="50">
        <f>C259/C258</f>
        <v>1005.952380952381</v>
      </c>
      <c r="D260" s="50">
        <f>D259/D258</f>
        <v>971.59090909090912</v>
      </c>
      <c r="E260" s="50">
        <f>E259/E258</f>
        <v>971.59090909090912</v>
      </c>
      <c r="G260" s="23"/>
      <c r="H260" s="23"/>
      <c r="I260" s="23"/>
      <c r="J260" s="23"/>
      <c r="K260" s="23"/>
      <c r="L260" s="23"/>
      <c r="M260" s="23"/>
      <c r="N260" s="23"/>
      <c r="O260" s="23"/>
    </row>
    <row r="261" spans="1:15" ht="13.5" thickBot="1" x14ac:dyDescent="0.25">
      <c r="A261" s="33" t="s">
        <v>16</v>
      </c>
      <c r="B261" s="51"/>
      <c r="C261" s="52">
        <f>C258/B258-1</f>
        <v>5.0000000000000044E-2</v>
      </c>
      <c r="D261" s="52">
        <f>D258/C258-1</f>
        <v>4.7619047619047672E-2</v>
      </c>
      <c r="E261" s="52">
        <f>E258/D258-1</f>
        <v>0</v>
      </c>
      <c r="G261" s="23"/>
      <c r="H261" s="23"/>
      <c r="I261" s="23"/>
      <c r="J261" s="23"/>
      <c r="K261" s="23"/>
      <c r="L261" s="23"/>
      <c r="M261" s="23"/>
      <c r="N261" s="23"/>
      <c r="O261" s="23"/>
    </row>
    <row r="262" spans="1:15" ht="13.5" thickBot="1" x14ac:dyDescent="0.25">
      <c r="A262" s="33" t="s">
        <v>17</v>
      </c>
      <c r="B262" s="51"/>
      <c r="C262" s="52">
        <f>C259/B259-1</f>
        <v>1.9521729687990153E-2</v>
      </c>
      <c r="D262" s="52">
        <f t="shared" ref="D262:E263" si="40">D259/C259-1</f>
        <v>1.1834319526627279E-2</v>
      </c>
      <c r="E262" s="52">
        <f t="shared" si="40"/>
        <v>0</v>
      </c>
      <c r="G262" s="23"/>
      <c r="H262" s="23"/>
      <c r="I262" s="23"/>
      <c r="J262" s="23"/>
      <c r="K262" s="23"/>
      <c r="L262" s="23"/>
      <c r="M262" s="23"/>
      <c r="N262" s="23"/>
      <c r="O262" s="23"/>
    </row>
    <row r="263" spans="1:15" ht="13.5" thickBot="1" x14ac:dyDescent="0.25">
      <c r="A263" s="33" t="s">
        <v>18</v>
      </c>
      <c r="B263" s="51"/>
      <c r="C263" s="52">
        <f>C260/B260-1</f>
        <v>-2.9026924106676066E-2</v>
      </c>
      <c r="D263" s="52">
        <f t="shared" si="40"/>
        <v>-3.415814954276486E-2</v>
      </c>
      <c r="E263" s="52">
        <f t="shared" si="40"/>
        <v>0</v>
      </c>
      <c r="G263" s="23"/>
      <c r="H263" s="23"/>
      <c r="I263" s="23"/>
      <c r="J263" s="23"/>
      <c r="K263" s="23"/>
      <c r="L263" s="23"/>
      <c r="M263" s="23"/>
      <c r="N263" s="23"/>
      <c r="O263" s="23"/>
    </row>
    <row r="264" spans="1:15" ht="13.5" thickBot="1" x14ac:dyDescent="0.25">
      <c r="A264" s="427" t="s">
        <v>243</v>
      </c>
      <c r="B264" s="428"/>
      <c r="C264" s="428"/>
      <c r="D264" s="428"/>
      <c r="E264" s="429"/>
      <c r="G264" s="23"/>
      <c r="H264" s="23"/>
      <c r="I264" s="23"/>
      <c r="J264" s="23"/>
      <c r="K264" s="23"/>
      <c r="L264" s="23"/>
      <c r="M264" s="23"/>
      <c r="N264" s="23"/>
      <c r="O264" s="23"/>
    </row>
    <row r="265" spans="1:15" x14ac:dyDescent="0.2">
      <c r="A265" s="419"/>
      <c r="B265" s="29">
        <v>2019</v>
      </c>
      <c r="C265" s="29">
        <v>2020</v>
      </c>
      <c r="D265" s="29">
        <v>2021</v>
      </c>
      <c r="E265" s="29">
        <v>2022</v>
      </c>
      <c r="G265" s="23"/>
      <c r="H265" s="23"/>
      <c r="I265" s="23"/>
      <c r="J265" s="23"/>
      <c r="K265" s="23"/>
      <c r="L265" s="23"/>
      <c r="M265" s="23"/>
      <c r="N265" s="23"/>
      <c r="O265" s="23"/>
    </row>
    <row r="266" spans="1:15" ht="26.25" thickBot="1" x14ac:dyDescent="0.25">
      <c r="A266" s="420"/>
      <c r="B266" s="47" t="s">
        <v>5</v>
      </c>
      <c r="C266" s="47" t="s">
        <v>6</v>
      </c>
      <c r="D266" s="47" t="s">
        <v>6</v>
      </c>
      <c r="E266" s="47" t="s">
        <v>6</v>
      </c>
      <c r="G266" s="23"/>
      <c r="H266" s="23"/>
      <c r="I266" s="23"/>
      <c r="J266" s="23"/>
      <c r="K266" s="23"/>
      <c r="L266" s="23"/>
      <c r="M266" s="23"/>
      <c r="N266" s="23"/>
      <c r="O266" s="23"/>
    </row>
    <row r="267" spans="1:15" ht="13.5" thickBot="1" x14ac:dyDescent="0.25">
      <c r="A267" s="54" t="s">
        <v>0</v>
      </c>
      <c r="B267" s="49">
        <f>B268+B269</f>
        <v>24500</v>
      </c>
      <c r="C267" s="49">
        <f t="shared" ref="C267:E267" si="41">C268+C269</f>
        <v>24500</v>
      </c>
      <c r="D267" s="49">
        <f t="shared" si="41"/>
        <v>24500</v>
      </c>
      <c r="E267" s="49">
        <f t="shared" si="41"/>
        <v>24500</v>
      </c>
      <c r="G267" s="23"/>
      <c r="H267" s="23"/>
      <c r="I267" s="23"/>
      <c r="J267" s="23"/>
      <c r="K267" s="23"/>
      <c r="L267" s="23"/>
      <c r="M267" s="23"/>
      <c r="N267" s="23"/>
      <c r="O267" s="23"/>
    </row>
    <row r="268" spans="1:15" ht="13.5" thickBot="1" x14ac:dyDescent="0.25">
      <c r="A268" s="55" t="s">
        <v>54</v>
      </c>
      <c r="B268" s="56">
        <v>24500</v>
      </c>
      <c r="C268" s="56">
        <v>24500</v>
      </c>
      <c r="D268" s="56">
        <v>24500</v>
      </c>
      <c r="E268" s="56">
        <v>24500</v>
      </c>
      <c r="G268" s="23"/>
      <c r="H268" s="23"/>
      <c r="I268" s="23"/>
      <c r="J268" s="23"/>
      <c r="K268" s="23"/>
      <c r="L268" s="23"/>
      <c r="M268" s="23"/>
      <c r="N268" s="23"/>
      <c r="O268" s="23"/>
    </row>
    <row r="269" spans="1:15" ht="13.5" thickBot="1" x14ac:dyDescent="0.25">
      <c r="A269" s="55" t="s">
        <v>55</v>
      </c>
      <c r="B269" s="56"/>
      <c r="C269" s="63"/>
      <c r="D269" s="63"/>
      <c r="E269" s="63"/>
      <c r="G269" s="23"/>
      <c r="H269" s="23"/>
      <c r="I269" s="23"/>
      <c r="J269" s="23"/>
      <c r="K269" s="23"/>
      <c r="L269" s="23"/>
      <c r="M269" s="23"/>
      <c r="N269" s="23"/>
      <c r="O269" s="23"/>
    </row>
    <row r="270" spans="1:15" ht="26.25" thickBot="1" x14ac:dyDescent="0.25">
      <c r="A270" s="54" t="s">
        <v>28</v>
      </c>
      <c r="B270" s="49">
        <f>B271+B272</f>
        <v>4000</v>
      </c>
      <c r="C270" s="49">
        <f t="shared" ref="C270:E270" si="42">C271+C272</f>
        <v>4000</v>
      </c>
      <c r="D270" s="49">
        <f t="shared" si="42"/>
        <v>4000</v>
      </c>
      <c r="E270" s="49">
        <f t="shared" si="42"/>
        <v>4000</v>
      </c>
      <c r="G270" s="23"/>
      <c r="H270" s="23"/>
      <c r="I270" s="23"/>
      <c r="J270" s="23"/>
      <c r="K270" s="23"/>
      <c r="L270" s="23"/>
      <c r="M270" s="23"/>
      <c r="N270" s="23"/>
      <c r="O270" s="23"/>
    </row>
    <row r="271" spans="1:15" ht="13.5" thickBot="1" x14ac:dyDescent="0.25">
      <c r="A271" s="55" t="s">
        <v>54</v>
      </c>
      <c r="B271" s="49">
        <v>4000</v>
      </c>
      <c r="C271" s="49">
        <v>4000</v>
      </c>
      <c r="D271" s="49">
        <v>4000</v>
      </c>
      <c r="E271" s="49">
        <v>4000</v>
      </c>
      <c r="G271" s="23"/>
      <c r="H271" s="23"/>
      <c r="I271" s="23"/>
      <c r="J271" s="23"/>
      <c r="K271" s="23"/>
      <c r="L271" s="23"/>
      <c r="M271" s="23"/>
      <c r="N271" s="23"/>
      <c r="O271" s="23"/>
    </row>
    <row r="272" spans="1:15" ht="13.5" thickBot="1" x14ac:dyDescent="0.25">
      <c r="A272" s="55" t="s">
        <v>55</v>
      </c>
      <c r="B272" s="49"/>
      <c r="C272" s="49"/>
      <c r="D272" s="49"/>
      <c r="E272" s="49"/>
      <c r="G272" s="23"/>
      <c r="H272" s="23"/>
      <c r="I272" s="23"/>
      <c r="J272" s="23"/>
      <c r="K272" s="23"/>
      <c r="L272" s="23"/>
      <c r="M272" s="23"/>
      <c r="N272" s="23"/>
      <c r="O272" s="23"/>
    </row>
    <row r="273" spans="1:15" ht="13.5" thickBot="1" x14ac:dyDescent="0.25">
      <c r="A273" s="54" t="s">
        <v>1</v>
      </c>
      <c r="B273" s="49">
        <f>B274+B275</f>
        <v>9641</v>
      </c>
      <c r="C273" s="49">
        <f t="shared" ref="C273:E273" si="43">C274+C275</f>
        <v>9950</v>
      </c>
      <c r="D273" s="49">
        <f t="shared" si="43"/>
        <v>10250</v>
      </c>
      <c r="E273" s="49">
        <f t="shared" si="43"/>
        <v>10250</v>
      </c>
      <c r="G273" s="23"/>
      <c r="H273" s="23"/>
      <c r="I273" s="23"/>
      <c r="J273" s="23"/>
      <c r="K273" s="23"/>
      <c r="L273" s="23"/>
      <c r="M273" s="23"/>
      <c r="N273" s="23"/>
      <c r="O273" s="23"/>
    </row>
    <row r="274" spans="1:15" ht="13.5" thickBot="1" x14ac:dyDescent="0.25">
      <c r="A274" s="55" t="s">
        <v>54</v>
      </c>
      <c r="B274" s="56">
        <v>3900</v>
      </c>
      <c r="C274" s="56">
        <v>4200</v>
      </c>
      <c r="D274" s="56">
        <v>4500</v>
      </c>
      <c r="E274" s="56">
        <v>4500</v>
      </c>
      <c r="G274" s="23"/>
      <c r="H274" s="23"/>
      <c r="I274" s="23"/>
      <c r="J274" s="23"/>
      <c r="K274" s="23"/>
      <c r="L274" s="23"/>
      <c r="M274" s="23"/>
      <c r="N274" s="23"/>
      <c r="O274" s="23"/>
    </row>
    <row r="275" spans="1:15" ht="13.5" thickBot="1" x14ac:dyDescent="0.25">
      <c r="A275" s="55" t="s">
        <v>55</v>
      </c>
      <c r="B275" s="56">
        <v>5741</v>
      </c>
      <c r="C275" s="56">
        <v>5750</v>
      </c>
      <c r="D275" s="56">
        <v>5750</v>
      </c>
      <c r="E275" s="56">
        <v>5750</v>
      </c>
      <c r="G275" s="23"/>
      <c r="H275" s="23"/>
      <c r="I275" s="23"/>
      <c r="J275" s="23"/>
      <c r="K275" s="23"/>
      <c r="L275" s="23"/>
      <c r="M275" s="23"/>
      <c r="N275" s="23"/>
      <c r="O275" s="23"/>
    </row>
    <row r="276" spans="1:15" ht="13.5" thickBot="1" x14ac:dyDescent="0.25">
      <c r="A276" s="54" t="s">
        <v>2</v>
      </c>
      <c r="B276" s="49"/>
      <c r="C276" s="49"/>
      <c r="D276" s="49"/>
      <c r="E276" s="49"/>
      <c r="G276" s="23"/>
      <c r="H276" s="23"/>
      <c r="I276" s="23"/>
      <c r="J276" s="23"/>
      <c r="K276" s="23"/>
      <c r="L276" s="23"/>
      <c r="M276" s="23"/>
      <c r="N276" s="23"/>
      <c r="O276" s="23"/>
    </row>
    <row r="277" spans="1:15" ht="13.5" thickBot="1" x14ac:dyDescent="0.25">
      <c r="A277" s="55" t="s">
        <v>54</v>
      </c>
      <c r="B277" s="49"/>
      <c r="C277" s="49"/>
      <c r="D277" s="49"/>
      <c r="E277" s="49"/>
      <c r="G277" s="23"/>
      <c r="H277" s="23"/>
      <c r="I277" s="23"/>
      <c r="J277" s="23"/>
      <c r="K277" s="23"/>
      <c r="L277" s="23"/>
      <c r="M277" s="23"/>
      <c r="N277" s="23"/>
      <c r="O277" s="23"/>
    </row>
    <row r="278" spans="1:15" ht="13.5" thickBot="1" x14ac:dyDescent="0.25">
      <c r="A278" s="55" t="s">
        <v>55</v>
      </c>
      <c r="B278" s="49"/>
      <c r="C278" s="49"/>
      <c r="D278" s="49"/>
      <c r="E278" s="49"/>
      <c r="G278" s="23"/>
      <c r="H278" s="23"/>
      <c r="I278" s="23"/>
      <c r="J278" s="23"/>
      <c r="K278" s="23"/>
      <c r="L278" s="23"/>
      <c r="M278" s="23"/>
      <c r="N278" s="23"/>
      <c r="O278" s="23"/>
    </row>
    <row r="279" spans="1:15" ht="13.5" thickBot="1" x14ac:dyDescent="0.25">
      <c r="A279" s="54" t="s">
        <v>24</v>
      </c>
      <c r="B279" s="49">
        <f>B280+B281</f>
        <v>3300</v>
      </c>
      <c r="C279" s="49">
        <f t="shared" ref="C279:E279" si="44">C280+C281</f>
        <v>3800</v>
      </c>
      <c r="D279" s="49">
        <f t="shared" si="44"/>
        <v>4000</v>
      </c>
      <c r="E279" s="49">
        <f t="shared" si="44"/>
        <v>4000</v>
      </c>
      <c r="G279" s="23"/>
      <c r="H279" s="23"/>
      <c r="I279" s="23"/>
      <c r="J279" s="23"/>
      <c r="K279" s="23"/>
      <c r="L279" s="23"/>
      <c r="M279" s="23"/>
      <c r="N279" s="23"/>
      <c r="O279" s="23"/>
    </row>
    <row r="280" spans="1:15" ht="13.5" thickBot="1" x14ac:dyDescent="0.25">
      <c r="A280" s="55" t="s">
        <v>54</v>
      </c>
      <c r="B280" s="56">
        <v>3300</v>
      </c>
      <c r="C280" s="56">
        <v>3800</v>
      </c>
      <c r="D280" s="56">
        <v>4000</v>
      </c>
      <c r="E280" s="56">
        <v>4000</v>
      </c>
      <c r="G280" s="23"/>
      <c r="H280" s="23"/>
      <c r="I280" s="23"/>
      <c r="J280" s="23"/>
      <c r="K280" s="23"/>
      <c r="L280" s="23"/>
      <c r="M280" s="23"/>
      <c r="N280" s="23"/>
      <c r="O280" s="23"/>
    </row>
    <row r="281" spans="1:15" ht="13.5" thickBot="1" x14ac:dyDescent="0.25">
      <c r="A281" s="55" t="s">
        <v>55</v>
      </c>
      <c r="B281" s="56"/>
      <c r="C281" s="56"/>
      <c r="D281" s="56"/>
      <c r="E281" s="56"/>
      <c r="G281" s="23"/>
      <c r="H281" s="23"/>
      <c r="I281" s="23"/>
      <c r="J281" s="23"/>
      <c r="K281" s="23"/>
      <c r="L281" s="23"/>
      <c r="M281" s="23"/>
      <c r="N281" s="23"/>
      <c r="O281" s="23"/>
    </row>
    <row r="282" spans="1:15" ht="13.5" thickBot="1" x14ac:dyDescent="0.25">
      <c r="A282" s="54" t="s">
        <v>25</v>
      </c>
      <c r="B282" s="49"/>
      <c r="C282" s="49"/>
      <c r="D282" s="49"/>
      <c r="E282" s="49"/>
      <c r="G282" s="23"/>
      <c r="H282" s="23"/>
      <c r="I282" s="23"/>
      <c r="J282" s="23"/>
      <c r="K282" s="23"/>
      <c r="L282" s="23"/>
      <c r="M282" s="23"/>
      <c r="N282" s="23"/>
      <c r="O282" s="23"/>
    </row>
    <row r="283" spans="1:15" ht="13.5" thickBot="1" x14ac:dyDescent="0.25">
      <c r="A283" s="55" t="s">
        <v>54</v>
      </c>
      <c r="B283" s="49"/>
      <c r="C283" s="49"/>
      <c r="D283" s="49"/>
      <c r="E283" s="49"/>
      <c r="G283" s="23"/>
      <c r="H283" s="23"/>
      <c r="I283" s="23"/>
      <c r="J283" s="23"/>
      <c r="K283" s="23"/>
      <c r="L283" s="23"/>
      <c r="M283" s="23"/>
      <c r="N283" s="23"/>
      <c r="O283" s="23"/>
    </row>
    <row r="284" spans="1:15" ht="13.5" thickBot="1" x14ac:dyDescent="0.25">
      <c r="A284" s="55" t="s">
        <v>55</v>
      </c>
      <c r="B284" s="49"/>
      <c r="C284" s="49"/>
      <c r="D284" s="49"/>
      <c r="E284" s="49"/>
      <c r="G284" s="23"/>
      <c r="H284" s="23"/>
      <c r="I284" s="23"/>
      <c r="J284" s="23"/>
      <c r="K284" s="23"/>
      <c r="L284" s="23"/>
      <c r="M284" s="23"/>
      <c r="N284" s="23"/>
      <c r="O284" s="23"/>
    </row>
    <row r="285" spans="1:15" ht="26.25" thickBot="1" x14ac:dyDescent="0.25">
      <c r="A285" s="54" t="s">
        <v>3</v>
      </c>
      <c r="B285" s="49"/>
      <c r="C285" s="49"/>
      <c r="D285" s="49"/>
      <c r="E285" s="49"/>
      <c r="G285" s="23"/>
      <c r="H285" s="23"/>
      <c r="I285" s="23"/>
      <c r="J285" s="23"/>
      <c r="K285" s="23"/>
      <c r="L285" s="23"/>
      <c r="M285" s="23"/>
      <c r="N285" s="23"/>
      <c r="O285" s="23"/>
    </row>
    <row r="286" spans="1:15" ht="13.5" thickBot="1" x14ac:dyDescent="0.25">
      <c r="A286" s="55" t="s">
        <v>54</v>
      </c>
      <c r="B286" s="49"/>
      <c r="C286" s="49"/>
      <c r="D286" s="49"/>
      <c r="E286" s="49"/>
      <c r="G286" s="23"/>
      <c r="H286" s="23"/>
      <c r="I286" s="23"/>
      <c r="J286" s="23"/>
      <c r="K286" s="23"/>
      <c r="L286" s="23"/>
      <c r="M286" s="23"/>
      <c r="N286" s="23"/>
      <c r="O286" s="23"/>
    </row>
    <row r="287" spans="1:15" ht="13.5" thickBot="1" x14ac:dyDescent="0.25">
      <c r="A287" s="55" t="s">
        <v>55</v>
      </c>
      <c r="B287" s="49"/>
      <c r="C287" s="49"/>
      <c r="D287" s="49"/>
      <c r="E287" s="49"/>
      <c r="G287" s="23"/>
      <c r="H287" s="23"/>
      <c r="I287" s="23"/>
      <c r="J287" s="23"/>
      <c r="K287" s="23"/>
      <c r="L287" s="23"/>
      <c r="M287" s="23"/>
      <c r="N287" s="23"/>
      <c r="O287" s="23"/>
    </row>
    <row r="288" spans="1:15" ht="13.5" thickBot="1" x14ac:dyDescent="0.25">
      <c r="A288" s="64" t="s">
        <v>76</v>
      </c>
      <c r="B288" s="67">
        <f>B285+B282+B279+B276+B273+B270+B267</f>
        <v>41441</v>
      </c>
      <c r="C288" s="67">
        <f t="shared" ref="C288:E288" si="45">C285+C282+C279+C276+C273+C270+C267</f>
        <v>42250</v>
      </c>
      <c r="D288" s="67">
        <f t="shared" si="45"/>
        <v>42750</v>
      </c>
      <c r="E288" s="67">
        <f t="shared" si="45"/>
        <v>42750</v>
      </c>
      <c r="G288" s="23"/>
      <c r="H288" s="23"/>
      <c r="I288" s="23"/>
      <c r="J288" s="23"/>
      <c r="K288" s="23"/>
      <c r="L288" s="23"/>
      <c r="M288" s="23"/>
      <c r="N288" s="23"/>
      <c r="O288" s="23"/>
    </row>
    <row r="289" spans="1:15" ht="13.5" thickBot="1" x14ac:dyDescent="0.25">
      <c r="A289" s="60" t="s">
        <v>31</v>
      </c>
      <c r="B289" s="65">
        <f>IF(B288-B259=0,0,"Error")</f>
        <v>0</v>
      </c>
      <c r="C289" s="65">
        <f>IF(C288-C259=0,0,"Error")</f>
        <v>0</v>
      </c>
      <c r="D289" s="65">
        <f>IF(D288-D259=0,0,"Error")</f>
        <v>0</v>
      </c>
      <c r="E289" s="65">
        <f>IF(E288-E259=0,0,"Error")</f>
        <v>0</v>
      </c>
      <c r="G289" s="23"/>
      <c r="H289" s="23"/>
      <c r="I289" s="23"/>
      <c r="J289" s="23"/>
      <c r="K289" s="23"/>
      <c r="L289" s="23"/>
      <c r="M289" s="23"/>
      <c r="N289" s="23"/>
      <c r="O289" s="23"/>
    </row>
    <row r="290" spans="1:15" ht="33.75" customHeight="1" thickBot="1" x14ac:dyDescent="0.25">
      <c r="A290" s="62" t="s">
        <v>142</v>
      </c>
      <c r="B290" s="451" t="s">
        <v>77</v>
      </c>
      <c r="C290" s="452"/>
      <c r="D290" s="452"/>
      <c r="E290" s="453"/>
      <c r="F290" s="22" t="s">
        <v>143</v>
      </c>
      <c r="G290" s="23"/>
      <c r="H290" s="23"/>
      <c r="I290" s="23"/>
      <c r="J290" s="23"/>
      <c r="K290" s="23"/>
      <c r="L290" s="23"/>
      <c r="M290" s="23"/>
      <c r="N290" s="23"/>
      <c r="O290" s="23"/>
    </row>
    <row r="291" spans="1:15" ht="48.75" customHeight="1" thickBot="1" x14ac:dyDescent="0.25">
      <c r="A291" s="33" t="s">
        <v>9</v>
      </c>
      <c r="B291" s="455" t="s">
        <v>78</v>
      </c>
      <c r="C291" s="456"/>
      <c r="D291" s="456"/>
      <c r="E291" s="457"/>
      <c r="G291" s="23"/>
      <c r="H291" s="23"/>
      <c r="I291" s="23"/>
      <c r="J291" s="23"/>
      <c r="K291" s="23"/>
      <c r="L291" s="23"/>
      <c r="M291" s="23"/>
      <c r="N291" s="23"/>
      <c r="O291" s="23"/>
    </row>
    <row r="292" spans="1:15" ht="13.5" thickBot="1" x14ac:dyDescent="0.25">
      <c r="A292" s="33" t="s">
        <v>14</v>
      </c>
      <c r="B292" s="454" t="s">
        <v>53</v>
      </c>
      <c r="C292" s="454"/>
      <c r="D292" s="454"/>
      <c r="E292" s="454"/>
      <c r="G292" s="23"/>
      <c r="H292" s="23"/>
      <c r="I292" s="23"/>
      <c r="J292" s="23"/>
      <c r="K292" s="23"/>
      <c r="L292" s="23"/>
      <c r="M292" s="23"/>
      <c r="N292" s="23"/>
      <c r="O292" s="23"/>
    </row>
    <row r="293" spans="1:15" x14ac:dyDescent="0.2">
      <c r="A293" s="419"/>
      <c r="B293" s="29">
        <v>2019</v>
      </c>
      <c r="C293" s="29">
        <v>2020</v>
      </c>
      <c r="D293" s="29">
        <v>2021</v>
      </c>
      <c r="E293" s="29">
        <v>2022</v>
      </c>
      <c r="G293" s="23"/>
      <c r="H293" s="23"/>
      <c r="I293" s="23"/>
      <c r="J293" s="23"/>
      <c r="K293" s="23"/>
      <c r="L293" s="23"/>
      <c r="M293" s="23"/>
      <c r="N293" s="23"/>
      <c r="O293" s="23"/>
    </row>
    <row r="294" spans="1:15" ht="26.25" thickBot="1" x14ac:dyDescent="0.25">
      <c r="A294" s="420"/>
      <c r="B294" s="47" t="s">
        <v>5</v>
      </c>
      <c r="C294" s="47" t="s">
        <v>6</v>
      </c>
      <c r="D294" s="47" t="s">
        <v>6</v>
      </c>
      <c r="E294" s="47" t="s">
        <v>6</v>
      </c>
      <c r="G294" s="23"/>
      <c r="H294" s="23"/>
      <c r="I294" s="23"/>
      <c r="J294" s="23"/>
      <c r="K294" s="23"/>
      <c r="L294" s="23"/>
      <c r="M294" s="23"/>
      <c r="N294" s="23"/>
      <c r="O294" s="23"/>
    </row>
    <row r="295" spans="1:15" ht="13.5" thickBot="1" x14ac:dyDescent="0.25">
      <c r="A295" s="33" t="s">
        <v>8</v>
      </c>
      <c r="B295" s="48">
        <v>45</v>
      </c>
      <c r="C295" s="48">
        <v>45</v>
      </c>
      <c r="D295" s="48">
        <v>45</v>
      </c>
      <c r="E295" s="48">
        <v>45</v>
      </c>
      <c r="G295" s="23"/>
      <c r="H295" s="23"/>
      <c r="I295" s="23"/>
      <c r="J295" s="23"/>
      <c r="K295" s="23"/>
      <c r="L295" s="23"/>
      <c r="M295" s="23"/>
      <c r="N295" s="23"/>
      <c r="O295" s="23"/>
    </row>
    <row r="296" spans="1:15" ht="13.5" thickBot="1" x14ac:dyDescent="0.25">
      <c r="A296" s="33" t="s">
        <v>15</v>
      </c>
      <c r="B296" s="48">
        <v>45800</v>
      </c>
      <c r="C296" s="48">
        <v>45800</v>
      </c>
      <c r="D296" s="48">
        <v>45800</v>
      </c>
      <c r="E296" s="48">
        <v>45800</v>
      </c>
      <c r="G296" s="23"/>
      <c r="H296" s="23"/>
      <c r="I296" s="23"/>
      <c r="J296" s="23"/>
      <c r="K296" s="23"/>
      <c r="L296" s="23"/>
      <c r="M296" s="23"/>
      <c r="N296" s="23"/>
      <c r="O296" s="23"/>
    </row>
    <row r="297" spans="1:15" ht="13.5" thickBot="1" x14ac:dyDescent="0.25">
      <c r="A297" s="33" t="s">
        <v>23</v>
      </c>
      <c r="B297" s="50">
        <f>B296/B295</f>
        <v>1017.7777777777778</v>
      </c>
      <c r="C297" s="50">
        <f>C296/C295</f>
        <v>1017.7777777777778</v>
      </c>
      <c r="D297" s="50">
        <f>D296/D295</f>
        <v>1017.7777777777778</v>
      </c>
      <c r="E297" s="50">
        <f>E296/E295</f>
        <v>1017.7777777777778</v>
      </c>
      <c r="G297" s="23"/>
      <c r="H297" s="23"/>
      <c r="I297" s="23"/>
      <c r="J297" s="23"/>
      <c r="K297" s="23"/>
      <c r="L297" s="23"/>
      <c r="M297" s="23"/>
      <c r="N297" s="23"/>
      <c r="O297" s="23"/>
    </row>
    <row r="298" spans="1:15" ht="13.5" thickBot="1" x14ac:dyDescent="0.25">
      <c r="A298" s="33" t="s">
        <v>16</v>
      </c>
      <c r="B298" s="51"/>
      <c r="C298" s="52">
        <f>C295/B295-1</f>
        <v>0</v>
      </c>
      <c r="D298" s="52">
        <f>D295/C295-1</f>
        <v>0</v>
      </c>
      <c r="E298" s="52">
        <f>E295/D295-1</f>
        <v>0</v>
      </c>
      <c r="G298" s="23"/>
      <c r="H298" s="23"/>
      <c r="I298" s="23"/>
      <c r="J298" s="23"/>
      <c r="K298" s="23"/>
      <c r="L298" s="23"/>
      <c r="M298" s="23"/>
      <c r="N298" s="23"/>
      <c r="O298" s="23"/>
    </row>
    <row r="299" spans="1:15" ht="13.5" thickBot="1" x14ac:dyDescent="0.25">
      <c r="A299" s="33" t="s">
        <v>17</v>
      </c>
      <c r="B299" s="51"/>
      <c r="C299" s="52">
        <f>C296/B296-1</f>
        <v>0</v>
      </c>
      <c r="D299" s="52">
        <f t="shared" ref="D299:E300" si="46">D296/C296-1</f>
        <v>0</v>
      </c>
      <c r="E299" s="52">
        <f t="shared" si="46"/>
        <v>0</v>
      </c>
      <c r="G299" s="23"/>
      <c r="H299" s="23"/>
      <c r="I299" s="23"/>
      <c r="J299" s="23"/>
      <c r="K299" s="23"/>
      <c r="L299" s="23"/>
      <c r="M299" s="23"/>
      <c r="N299" s="23"/>
      <c r="O299" s="23"/>
    </row>
    <row r="300" spans="1:15" ht="13.5" thickBot="1" x14ac:dyDescent="0.25">
      <c r="A300" s="33" t="s">
        <v>18</v>
      </c>
      <c r="B300" s="51"/>
      <c r="C300" s="52">
        <f>C297/B297-1</f>
        <v>0</v>
      </c>
      <c r="D300" s="52">
        <f t="shared" si="46"/>
        <v>0</v>
      </c>
      <c r="E300" s="52">
        <f t="shared" si="46"/>
        <v>0</v>
      </c>
      <c r="G300" s="23"/>
      <c r="H300" s="23"/>
      <c r="I300" s="23"/>
      <c r="J300" s="23"/>
      <c r="K300" s="23"/>
      <c r="L300" s="23"/>
      <c r="M300" s="23"/>
      <c r="N300" s="23"/>
      <c r="O300" s="23"/>
    </row>
    <row r="301" spans="1:15" ht="13.5" thickBot="1" x14ac:dyDescent="0.25">
      <c r="A301" s="427" t="s">
        <v>243</v>
      </c>
      <c r="B301" s="428"/>
      <c r="C301" s="428"/>
      <c r="D301" s="428"/>
      <c r="E301" s="429"/>
      <c r="G301" s="23"/>
      <c r="H301" s="23"/>
      <c r="I301" s="23"/>
      <c r="J301" s="23"/>
      <c r="K301" s="23"/>
      <c r="L301" s="23"/>
      <c r="M301" s="23"/>
      <c r="N301" s="23"/>
      <c r="O301" s="23"/>
    </row>
    <row r="302" spans="1:15" x14ac:dyDescent="0.2">
      <c r="A302" s="419"/>
      <c r="B302" s="29">
        <v>2018</v>
      </c>
      <c r="C302" s="29">
        <v>2019</v>
      </c>
      <c r="D302" s="29">
        <v>2020</v>
      </c>
      <c r="E302" s="29">
        <v>2021</v>
      </c>
      <c r="G302" s="23"/>
      <c r="H302" s="23"/>
      <c r="I302" s="23"/>
      <c r="J302" s="23"/>
      <c r="K302" s="23"/>
      <c r="L302" s="23"/>
      <c r="M302" s="23"/>
      <c r="N302" s="23"/>
      <c r="O302" s="23"/>
    </row>
    <row r="303" spans="1:15" ht="26.25" thickBot="1" x14ac:dyDescent="0.25">
      <c r="A303" s="420"/>
      <c r="B303" s="47" t="s">
        <v>5</v>
      </c>
      <c r="C303" s="47" t="s">
        <v>6</v>
      </c>
      <c r="D303" s="47" t="s">
        <v>6</v>
      </c>
      <c r="E303" s="47" t="s">
        <v>6</v>
      </c>
      <c r="G303" s="23"/>
      <c r="H303" s="23"/>
      <c r="I303" s="23"/>
      <c r="J303" s="23"/>
      <c r="K303" s="23"/>
      <c r="L303" s="23"/>
      <c r="M303" s="23"/>
      <c r="N303" s="23"/>
      <c r="O303" s="23"/>
    </row>
    <row r="304" spans="1:15" ht="13.5" thickBot="1" x14ac:dyDescent="0.25">
      <c r="A304" s="54" t="s">
        <v>0</v>
      </c>
      <c r="B304" s="49">
        <f>B305+B306</f>
        <v>32600</v>
      </c>
      <c r="C304" s="49">
        <f t="shared" ref="C304:E304" si="47">C305+C306</f>
        <v>32600</v>
      </c>
      <c r="D304" s="49">
        <f t="shared" si="47"/>
        <v>32600</v>
      </c>
      <c r="E304" s="49">
        <f t="shared" si="47"/>
        <v>32600</v>
      </c>
      <c r="G304" s="23"/>
      <c r="H304" s="23"/>
      <c r="I304" s="23"/>
      <c r="J304" s="23"/>
      <c r="K304" s="23"/>
      <c r="L304" s="23"/>
      <c r="M304" s="23"/>
      <c r="N304" s="23"/>
      <c r="O304" s="23"/>
    </row>
    <row r="305" spans="1:15" ht="13.5" thickBot="1" x14ac:dyDescent="0.25">
      <c r="A305" s="55" t="s">
        <v>54</v>
      </c>
      <c r="B305" s="56">
        <v>32600</v>
      </c>
      <c r="C305" s="56">
        <v>32600</v>
      </c>
      <c r="D305" s="56">
        <v>32600</v>
      </c>
      <c r="E305" s="56">
        <v>32600</v>
      </c>
      <c r="G305" s="23"/>
      <c r="H305" s="23"/>
      <c r="I305" s="23"/>
      <c r="J305" s="23"/>
      <c r="K305" s="23"/>
      <c r="L305" s="23"/>
      <c r="M305" s="23"/>
      <c r="N305" s="23"/>
      <c r="O305" s="23"/>
    </row>
    <row r="306" spans="1:15" ht="13.5" thickBot="1" x14ac:dyDescent="0.25">
      <c r="A306" s="55" t="s">
        <v>55</v>
      </c>
      <c r="B306" s="56"/>
      <c r="C306" s="63"/>
      <c r="D306" s="63"/>
      <c r="E306" s="63"/>
      <c r="G306" s="23"/>
      <c r="H306" s="23"/>
      <c r="I306" s="23"/>
      <c r="J306" s="23"/>
      <c r="K306" s="23"/>
      <c r="L306" s="23"/>
      <c r="M306" s="23"/>
      <c r="N306" s="23"/>
      <c r="O306" s="23"/>
    </row>
    <row r="307" spans="1:15" ht="26.25" thickBot="1" x14ac:dyDescent="0.25">
      <c r="A307" s="54" t="s">
        <v>28</v>
      </c>
      <c r="B307" s="49">
        <f>B308+B309</f>
        <v>5400</v>
      </c>
      <c r="C307" s="49">
        <f t="shared" ref="C307:E307" si="48">C308+C309</f>
        <v>5400</v>
      </c>
      <c r="D307" s="49">
        <f t="shared" si="48"/>
        <v>5400</v>
      </c>
      <c r="E307" s="49">
        <f t="shared" si="48"/>
        <v>5400</v>
      </c>
      <c r="G307" s="23"/>
      <c r="H307" s="23"/>
      <c r="I307" s="23"/>
      <c r="J307" s="23"/>
      <c r="K307" s="23"/>
      <c r="L307" s="23"/>
      <c r="M307" s="23"/>
      <c r="N307" s="23"/>
      <c r="O307" s="23"/>
    </row>
    <row r="308" spans="1:15" ht="13.5" thickBot="1" x14ac:dyDescent="0.25">
      <c r="A308" s="55" t="s">
        <v>54</v>
      </c>
      <c r="B308" s="56">
        <v>5400</v>
      </c>
      <c r="C308" s="56">
        <v>5400</v>
      </c>
      <c r="D308" s="56">
        <v>5400</v>
      </c>
      <c r="E308" s="56">
        <v>5400</v>
      </c>
      <c r="G308" s="23"/>
      <c r="H308" s="23"/>
      <c r="I308" s="23"/>
      <c r="J308" s="23"/>
      <c r="K308" s="23"/>
      <c r="L308" s="23"/>
      <c r="M308" s="23"/>
      <c r="N308" s="23"/>
      <c r="O308" s="23"/>
    </row>
    <row r="309" spans="1:15" ht="13.5" thickBot="1" x14ac:dyDescent="0.25">
      <c r="A309" s="55" t="s">
        <v>55</v>
      </c>
      <c r="B309" s="56"/>
      <c r="C309" s="56"/>
      <c r="D309" s="56"/>
      <c r="E309" s="56"/>
      <c r="G309" s="23"/>
      <c r="H309" s="23"/>
      <c r="I309" s="23"/>
      <c r="J309" s="23"/>
      <c r="K309" s="23"/>
      <c r="L309" s="23"/>
      <c r="M309" s="23"/>
      <c r="N309" s="23"/>
      <c r="O309" s="23"/>
    </row>
    <row r="310" spans="1:15" ht="13.5" thickBot="1" x14ac:dyDescent="0.25">
      <c r="A310" s="54" t="s">
        <v>1</v>
      </c>
      <c r="B310" s="49">
        <f>B311+B312</f>
        <v>5800</v>
      </c>
      <c r="C310" s="49">
        <f t="shared" ref="C310:E310" si="49">C311+C312</f>
        <v>5800</v>
      </c>
      <c r="D310" s="49">
        <f t="shared" si="49"/>
        <v>5800</v>
      </c>
      <c r="E310" s="49">
        <f t="shared" si="49"/>
        <v>5800</v>
      </c>
      <c r="G310" s="23"/>
      <c r="H310" s="23"/>
      <c r="I310" s="23"/>
      <c r="J310" s="23"/>
      <c r="K310" s="23"/>
      <c r="L310" s="23"/>
      <c r="M310" s="23"/>
      <c r="N310" s="23"/>
      <c r="O310" s="23"/>
    </row>
    <row r="311" spans="1:15" ht="13.5" thickBot="1" x14ac:dyDescent="0.25">
      <c r="A311" s="55" t="s">
        <v>54</v>
      </c>
      <c r="B311" s="56">
        <v>5400</v>
      </c>
      <c r="C311" s="56">
        <v>5400</v>
      </c>
      <c r="D311" s="56">
        <v>5400</v>
      </c>
      <c r="E311" s="56">
        <v>5400</v>
      </c>
      <c r="G311" s="23"/>
      <c r="H311" s="23"/>
      <c r="I311" s="23"/>
      <c r="J311" s="23"/>
      <c r="K311" s="23"/>
      <c r="L311" s="23"/>
      <c r="M311" s="23"/>
      <c r="N311" s="23"/>
      <c r="O311" s="23"/>
    </row>
    <row r="312" spans="1:15" ht="13.5" thickBot="1" x14ac:dyDescent="0.25">
      <c r="A312" s="55" t="s">
        <v>55</v>
      </c>
      <c r="B312" s="56">
        <v>400</v>
      </c>
      <c r="C312" s="56">
        <v>400</v>
      </c>
      <c r="D312" s="56">
        <v>400</v>
      </c>
      <c r="E312" s="56">
        <v>400</v>
      </c>
      <c r="G312" s="23"/>
      <c r="H312" s="23"/>
      <c r="I312" s="23"/>
      <c r="J312" s="23"/>
      <c r="K312" s="23"/>
      <c r="L312" s="23"/>
      <c r="M312" s="23"/>
      <c r="N312" s="23"/>
      <c r="O312" s="23"/>
    </row>
    <row r="313" spans="1:15" ht="13.5" thickBot="1" x14ac:dyDescent="0.25">
      <c r="A313" s="54" t="s">
        <v>2</v>
      </c>
      <c r="B313" s="49">
        <f>B314+B315</f>
        <v>0</v>
      </c>
      <c r="C313" s="49">
        <f t="shared" ref="C313:E313" si="50">C314+C315</f>
        <v>0</v>
      </c>
      <c r="D313" s="49">
        <f t="shared" si="50"/>
        <v>0</v>
      </c>
      <c r="E313" s="49">
        <f t="shared" si="50"/>
        <v>0</v>
      </c>
      <c r="G313" s="23"/>
      <c r="H313" s="23"/>
      <c r="I313" s="23"/>
      <c r="J313" s="23"/>
      <c r="K313" s="23"/>
      <c r="L313" s="23"/>
      <c r="M313" s="23"/>
      <c r="N313" s="23"/>
      <c r="O313" s="23"/>
    </row>
    <row r="314" spans="1:15" ht="13.5" thickBot="1" x14ac:dyDescent="0.25">
      <c r="A314" s="55" t="s">
        <v>54</v>
      </c>
      <c r="B314" s="49"/>
      <c r="C314" s="49"/>
      <c r="D314" s="49"/>
      <c r="E314" s="49"/>
      <c r="G314" s="23"/>
      <c r="H314" s="23"/>
      <c r="I314" s="23"/>
      <c r="J314" s="23"/>
      <c r="K314" s="23"/>
      <c r="L314" s="23"/>
      <c r="M314" s="23"/>
      <c r="N314" s="23"/>
      <c r="O314" s="23"/>
    </row>
    <row r="315" spans="1:15" ht="13.5" thickBot="1" x14ac:dyDescent="0.25">
      <c r="A315" s="55" t="s">
        <v>55</v>
      </c>
      <c r="B315" s="49"/>
      <c r="C315" s="49"/>
      <c r="D315" s="49"/>
      <c r="E315" s="49"/>
      <c r="G315" s="23"/>
      <c r="H315" s="23"/>
      <c r="I315" s="23"/>
      <c r="J315" s="23"/>
      <c r="K315" s="23"/>
      <c r="L315" s="23"/>
      <c r="M315" s="23"/>
      <c r="N315" s="23"/>
      <c r="O315" s="23"/>
    </row>
    <row r="316" spans="1:15" ht="13.5" thickBot="1" x14ac:dyDescent="0.25">
      <c r="A316" s="54" t="s">
        <v>24</v>
      </c>
      <c r="B316" s="49">
        <f>B317+B318</f>
        <v>2000</v>
      </c>
      <c r="C316" s="49">
        <f t="shared" ref="C316:E316" si="51">C317+C318</f>
        <v>2000</v>
      </c>
      <c r="D316" s="49">
        <f t="shared" si="51"/>
        <v>2000</v>
      </c>
      <c r="E316" s="49">
        <f t="shared" si="51"/>
        <v>2000</v>
      </c>
      <c r="G316" s="23"/>
      <c r="H316" s="23"/>
      <c r="I316" s="23"/>
      <c r="J316" s="23"/>
      <c r="K316" s="23"/>
      <c r="L316" s="23"/>
      <c r="M316" s="23"/>
      <c r="N316" s="23"/>
      <c r="O316" s="23"/>
    </row>
    <row r="317" spans="1:15" ht="13.5" thickBot="1" x14ac:dyDescent="0.25">
      <c r="A317" s="55" t="s">
        <v>54</v>
      </c>
      <c r="B317" s="56">
        <v>2000</v>
      </c>
      <c r="C317" s="56">
        <v>2000</v>
      </c>
      <c r="D317" s="56">
        <v>2000</v>
      </c>
      <c r="E317" s="56">
        <v>2000</v>
      </c>
      <c r="G317" s="23"/>
      <c r="H317" s="23"/>
      <c r="I317" s="23"/>
      <c r="J317" s="23"/>
      <c r="K317" s="23"/>
      <c r="L317" s="23"/>
      <c r="M317" s="23"/>
      <c r="N317" s="23"/>
      <c r="O317" s="23"/>
    </row>
    <row r="318" spans="1:15" ht="13.5" thickBot="1" x14ac:dyDescent="0.25">
      <c r="A318" s="55" t="s">
        <v>55</v>
      </c>
      <c r="B318" s="56"/>
      <c r="C318" s="56"/>
      <c r="D318" s="56"/>
      <c r="E318" s="56"/>
      <c r="G318" s="23"/>
      <c r="H318" s="23"/>
      <c r="I318" s="23"/>
      <c r="J318" s="23"/>
      <c r="K318" s="23"/>
      <c r="L318" s="23"/>
      <c r="M318" s="23"/>
      <c r="N318" s="23"/>
      <c r="O318" s="23"/>
    </row>
    <row r="319" spans="1:15" ht="13.5" thickBot="1" x14ac:dyDescent="0.25">
      <c r="A319" s="54" t="s">
        <v>25</v>
      </c>
      <c r="B319" s="49">
        <f>B320+B321</f>
        <v>0</v>
      </c>
      <c r="C319" s="49">
        <f t="shared" ref="C319:E319" si="52">C320+C321</f>
        <v>0</v>
      </c>
      <c r="D319" s="49">
        <f t="shared" si="52"/>
        <v>0</v>
      </c>
      <c r="E319" s="49">
        <f t="shared" si="52"/>
        <v>0</v>
      </c>
      <c r="G319" s="23"/>
      <c r="H319" s="23"/>
      <c r="I319" s="23"/>
      <c r="J319" s="23"/>
      <c r="K319" s="23"/>
      <c r="L319" s="23"/>
      <c r="M319" s="23"/>
      <c r="N319" s="23"/>
      <c r="O319" s="23"/>
    </row>
    <row r="320" spans="1:15" ht="13.5" thickBot="1" x14ac:dyDescent="0.25">
      <c r="A320" s="55" t="s">
        <v>54</v>
      </c>
      <c r="B320" s="49"/>
      <c r="C320" s="49"/>
      <c r="D320" s="49"/>
      <c r="E320" s="49"/>
      <c r="G320" s="23"/>
      <c r="H320" s="23"/>
      <c r="I320" s="23"/>
      <c r="J320" s="23"/>
      <c r="K320" s="23"/>
      <c r="L320" s="23"/>
      <c r="M320" s="23"/>
      <c r="N320" s="23"/>
      <c r="O320" s="23"/>
    </row>
    <row r="321" spans="1:15" ht="13.5" thickBot="1" x14ac:dyDescent="0.25">
      <c r="A321" s="55" t="s">
        <v>55</v>
      </c>
      <c r="B321" s="49"/>
      <c r="C321" s="49"/>
      <c r="D321" s="49"/>
      <c r="E321" s="49"/>
      <c r="G321" s="23"/>
      <c r="H321" s="23"/>
      <c r="I321" s="23"/>
      <c r="J321" s="23"/>
      <c r="K321" s="23"/>
      <c r="L321" s="23"/>
      <c r="M321" s="23"/>
      <c r="N321" s="23"/>
      <c r="O321" s="23"/>
    </row>
    <row r="322" spans="1:15" ht="26.25" thickBot="1" x14ac:dyDescent="0.25">
      <c r="A322" s="54" t="s">
        <v>3</v>
      </c>
      <c r="B322" s="49">
        <f>B323+B324</f>
        <v>0</v>
      </c>
      <c r="C322" s="49">
        <f t="shared" ref="C322:E322" si="53">C323+C324</f>
        <v>0</v>
      </c>
      <c r="D322" s="49">
        <f t="shared" si="53"/>
        <v>0</v>
      </c>
      <c r="E322" s="49">
        <f t="shared" si="53"/>
        <v>0</v>
      </c>
      <c r="G322" s="23"/>
      <c r="H322" s="23"/>
      <c r="I322" s="23"/>
      <c r="J322" s="23"/>
      <c r="K322" s="23"/>
      <c r="L322" s="23"/>
      <c r="M322" s="23"/>
      <c r="N322" s="23"/>
      <c r="O322" s="23"/>
    </row>
    <row r="323" spans="1:15" ht="13.5" thickBot="1" x14ac:dyDescent="0.25">
      <c r="A323" s="55" t="s">
        <v>54</v>
      </c>
      <c r="B323" s="49"/>
      <c r="C323" s="49"/>
      <c r="D323" s="49"/>
      <c r="E323" s="49"/>
      <c r="G323" s="23"/>
      <c r="H323" s="23"/>
      <c r="I323" s="23"/>
      <c r="J323" s="23"/>
      <c r="K323" s="23"/>
      <c r="L323" s="23"/>
      <c r="M323" s="23"/>
      <c r="N323" s="23"/>
      <c r="O323" s="23"/>
    </row>
    <row r="324" spans="1:15" ht="13.5" thickBot="1" x14ac:dyDescent="0.25">
      <c r="A324" s="55" t="s">
        <v>55</v>
      </c>
      <c r="B324" s="77"/>
      <c r="C324" s="67"/>
      <c r="D324" s="67"/>
      <c r="E324" s="67"/>
      <c r="G324" s="23"/>
      <c r="H324" s="23"/>
      <c r="I324" s="23"/>
      <c r="J324" s="23"/>
      <c r="K324" s="23"/>
      <c r="L324" s="23"/>
      <c r="M324" s="23"/>
      <c r="N324" s="23"/>
      <c r="O324" s="23"/>
    </row>
    <row r="325" spans="1:15" ht="13.5" thickBot="1" x14ac:dyDescent="0.25">
      <c r="A325" s="64" t="s">
        <v>79</v>
      </c>
      <c r="B325" s="67">
        <f>B322+B319+B316+B313+B310+B307+B304</f>
        <v>45800</v>
      </c>
      <c r="C325" s="67">
        <f t="shared" ref="C325:E325" si="54">C322+C319+C316+C313+C310+C307+C304</f>
        <v>45800</v>
      </c>
      <c r="D325" s="67">
        <f t="shared" si="54"/>
        <v>45800</v>
      </c>
      <c r="E325" s="67">
        <f t="shared" si="54"/>
        <v>45800</v>
      </c>
      <c r="G325" s="23"/>
      <c r="H325" s="23"/>
      <c r="I325" s="23"/>
      <c r="J325" s="23"/>
      <c r="K325" s="23"/>
      <c r="L325" s="23"/>
      <c r="M325" s="23"/>
      <c r="N325" s="23"/>
      <c r="O325" s="23"/>
    </row>
    <row r="326" spans="1:15" ht="13.5" thickBot="1" x14ac:dyDescent="0.25">
      <c r="A326" s="60" t="s">
        <v>31</v>
      </c>
      <c r="B326" s="65">
        <f>IF(B325-B296=0,0,"Error")</f>
        <v>0</v>
      </c>
      <c r="C326" s="65">
        <f>IF(C325-C296=0,0,"Error")</f>
        <v>0</v>
      </c>
      <c r="D326" s="65">
        <f>IF(D325-D296=0,0,"Error")</f>
        <v>0</v>
      </c>
      <c r="E326" s="65">
        <f>IF(E325-E296=0,0,"Error")</f>
        <v>0</v>
      </c>
      <c r="G326" s="23"/>
      <c r="H326" s="23"/>
      <c r="I326" s="23"/>
      <c r="J326" s="23"/>
      <c r="K326" s="23"/>
      <c r="L326" s="23"/>
      <c r="M326" s="23"/>
      <c r="N326" s="23"/>
      <c r="O326" s="23"/>
    </row>
    <row r="327" spans="1:15" ht="36" customHeight="1" thickBot="1" x14ac:dyDescent="0.25">
      <c r="A327" s="62" t="s">
        <v>144</v>
      </c>
      <c r="B327" s="451" t="s">
        <v>80</v>
      </c>
      <c r="C327" s="452"/>
      <c r="D327" s="452"/>
      <c r="E327" s="453"/>
      <c r="F327" s="22" t="s">
        <v>145</v>
      </c>
      <c r="G327" s="23"/>
      <c r="H327" s="23"/>
      <c r="I327" s="23"/>
      <c r="J327" s="23"/>
      <c r="K327" s="23"/>
      <c r="L327" s="23"/>
      <c r="M327" s="23"/>
      <c r="N327" s="23"/>
      <c r="O327" s="23"/>
    </row>
    <row r="328" spans="1:15" ht="55.5" customHeight="1" thickBot="1" x14ac:dyDescent="0.25">
      <c r="A328" s="33" t="s">
        <v>9</v>
      </c>
      <c r="B328" s="431" t="s">
        <v>81</v>
      </c>
      <c r="C328" s="432"/>
      <c r="D328" s="432"/>
      <c r="E328" s="433"/>
      <c r="G328" s="23"/>
      <c r="H328" s="23"/>
      <c r="I328" s="23"/>
      <c r="J328" s="23"/>
      <c r="K328" s="23"/>
      <c r="L328" s="23"/>
      <c r="M328" s="23"/>
      <c r="N328" s="23"/>
      <c r="O328" s="23"/>
    </row>
    <row r="329" spans="1:15" ht="13.5" thickBot="1" x14ac:dyDescent="0.25">
      <c r="A329" s="33" t="s">
        <v>14</v>
      </c>
      <c r="B329" s="454" t="s">
        <v>53</v>
      </c>
      <c r="C329" s="454"/>
      <c r="D329" s="454"/>
      <c r="E329" s="454"/>
      <c r="G329" s="23"/>
      <c r="H329" s="23"/>
      <c r="I329" s="23"/>
      <c r="J329" s="23"/>
      <c r="K329" s="23"/>
      <c r="L329" s="23"/>
      <c r="M329" s="23"/>
      <c r="N329" s="23"/>
      <c r="O329" s="23"/>
    </row>
    <row r="330" spans="1:15" x14ac:dyDescent="0.2">
      <c r="A330" s="419"/>
      <c r="B330" s="29">
        <v>2019</v>
      </c>
      <c r="C330" s="29">
        <v>2020</v>
      </c>
      <c r="D330" s="29">
        <v>2021</v>
      </c>
      <c r="E330" s="29">
        <v>2022</v>
      </c>
      <c r="G330" s="23"/>
      <c r="H330" s="23"/>
      <c r="I330" s="23"/>
      <c r="J330" s="23"/>
      <c r="K330" s="23"/>
      <c r="L330" s="23"/>
      <c r="M330" s="23"/>
      <c r="N330" s="23"/>
      <c r="O330" s="23"/>
    </row>
    <row r="331" spans="1:15" ht="26.25" thickBot="1" x14ac:dyDescent="0.25">
      <c r="A331" s="420"/>
      <c r="B331" s="47" t="s">
        <v>5</v>
      </c>
      <c r="C331" s="47" t="s">
        <v>6</v>
      </c>
      <c r="D331" s="47" t="s">
        <v>6</v>
      </c>
      <c r="E331" s="47" t="s">
        <v>6</v>
      </c>
      <c r="G331" s="23"/>
      <c r="H331" s="23"/>
      <c r="I331" s="23"/>
      <c r="J331" s="23"/>
      <c r="K331" s="23"/>
      <c r="L331" s="23"/>
      <c r="M331" s="23"/>
      <c r="N331" s="23"/>
      <c r="O331" s="23"/>
    </row>
    <row r="332" spans="1:15" ht="13.5" thickBot="1" x14ac:dyDescent="0.25">
      <c r="A332" s="33" t="s">
        <v>8</v>
      </c>
      <c r="B332" s="48">
        <v>40</v>
      </c>
      <c r="C332" s="48">
        <v>41</v>
      </c>
      <c r="D332" s="48">
        <v>42</v>
      </c>
      <c r="E332" s="48">
        <v>43</v>
      </c>
      <c r="G332" s="23"/>
      <c r="H332" s="23"/>
      <c r="I332" s="23"/>
      <c r="J332" s="23"/>
      <c r="K332" s="23"/>
      <c r="L332" s="23"/>
      <c r="M332" s="23"/>
      <c r="N332" s="23"/>
      <c r="O332" s="23"/>
    </row>
    <row r="333" spans="1:15" ht="13.5" thickBot="1" x14ac:dyDescent="0.25">
      <c r="A333" s="33" t="s">
        <v>15</v>
      </c>
      <c r="B333" s="48">
        <v>15350</v>
      </c>
      <c r="C333" s="48">
        <v>15950</v>
      </c>
      <c r="D333" s="48">
        <v>15950</v>
      </c>
      <c r="E333" s="48">
        <v>15950</v>
      </c>
      <c r="G333" s="23"/>
      <c r="H333" s="23"/>
      <c r="I333" s="23"/>
      <c r="J333" s="23"/>
      <c r="K333" s="23"/>
      <c r="L333" s="23"/>
      <c r="M333" s="23"/>
      <c r="N333" s="23"/>
      <c r="O333" s="23"/>
    </row>
    <row r="334" spans="1:15" ht="13.5" thickBot="1" x14ac:dyDescent="0.25">
      <c r="A334" s="33" t="s">
        <v>23</v>
      </c>
      <c r="B334" s="50">
        <f>B333/B332</f>
        <v>383.75</v>
      </c>
      <c r="C334" s="50">
        <f>C333/C332</f>
        <v>389.02439024390242</v>
      </c>
      <c r="D334" s="50">
        <f>D333/D332</f>
        <v>379.76190476190476</v>
      </c>
      <c r="E334" s="50">
        <f>E333/E332</f>
        <v>370.93023255813955</v>
      </c>
      <c r="G334" s="23"/>
      <c r="H334" s="23"/>
      <c r="I334" s="23"/>
      <c r="J334" s="23"/>
      <c r="K334" s="23"/>
      <c r="L334" s="23"/>
      <c r="M334" s="23"/>
      <c r="N334" s="23"/>
      <c r="O334" s="23"/>
    </row>
    <row r="335" spans="1:15" ht="13.5" thickBot="1" x14ac:dyDescent="0.25">
      <c r="A335" s="33" t="s">
        <v>16</v>
      </c>
      <c r="B335" s="51"/>
      <c r="C335" s="52">
        <f>C332/B332-1</f>
        <v>2.4999999999999911E-2</v>
      </c>
      <c r="D335" s="52">
        <f>D332/C332-1</f>
        <v>2.4390243902439046E-2</v>
      </c>
      <c r="E335" s="52">
        <f>E332/D332-1</f>
        <v>2.3809523809523725E-2</v>
      </c>
      <c r="G335" s="23"/>
      <c r="H335" s="23"/>
      <c r="I335" s="23"/>
      <c r="J335" s="23"/>
      <c r="K335" s="23"/>
      <c r="L335" s="23"/>
      <c r="M335" s="23"/>
      <c r="N335" s="23"/>
      <c r="O335" s="23"/>
    </row>
    <row r="336" spans="1:15" ht="13.5" thickBot="1" x14ac:dyDescent="0.25">
      <c r="A336" s="33" t="s">
        <v>17</v>
      </c>
      <c r="B336" s="51"/>
      <c r="C336" s="52">
        <f>C333/B333-1</f>
        <v>3.9087947882736174E-2</v>
      </c>
      <c r="D336" s="52">
        <f t="shared" ref="D336:E337" si="55">D333/C333-1</f>
        <v>0</v>
      </c>
      <c r="E336" s="52">
        <f t="shared" si="55"/>
        <v>0</v>
      </c>
      <c r="G336" s="23"/>
      <c r="H336" s="23"/>
      <c r="I336" s="23"/>
      <c r="J336" s="23"/>
      <c r="K336" s="23"/>
      <c r="L336" s="23"/>
      <c r="M336" s="23"/>
      <c r="N336" s="23"/>
      <c r="O336" s="23"/>
    </row>
    <row r="337" spans="1:15" ht="13.5" thickBot="1" x14ac:dyDescent="0.25">
      <c r="A337" s="33" t="s">
        <v>18</v>
      </c>
      <c r="B337" s="51"/>
      <c r="C337" s="52">
        <f>C334/B334-1</f>
        <v>1.3744339397791405E-2</v>
      </c>
      <c r="D337" s="52">
        <f t="shared" si="55"/>
        <v>-2.3809523809523725E-2</v>
      </c>
      <c r="E337" s="52">
        <f t="shared" si="55"/>
        <v>-2.3255813953488302E-2</v>
      </c>
      <c r="G337" s="23"/>
      <c r="H337" s="23"/>
      <c r="I337" s="23"/>
      <c r="J337" s="23"/>
      <c r="K337" s="23"/>
      <c r="L337" s="23"/>
      <c r="M337" s="23"/>
      <c r="N337" s="23"/>
      <c r="O337" s="23"/>
    </row>
    <row r="338" spans="1:15" ht="13.5" thickBot="1" x14ac:dyDescent="0.25">
      <c r="A338" s="427" t="s">
        <v>244</v>
      </c>
      <c r="B338" s="428"/>
      <c r="C338" s="428"/>
      <c r="D338" s="428"/>
      <c r="E338" s="429"/>
      <c r="G338" s="23"/>
      <c r="H338" s="23"/>
      <c r="I338" s="23"/>
      <c r="J338" s="23"/>
      <c r="K338" s="23"/>
      <c r="L338" s="23"/>
      <c r="M338" s="23"/>
      <c r="N338" s="23"/>
      <c r="O338" s="23"/>
    </row>
    <row r="339" spans="1:15" x14ac:dyDescent="0.2">
      <c r="A339" s="419"/>
      <c r="B339" s="29">
        <v>2019</v>
      </c>
      <c r="C339" s="29">
        <v>2020</v>
      </c>
      <c r="D339" s="29">
        <v>2021</v>
      </c>
      <c r="E339" s="29">
        <v>2022</v>
      </c>
      <c r="G339" s="23"/>
      <c r="H339" s="23"/>
      <c r="I339" s="23"/>
      <c r="J339" s="23"/>
      <c r="K339" s="23"/>
      <c r="L339" s="23"/>
      <c r="M339" s="23"/>
      <c r="N339" s="23"/>
      <c r="O339" s="23"/>
    </row>
    <row r="340" spans="1:15" ht="26.25" thickBot="1" x14ac:dyDescent="0.25">
      <c r="A340" s="420"/>
      <c r="B340" s="47" t="s">
        <v>5</v>
      </c>
      <c r="C340" s="47" t="s">
        <v>6</v>
      </c>
      <c r="D340" s="47" t="s">
        <v>6</v>
      </c>
      <c r="E340" s="47" t="s">
        <v>6</v>
      </c>
      <c r="G340" s="23"/>
      <c r="H340" s="23"/>
      <c r="I340" s="23"/>
      <c r="J340" s="23"/>
      <c r="K340" s="23"/>
      <c r="L340" s="23"/>
      <c r="M340" s="23"/>
      <c r="N340" s="23"/>
      <c r="O340" s="23"/>
    </row>
    <row r="341" spans="1:15" ht="13.5" thickBot="1" x14ac:dyDescent="0.25">
      <c r="A341" s="54" t="s">
        <v>0</v>
      </c>
      <c r="B341" s="49">
        <f>B342+B343</f>
        <v>8750</v>
      </c>
      <c r="C341" s="49">
        <f t="shared" ref="C341:E341" si="56">C342+C343</f>
        <v>8750</v>
      </c>
      <c r="D341" s="49">
        <f t="shared" si="56"/>
        <v>8750</v>
      </c>
      <c r="E341" s="49">
        <f t="shared" si="56"/>
        <v>8750</v>
      </c>
      <c r="G341" s="23"/>
      <c r="H341" s="23"/>
      <c r="I341" s="23"/>
      <c r="J341" s="23"/>
      <c r="K341" s="23"/>
      <c r="L341" s="23"/>
      <c r="M341" s="23"/>
      <c r="N341" s="23"/>
      <c r="O341" s="23"/>
    </row>
    <row r="342" spans="1:15" ht="13.5" thickBot="1" x14ac:dyDescent="0.25">
      <c r="A342" s="55" t="s">
        <v>54</v>
      </c>
      <c r="B342" s="56">
        <v>8750</v>
      </c>
      <c r="C342" s="56">
        <v>8750</v>
      </c>
      <c r="D342" s="56">
        <v>8750</v>
      </c>
      <c r="E342" s="56">
        <v>8750</v>
      </c>
      <c r="G342" s="23"/>
      <c r="H342" s="23"/>
      <c r="I342" s="23"/>
      <c r="J342" s="23"/>
      <c r="K342" s="23"/>
      <c r="L342" s="23"/>
      <c r="M342" s="23"/>
      <c r="N342" s="23"/>
      <c r="O342" s="23"/>
    </row>
    <row r="343" spans="1:15" ht="13.5" thickBot="1" x14ac:dyDescent="0.25">
      <c r="A343" s="55" t="s">
        <v>55</v>
      </c>
      <c r="B343" s="56"/>
      <c r="C343" s="63"/>
      <c r="D343" s="63"/>
      <c r="E343" s="63"/>
      <c r="G343" s="23"/>
      <c r="H343" s="23"/>
      <c r="I343" s="23"/>
      <c r="J343" s="23"/>
      <c r="K343" s="23"/>
      <c r="L343" s="23"/>
      <c r="M343" s="23"/>
      <c r="N343" s="23"/>
      <c r="O343" s="23"/>
    </row>
    <row r="344" spans="1:15" ht="26.25" thickBot="1" x14ac:dyDescent="0.25">
      <c r="A344" s="54" t="s">
        <v>28</v>
      </c>
      <c r="B344" s="49">
        <f>B345+B346</f>
        <v>1400</v>
      </c>
      <c r="C344" s="49">
        <f t="shared" ref="C344:E344" si="57">C345+C346</f>
        <v>1400</v>
      </c>
      <c r="D344" s="49">
        <f t="shared" si="57"/>
        <v>1400</v>
      </c>
      <c r="E344" s="49">
        <f t="shared" si="57"/>
        <v>1400</v>
      </c>
      <c r="G344" s="23"/>
      <c r="H344" s="23"/>
      <c r="I344" s="23"/>
      <c r="J344" s="23"/>
      <c r="K344" s="23"/>
      <c r="L344" s="23"/>
      <c r="M344" s="23"/>
      <c r="N344" s="23"/>
      <c r="O344" s="23"/>
    </row>
    <row r="345" spans="1:15" ht="13.5" thickBot="1" x14ac:dyDescent="0.25">
      <c r="A345" s="55" t="s">
        <v>54</v>
      </c>
      <c r="B345" s="56">
        <v>1400</v>
      </c>
      <c r="C345" s="56">
        <v>1400</v>
      </c>
      <c r="D345" s="56">
        <v>1400</v>
      </c>
      <c r="E345" s="56">
        <v>1400</v>
      </c>
      <c r="G345" s="23"/>
      <c r="H345" s="23"/>
      <c r="I345" s="23"/>
      <c r="J345" s="23"/>
      <c r="K345" s="23"/>
      <c r="L345" s="23"/>
      <c r="M345" s="23"/>
      <c r="N345" s="23"/>
      <c r="O345" s="23"/>
    </row>
    <row r="346" spans="1:15" ht="13.5" thickBot="1" x14ac:dyDescent="0.25">
      <c r="A346" s="55" t="s">
        <v>55</v>
      </c>
      <c r="B346" s="56"/>
      <c r="C346" s="56"/>
      <c r="D346" s="56"/>
      <c r="E346" s="56"/>
      <c r="G346" s="23"/>
      <c r="H346" s="23"/>
      <c r="I346" s="23"/>
      <c r="J346" s="23"/>
      <c r="K346" s="23"/>
      <c r="L346" s="23"/>
      <c r="M346" s="23"/>
      <c r="N346" s="23"/>
      <c r="O346" s="23"/>
    </row>
    <row r="347" spans="1:15" ht="13.5" thickBot="1" x14ac:dyDescent="0.25">
      <c r="A347" s="54" t="s">
        <v>1</v>
      </c>
      <c r="B347" s="49">
        <f>B348+B349</f>
        <v>4200</v>
      </c>
      <c r="C347" s="49">
        <f t="shared" ref="C347:E347" si="58">C348+C349</f>
        <v>4400</v>
      </c>
      <c r="D347" s="49">
        <f t="shared" si="58"/>
        <v>4400</v>
      </c>
      <c r="E347" s="49">
        <f t="shared" si="58"/>
        <v>4400</v>
      </c>
      <c r="G347" s="23"/>
      <c r="H347" s="23"/>
      <c r="I347" s="23"/>
      <c r="J347" s="23"/>
      <c r="K347" s="23"/>
      <c r="L347" s="23"/>
      <c r="M347" s="23"/>
      <c r="N347" s="23"/>
      <c r="O347" s="23"/>
    </row>
    <row r="348" spans="1:15" ht="13.5" thickBot="1" x14ac:dyDescent="0.25">
      <c r="A348" s="55" t="s">
        <v>54</v>
      </c>
      <c r="B348" s="56">
        <v>4000</v>
      </c>
      <c r="C348" s="56">
        <v>4200</v>
      </c>
      <c r="D348" s="56">
        <v>4200</v>
      </c>
      <c r="E348" s="56">
        <v>4200</v>
      </c>
      <c r="G348" s="23"/>
      <c r="H348" s="23"/>
      <c r="I348" s="23"/>
      <c r="J348" s="23"/>
      <c r="K348" s="23"/>
      <c r="L348" s="23"/>
      <c r="M348" s="23"/>
      <c r="N348" s="23"/>
      <c r="O348" s="23"/>
    </row>
    <row r="349" spans="1:15" ht="13.5" thickBot="1" x14ac:dyDescent="0.25">
      <c r="A349" s="55" t="s">
        <v>55</v>
      </c>
      <c r="B349" s="56">
        <v>200</v>
      </c>
      <c r="C349" s="56">
        <v>200</v>
      </c>
      <c r="D349" s="56">
        <v>200</v>
      </c>
      <c r="E349" s="56">
        <v>200</v>
      </c>
      <c r="G349" s="23"/>
      <c r="H349" s="23"/>
      <c r="I349" s="23"/>
      <c r="J349" s="23"/>
      <c r="K349" s="23"/>
      <c r="L349" s="23"/>
      <c r="M349" s="23"/>
      <c r="N349" s="23"/>
      <c r="O349" s="23"/>
    </row>
    <row r="350" spans="1:15" ht="13.5" thickBot="1" x14ac:dyDescent="0.25">
      <c r="A350" s="54" t="s">
        <v>2</v>
      </c>
      <c r="B350" s="49">
        <f>B351+B352</f>
        <v>0</v>
      </c>
      <c r="C350" s="49">
        <f t="shared" ref="C350:E350" si="59">C351+C352</f>
        <v>0</v>
      </c>
      <c r="D350" s="49">
        <f t="shared" si="59"/>
        <v>0</v>
      </c>
      <c r="E350" s="49">
        <f t="shared" si="59"/>
        <v>0</v>
      </c>
      <c r="G350" s="23"/>
      <c r="H350" s="23"/>
      <c r="I350" s="23"/>
      <c r="J350" s="23"/>
      <c r="K350" s="23"/>
      <c r="L350" s="23"/>
      <c r="M350" s="23"/>
      <c r="N350" s="23"/>
      <c r="O350" s="23"/>
    </row>
    <row r="351" spans="1:15" ht="13.5" thickBot="1" x14ac:dyDescent="0.25">
      <c r="A351" s="55" t="s">
        <v>54</v>
      </c>
      <c r="B351" s="49"/>
      <c r="C351" s="49"/>
      <c r="D351" s="49"/>
      <c r="E351" s="49"/>
      <c r="G351" s="23"/>
      <c r="H351" s="23"/>
      <c r="I351" s="23"/>
      <c r="J351" s="23"/>
      <c r="K351" s="23"/>
      <c r="L351" s="23"/>
      <c r="M351" s="23"/>
      <c r="N351" s="23"/>
      <c r="O351" s="23"/>
    </row>
    <row r="352" spans="1:15" ht="13.5" thickBot="1" x14ac:dyDescent="0.25">
      <c r="A352" s="55" t="s">
        <v>55</v>
      </c>
      <c r="B352" s="49"/>
      <c r="C352" s="49"/>
      <c r="D352" s="49"/>
      <c r="E352" s="49"/>
      <c r="G352" s="23"/>
      <c r="H352" s="23"/>
      <c r="I352" s="23"/>
      <c r="J352" s="23"/>
      <c r="K352" s="23"/>
      <c r="L352" s="23"/>
      <c r="M352" s="23"/>
      <c r="N352" s="23"/>
      <c r="O352" s="23"/>
    </row>
    <row r="353" spans="1:15" ht="13.5" thickBot="1" x14ac:dyDescent="0.25">
      <c r="A353" s="54" t="s">
        <v>24</v>
      </c>
      <c r="B353" s="49">
        <f>B354+B355</f>
        <v>500</v>
      </c>
      <c r="C353" s="49">
        <f t="shared" ref="C353:E353" si="60">C354+C355</f>
        <v>1200</v>
      </c>
      <c r="D353" s="49">
        <f t="shared" si="60"/>
        <v>1200</v>
      </c>
      <c r="E353" s="49">
        <f t="shared" si="60"/>
        <v>1200</v>
      </c>
      <c r="G353" s="23"/>
      <c r="H353" s="23"/>
      <c r="I353" s="23"/>
      <c r="J353" s="23"/>
      <c r="K353" s="23"/>
      <c r="L353" s="23"/>
      <c r="M353" s="23"/>
      <c r="N353" s="23"/>
      <c r="O353" s="23"/>
    </row>
    <row r="354" spans="1:15" ht="13.5" thickBot="1" x14ac:dyDescent="0.25">
      <c r="A354" s="55" t="s">
        <v>54</v>
      </c>
      <c r="B354" s="56">
        <v>500</v>
      </c>
      <c r="C354" s="56">
        <v>1200</v>
      </c>
      <c r="D354" s="56">
        <v>1200</v>
      </c>
      <c r="E354" s="56">
        <v>1200</v>
      </c>
      <c r="G354" s="23"/>
      <c r="H354" s="23"/>
      <c r="I354" s="23"/>
      <c r="J354" s="23"/>
      <c r="K354" s="23"/>
      <c r="L354" s="23"/>
      <c r="M354" s="23"/>
      <c r="N354" s="23"/>
      <c r="O354" s="23"/>
    </row>
    <row r="355" spans="1:15" ht="13.5" thickBot="1" x14ac:dyDescent="0.25">
      <c r="A355" s="55" t="s">
        <v>55</v>
      </c>
      <c r="B355" s="56"/>
      <c r="C355" s="56"/>
      <c r="D355" s="56"/>
      <c r="E355" s="56"/>
      <c r="G355" s="23"/>
      <c r="H355" s="23"/>
      <c r="I355" s="23"/>
      <c r="J355" s="23"/>
      <c r="K355" s="23"/>
      <c r="L355" s="23"/>
      <c r="M355" s="23"/>
      <c r="N355" s="23"/>
      <c r="O355" s="23"/>
    </row>
    <row r="356" spans="1:15" ht="13.5" thickBot="1" x14ac:dyDescent="0.25">
      <c r="A356" s="54" t="s">
        <v>25</v>
      </c>
      <c r="B356" s="49">
        <f>B357+B358</f>
        <v>500</v>
      </c>
      <c r="C356" s="49">
        <f t="shared" ref="C356:E356" si="61">C357+C358</f>
        <v>200</v>
      </c>
      <c r="D356" s="49">
        <f t="shared" si="61"/>
        <v>200</v>
      </c>
      <c r="E356" s="49">
        <f t="shared" si="61"/>
        <v>200</v>
      </c>
      <c r="G356" s="23"/>
      <c r="H356" s="23"/>
      <c r="I356" s="23"/>
      <c r="J356" s="23"/>
      <c r="K356" s="23"/>
      <c r="L356" s="23"/>
      <c r="M356" s="23"/>
      <c r="N356" s="23"/>
      <c r="O356" s="23"/>
    </row>
    <row r="357" spans="1:15" ht="13.5" thickBot="1" x14ac:dyDescent="0.25">
      <c r="A357" s="55" t="s">
        <v>54</v>
      </c>
      <c r="B357" s="56">
        <v>500</v>
      </c>
      <c r="C357" s="56">
        <v>200</v>
      </c>
      <c r="D357" s="56">
        <v>200</v>
      </c>
      <c r="E357" s="56">
        <v>200</v>
      </c>
      <c r="G357" s="23"/>
      <c r="H357" s="23"/>
      <c r="I357" s="23"/>
      <c r="J357" s="23"/>
      <c r="K357" s="23"/>
      <c r="L357" s="23"/>
      <c r="M357" s="23"/>
      <c r="N357" s="23"/>
      <c r="O357" s="23"/>
    </row>
    <row r="358" spans="1:15" ht="13.5" thickBot="1" x14ac:dyDescent="0.25">
      <c r="A358" s="55" t="s">
        <v>55</v>
      </c>
      <c r="B358" s="56"/>
      <c r="C358" s="56"/>
      <c r="D358" s="56"/>
      <c r="E358" s="56"/>
      <c r="G358" s="23"/>
      <c r="H358" s="23"/>
      <c r="I358" s="23"/>
      <c r="J358" s="23"/>
      <c r="K358" s="23"/>
      <c r="L358" s="23"/>
      <c r="M358" s="23"/>
      <c r="N358" s="23"/>
      <c r="O358" s="23"/>
    </row>
    <row r="359" spans="1:15" ht="26.25" thickBot="1" x14ac:dyDescent="0.25">
      <c r="A359" s="54" t="s">
        <v>3</v>
      </c>
      <c r="B359" s="49">
        <f>B360+B361</f>
        <v>0</v>
      </c>
      <c r="C359" s="49">
        <f t="shared" ref="C359:E359" si="62">C360+C361</f>
        <v>0</v>
      </c>
      <c r="D359" s="49">
        <f t="shared" si="62"/>
        <v>0</v>
      </c>
      <c r="E359" s="49">
        <f t="shared" si="62"/>
        <v>0</v>
      </c>
      <c r="G359" s="23"/>
      <c r="H359" s="23"/>
      <c r="I359" s="23"/>
      <c r="J359" s="23"/>
      <c r="K359" s="23"/>
      <c r="L359" s="23"/>
      <c r="M359" s="23"/>
      <c r="N359" s="23"/>
      <c r="O359" s="23"/>
    </row>
    <row r="360" spans="1:15" ht="13.5" thickBot="1" x14ac:dyDescent="0.25">
      <c r="A360" s="55" t="s">
        <v>54</v>
      </c>
      <c r="B360" s="49"/>
      <c r="C360" s="49"/>
      <c r="D360" s="49"/>
      <c r="E360" s="49"/>
      <c r="G360" s="23"/>
      <c r="H360" s="23"/>
      <c r="I360" s="23"/>
      <c r="J360" s="23"/>
      <c r="K360" s="23"/>
      <c r="L360" s="23"/>
      <c r="M360" s="23"/>
      <c r="N360" s="23"/>
      <c r="O360" s="23"/>
    </row>
    <row r="361" spans="1:15" ht="13.5" thickBot="1" x14ac:dyDescent="0.25">
      <c r="A361" s="55" t="s">
        <v>55</v>
      </c>
      <c r="B361" s="77"/>
      <c r="C361" s="67"/>
      <c r="D361" s="67"/>
      <c r="E361" s="67"/>
      <c r="G361" s="23"/>
      <c r="H361" s="23"/>
      <c r="I361" s="23"/>
      <c r="J361" s="23"/>
      <c r="K361" s="23"/>
      <c r="L361" s="23"/>
      <c r="M361" s="23"/>
      <c r="N361" s="23"/>
      <c r="O361" s="23"/>
    </row>
    <row r="362" spans="1:15" ht="13.5" thickBot="1" x14ac:dyDescent="0.25">
      <c r="A362" s="64" t="s">
        <v>82</v>
      </c>
      <c r="B362" s="67">
        <f>B359+B356+B353+B350+B347+B344+B341</f>
        <v>15350</v>
      </c>
      <c r="C362" s="67">
        <f t="shared" ref="C362:E362" si="63">C359+C356+C353+C350+C347+C344+C341</f>
        <v>15950</v>
      </c>
      <c r="D362" s="67">
        <f t="shared" si="63"/>
        <v>15950</v>
      </c>
      <c r="E362" s="67">
        <f t="shared" si="63"/>
        <v>15950</v>
      </c>
      <c r="G362" s="23"/>
      <c r="H362" s="23"/>
      <c r="I362" s="23"/>
      <c r="J362" s="23"/>
      <c r="K362" s="23"/>
      <c r="L362" s="23"/>
      <c r="M362" s="23"/>
      <c r="N362" s="23"/>
      <c r="O362" s="23"/>
    </row>
    <row r="363" spans="1:15" ht="13.5" thickBot="1" x14ac:dyDescent="0.25">
      <c r="A363" s="60" t="s">
        <v>31</v>
      </c>
      <c r="B363" s="65">
        <f>IF(B362-B333=0,0,"Error")</f>
        <v>0</v>
      </c>
      <c r="C363" s="65">
        <f>IF(C362-C333=0,0,"Error")</f>
        <v>0</v>
      </c>
      <c r="D363" s="65">
        <f>IF(D362-D333=0,0,"Error")</f>
        <v>0</v>
      </c>
      <c r="E363" s="65">
        <f>IF(E362-E333=0,0,"Error")</f>
        <v>0</v>
      </c>
      <c r="G363" s="23"/>
      <c r="H363" s="23"/>
      <c r="I363" s="23"/>
      <c r="J363" s="23"/>
      <c r="K363" s="23"/>
      <c r="L363" s="23"/>
      <c r="M363" s="23"/>
      <c r="N363" s="23"/>
      <c r="O363" s="23"/>
    </row>
    <row r="364" spans="1:15" ht="36" customHeight="1" thickBot="1" x14ac:dyDescent="0.25">
      <c r="A364" s="62" t="s">
        <v>146</v>
      </c>
      <c r="B364" s="451" t="s">
        <v>83</v>
      </c>
      <c r="C364" s="452"/>
      <c r="D364" s="452"/>
      <c r="E364" s="453"/>
      <c r="F364" s="22" t="s">
        <v>147</v>
      </c>
      <c r="G364" s="23"/>
      <c r="H364" s="23"/>
      <c r="I364" s="23"/>
      <c r="J364" s="23"/>
      <c r="K364" s="23"/>
      <c r="L364" s="23"/>
      <c r="M364" s="23"/>
      <c r="N364" s="23"/>
      <c r="O364" s="23"/>
    </row>
    <row r="365" spans="1:15" ht="36" customHeight="1" thickBot="1" x14ac:dyDescent="0.25">
      <c r="A365" s="33" t="s">
        <v>9</v>
      </c>
      <c r="B365" s="431" t="s">
        <v>84</v>
      </c>
      <c r="C365" s="432"/>
      <c r="D365" s="432"/>
      <c r="E365" s="433"/>
      <c r="G365" s="23"/>
      <c r="H365" s="23"/>
      <c r="I365" s="23"/>
      <c r="J365" s="23"/>
      <c r="K365" s="23"/>
      <c r="L365" s="23"/>
      <c r="M365" s="23"/>
      <c r="N365" s="23"/>
      <c r="O365" s="23"/>
    </row>
    <row r="366" spans="1:15" ht="13.5" thickBot="1" x14ac:dyDescent="0.25">
      <c r="A366" s="33" t="s">
        <v>14</v>
      </c>
      <c r="B366" s="454" t="s">
        <v>53</v>
      </c>
      <c r="C366" s="454"/>
      <c r="D366" s="454"/>
      <c r="E366" s="454"/>
      <c r="G366" s="23"/>
      <c r="H366" s="23"/>
      <c r="I366" s="23"/>
      <c r="J366" s="23"/>
      <c r="K366" s="23"/>
      <c r="L366" s="23"/>
      <c r="M366" s="23"/>
      <c r="N366" s="23"/>
      <c r="O366" s="23"/>
    </row>
    <row r="367" spans="1:15" x14ac:dyDescent="0.2">
      <c r="A367" s="419"/>
      <c r="B367" s="29">
        <v>2019</v>
      </c>
      <c r="C367" s="29">
        <v>2020</v>
      </c>
      <c r="D367" s="29">
        <v>2021</v>
      </c>
      <c r="E367" s="29">
        <v>2022</v>
      </c>
      <c r="G367" s="23"/>
      <c r="H367" s="23"/>
      <c r="I367" s="23"/>
      <c r="J367" s="23"/>
      <c r="K367" s="23"/>
      <c r="L367" s="23"/>
      <c r="M367" s="23"/>
      <c r="N367" s="23"/>
      <c r="O367" s="23"/>
    </row>
    <row r="368" spans="1:15" ht="26.25" thickBot="1" x14ac:dyDescent="0.25">
      <c r="A368" s="420"/>
      <c r="B368" s="47" t="s">
        <v>5</v>
      </c>
      <c r="C368" s="47" t="s">
        <v>6</v>
      </c>
      <c r="D368" s="47" t="s">
        <v>6</v>
      </c>
      <c r="E368" s="47" t="s">
        <v>6</v>
      </c>
      <c r="G368" s="23"/>
      <c r="H368" s="23"/>
      <c r="I368" s="23"/>
      <c r="J368" s="23"/>
      <c r="K368" s="23"/>
      <c r="L368" s="23"/>
      <c r="M368" s="23"/>
      <c r="N368" s="23"/>
      <c r="O368" s="23"/>
    </row>
    <row r="369" spans="1:15" ht="13.5" thickBot="1" x14ac:dyDescent="0.25">
      <c r="A369" s="33" t="s">
        <v>8</v>
      </c>
      <c r="B369" s="48">
        <v>190</v>
      </c>
      <c r="C369" s="48">
        <v>191</v>
      </c>
      <c r="D369" s="48">
        <v>192</v>
      </c>
      <c r="E369" s="48">
        <v>193</v>
      </c>
      <c r="G369" s="23"/>
      <c r="H369" s="23"/>
      <c r="I369" s="23"/>
      <c r="J369" s="23"/>
      <c r="K369" s="23"/>
      <c r="L369" s="23"/>
      <c r="M369" s="23"/>
      <c r="N369" s="23"/>
      <c r="O369" s="23"/>
    </row>
    <row r="370" spans="1:15" ht="13.5" thickBot="1" x14ac:dyDescent="0.25">
      <c r="A370" s="33" t="s">
        <v>15</v>
      </c>
      <c r="B370" s="48">
        <v>102244</v>
      </c>
      <c r="C370" s="48">
        <v>98802</v>
      </c>
      <c r="D370" s="48">
        <v>98802</v>
      </c>
      <c r="E370" s="48">
        <v>98802</v>
      </c>
      <c r="G370" s="23"/>
      <c r="H370" s="23"/>
      <c r="I370" s="23"/>
      <c r="J370" s="23"/>
      <c r="K370" s="23"/>
      <c r="L370" s="23"/>
      <c r="M370" s="23"/>
      <c r="N370" s="23"/>
      <c r="O370" s="23"/>
    </row>
    <row r="371" spans="1:15" ht="13.5" thickBot="1" x14ac:dyDescent="0.25">
      <c r="A371" s="33" t="s">
        <v>23</v>
      </c>
      <c r="B371" s="50">
        <f>B370/B369</f>
        <v>538.12631578947367</v>
      </c>
      <c r="C371" s="50">
        <f>C370/C369</f>
        <v>517.2879581151833</v>
      </c>
      <c r="D371" s="50">
        <f>D370/D369</f>
        <v>514.59375</v>
      </c>
      <c r="E371" s="50">
        <f>E370/E369</f>
        <v>511.92746113989637</v>
      </c>
      <c r="G371" s="23"/>
      <c r="H371" s="23"/>
      <c r="I371" s="23"/>
      <c r="J371" s="23"/>
      <c r="K371" s="23"/>
      <c r="L371" s="23"/>
      <c r="M371" s="23"/>
      <c r="N371" s="23"/>
      <c r="O371" s="23"/>
    </row>
    <row r="372" spans="1:15" ht="13.5" thickBot="1" x14ac:dyDescent="0.25">
      <c r="A372" s="33" t="s">
        <v>16</v>
      </c>
      <c r="B372" s="51"/>
      <c r="C372" s="52">
        <f>C369/B369-1</f>
        <v>5.2631578947368585E-3</v>
      </c>
      <c r="D372" s="52">
        <f>D369/C369-1</f>
        <v>5.2356020942407877E-3</v>
      </c>
      <c r="E372" s="52">
        <f>E369/D369-1</f>
        <v>5.2083333333332593E-3</v>
      </c>
      <c r="G372" s="23"/>
      <c r="H372" s="23"/>
      <c r="I372" s="23"/>
      <c r="J372" s="23"/>
      <c r="K372" s="23"/>
      <c r="L372" s="23"/>
      <c r="M372" s="23"/>
      <c r="N372" s="23"/>
      <c r="O372" s="23"/>
    </row>
    <row r="373" spans="1:15" ht="13.5" thickBot="1" x14ac:dyDescent="0.25">
      <c r="A373" s="33" t="s">
        <v>17</v>
      </c>
      <c r="B373" s="51"/>
      <c r="C373" s="52">
        <f>C370/B370-1</f>
        <v>-3.3664567113962707E-2</v>
      </c>
      <c r="D373" s="52">
        <f t="shared" ref="D373:E374" si="64">D370/C370-1</f>
        <v>0</v>
      </c>
      <c r="E373" s="52">
        <f t="shared" si="64"/>
        <v>0</v>
      </c>
      <c r="G373" s="23"/>
      <c r="H373" s="23"/>
      <c r="I373" s="23"/>
      <c r="J373" s="23"/>
      <c r="K373" s="23"/>
      <c r="L373" s="23"/>
      <c r="M373" s="23"/>
      <c r="N373" s="23"/>
      <c r="O373" s="23"/>
    </row>
    <row r="374" spans="1:15" ht="13.5" thickBot="1" x14ac:dyDescent="0.25">
      <c r="A374" s="33" t="s">
        <v>18</v>
      </c>
      <c r="B374" s="51"/>
      <c r="C374" s="52">
        <f>C371/B371-1</f>
        <v>-3.872391493011984E-2</v>
      </c>
      <c r="D374" s="52">
        <f t="shared" si="64"/>
        <v>-5.2083333333334814E-3</v>
      </c>
      <c r="E374" s="52">
        <f t="shared" si="64"/>
        <v>-5.1813471502590858E-3</v>
      </c>
      <c r="G374" s="23"/>
      <c r="H374" s="23"/>
      <c r="I374" s="23"/>
      <c r="J374" s="23"/>
      <c r="K374" s="23"/>
      <c r="L374" s="23"/>
      <c r="M374" s="23"/>
      <c r="N374" s="23"/>
      <c r="O374" s="23"/>
    </row>
    <row r="375" spans="1:15" ht="13.5" thickBot="1" x14ac:dyDescent="0.25">
      <c r="A375" s="427" t="s">
        <v>245</v>
      </c>
      <c r="B375" s="428"/>
      <c r="C375" s="428"/>
      <c r="D375" s="428"/>
      <c r="E375" s="429"/>
      <c r="G375" s="23"/>
      <c r="H375" s="23"/>
      <c r="I375" s="23"/>
      <c r="J375" s="23"/>
      <c r="K375" s="23"/>
      <c r="L375" s="23"/>
      <c r="M375" s="23"/>
      <c r="N375" s="23"/>
      <c r="O375" s="23"/>
    </row>
    <row r="376" spans="1:15" x14ac:dyDescent="0.2">
      <c r="A376" s="419"/>
      <c r="B376" s="29">
        <v>2019</v>
      </c>
      <c r="C376" s="29">
        <v>2020</v>
      </c>
      <c r="D376" s="29">
        <v>2021</v>
      </c>
      <c r="E376" s="29">
        <v>2022</v>
      </c>
      <c r="G376" s="23"/>
      <c r="H376" s="23"/>
      <c r="I376" s="23"/>
      <c r="J376" s="23"/>
      <c r="K376" s="23"/>
      <c r="L376" s="23"/>
      <c r="M376" s="23"/>
      <c r="N376" s="23"/>
      <c r="O376" s="23"/>
    </row>
    <row r="377" spans="1:15" ht="26.25" thickBot="1" x14ac:dyDescent="0.25">
      <c r="A377" s="420"/>
      <c r="B377" s="47" t="s">
        <v>5</v>
      </c>
      <c r="C377" s="47" t="s">
        <v>6</v>
      </c>
      <c r="D377" s="47" t="s">
        <v>6</v>
      </c>
      <c r="E377" s="47" t="s">
        <v>6</v>
      </c>
      <c r="G377" s="23"/>
      <c r="H377" s="23"/>
      <c r="I377" s="23"/>
      <c r="J377" s="23"/>
      <c r="K377" s="23"/>
      <c r="L377" s="23"/>
      <c r="M377" s="23"/>
      <c r="N377" s="23"/>
      <c r="O377" s="23"/>
    </row>
    <row r="378" spans="1:15" ht="13.5" thickBot="1" x14ac:dyDescent="0.25">
      <c r="A378" s="54" t="s">
        <v>0</v>
      </c>
      <c r="B378" s="68">
        <f>B379+B380</f>
        <v>75822</v>
      </c>
      <c r="C378" s="68">
        <f t="shared" ref="C378:E378" si="65">C379+C380</f>
        <v>72606</v>
      </c>
      <c r="D378" s="68">
        <f t="shared" si="65"/>
        <v>72606</v>
      </c>
      <c r="E378" s="68">
        <f t="shared" si="65"/>
        <v>72606</v>
      </c>
      <c r="G378" s="23"/>
      <c r="H378" s="23"/>
      <c r="I378" s="23"/>
      <c r="J378" s="23"/>
      <c r="K378" s="23"/>
      <c r="L378" s="23"/>
      <c r="M378" s="23"/>
      <c r="N378" s="23"/>
      <c r="O378" s="23"/>
    </row>
    <row r="379" spans="1:15" ht="13.5" thickBot="1" x14ac:dyDescent="0.25">
      <c r="A379" s="55" t="s">
        <v>54</v>
      </c>
      <c r="B379" s="69">
        <v>75822</v>
      </c>
      <c r="C379" s="69">
        <v>72606</v>
      </c>
      <c r="D379" s="69">
        <v>72606</v>
      </c>
      <c r="E379" s="69">
        <v>72606</v>
      </c>
      <c r="G379" s="23"/>
      <c r="H379" s="23"/>
      <c r="I379" s="23"/>
      <c r="J379" s="23"/>
      <c r="K379" s="23"/>
      <c r="L379" s="23"/>
      <c r="M379" s="23"/>
      <c r="N379" s="23"/>
      <c r="O379" s="23"/>
    </row>
    <row r="380" spans="1:15" ht="13.5" thickBot="1" x14ac:dyDescent="0.25">
      <c r="A380" s="55" t="s">
        <v>55</v>
      </c>
      <c r="B380" s="69"/>
      <c r="C380" s="70"/>
      <c r="D380" s="70"/>
      <c r="E380" s="70"/>
      <c r="G380" s="23"/>
      <c r="H380" s="23"/>
      <c r="I380" s="23"/>
      <c r="J380" s="23"/>
      <c r="K380" s="23"/>
      <c r="L380" s="23"/>
      <c r="M380" s="23"/>
      <c r="N380" s="23"/>
      <c r="O380" s="23"/>
    </row>
    <row r="381" spans="1:15" ht="26.25" thickBot="1" x14ac:dyDescent="0.25">
      <c r="A381" s="54" t="s">
        <v>28</v>
      </c>
      <c r="B381" s="68">
        <f>B382+B383</f>
        <v>12553</v>
      </c>
      <c r="C381" s="68">
        <f t="shared" ref="C381:E381" si="66">C382+C383</f>
        <v>12027</v>
      </c>
      <c r="D381" s="68">
        <f t="shared" si="66"/>
        <v>12027</v>
      </c>
      <c r="E381" s="68">
        <f t="shared" si="66"/>
        <v>12027</v>
      </c>
      <c r="G381" s="23"/>
      <c r="H381" s="23"/>
      <c r="I381" s="23"/>
      <c r="J381" s="23"/>
      <c r="K381" s="23"/>
      <c r="L381" s="23"/>
      <c r="M381" s="23"/>
      <c r="N381" s="23"/>
      <c r="O381" s="23"/>
    </row>
    <row r="382" spans="1:15" ht="13.5" thickBot="1" x14ac:dyDescent="0.25">
      <c r="A382" s="55" t="s">
        <v>54</v>
      </c>
      <c r="B382" s="69">
        <v>12553</v>
      </c>
      <c r="C382" s="69">
        <v>12027</v>
      </c>
      <c r="D382" s="69">
        <v>12027</v>
      </c>
      <c r="E382" s="69">
        <v>12027</v>
      </c>
      <c r="G382" s="23"/>
      <c r="H382" s="23"/>
      <c r="I382" s="23"/>
      <c r="J382" s="23"/>
      <c r="K382" s="23"/>
      <c r="L382" s="23"/>
      <c r="M382" s="23"/>
      <c r="N382" s="23"/>
      <c r="O382" s="23"/>
    </row>
    <row r="383" spans="1:15" ht="13.5" thickBot="1" x14ac:dyDescent="0.25">
      <c r="A383" s="55" t="s">
        <v>55</v>
      </c>
      <c r="B383" s="69"/>
      <c r="C383" s="69"/>
      <c r="D383" s="69"/>
      <c r="E383" s="69"/>
      <c r="G383" s="23"/>
      <c r="H383" s="23"/>
      <c r="I383" s="23"/>
      <c r="J383" s="23"/>
      <c r="K383" s="23"/>
      <c r="L383" s="23"/>
      <c r="M383" s="23"/>
      <c r="N383" s="23"/>
      <c r="O383" s="23"/>
    </row>
    <row r="384" spans="1:15" ht="13.5" thickBot="1" x14ac:dyDescent="0.25">
      <c r="A384" s="54" t="s">
        <v>1</v>
      </c>
      <c r="B384" s="49">
        <f>B385+B386</f>
        <v>12869</v>
      </c>
      <c r="C384" s="49">
        <f t="shared" ref="C384:E384" si="67">C385+C386</f>
        <v>13169</v>
      </c>
      <c r="D384" s="49">
        <f t="shared" si="67"/>
        <v>13169</v>
      </c>
      <c r="E384" s="49">
        <f t="shared" si="67"/>
        <v>13169</v>
      </c>
      <c r="G384" s="23"/>
      <c r="H384" s="23"/>
      <c r="I384" s="23"/>
      <c r="J384" s="23"/>
      <c r="K384" s="23"/>
      <c r="L384" s="23"/>
      <c r="M384" s="23"/>
      <c r="N384" s="23"/>
      <c r="O384" s="23"/>
    </row>
    <row r="385" spans="1:15" ht="13.5" thickBot="1" x14ac:dyDescent="0.25">
      <c r="A385" s="55" t="s">
        <v>54</v>
      </c>
      <c r="B385" s="56">
        <v>12800</v>
      </c>
      <c r="C385" s="56">
        <v>13100</v>
      </c>
      <c r="D385" s="56">
        <v>13100</v>
      </c>
      <c r="E385" s="56">
        <v>13100</v>
      </c>
      <c r="G385" s="23"/>
      <c r="H385" s="23"/>
      <c r="I385" s="23"/>
      <c r="J385" s="23"/>
      <c r="K385" s="23"/>
      <c r="L385" s="23"/>
      <c r="M385" s="23"/>
      <c r="N385" s="23"/>
      <c r="O385" s="23"/>
    </row>
    <row r="386" spans="1:15" ht="13.5" thickBot="1" x14ac:dyDescent="0.25">
      <c r="A386" s="55" t="s">
        <v>55</v>
      </c>
      <c r="B386" s="69">
        <v>69</v>
      </c>
      <c r="C386" s="69">
        <v>69</v>
      </c>
      <c r="D386" s="69">
        <v>69</v>
      </c>
      <c r="E386" s="69">
        <v>69</v>
      </c>
      <c r="G386" s="23"/>
      <c r="H386" s="23"/>
      <c r="I386" s="23"/>
      <c r="J386" s="23"/>
      <c r="K386" s="23"/>
      <c r="L386" s="23"/>
      <c r="M386" s="23"/>
      <c r="N386" s="23"/>
      <c r="O386" s="23"/>
    </row>
    <row r="387" spans="1:15" ht="13.5" thickBot="1" x14ac:dyDescent="0.25">
      <c r="A387" s="54" t="s">
        <v>2</v>
      </c>
      <c r="B387" s="68">
        <f>B388+B389</f>
        <v>0</v>
      </c>
      <c r="C387" s="68">
        <f t="shared" ref="C387:E387" si="68">C388+C389</f>
        <v>0</v>
      </c>
      <c r="D387" s="68">
        <f t="shared" si="68"/>
        <v>0</v>
      </c>
      <c r="E387" s="68">
        <f t="shared" si="68"/>
        <v>0</v>
      </c>
      <c r="G387" s="23"/>
      <c r="H387" s="23"/>
      <c r="I387" s="23"/>
      <c r="J387" s="23"/>
      <c r="K387" s="23"/>
      <c r="L387" s="23"/>
      <c r="M387" s="23"/>
      <c r="N387" s="23"/>
      <c r="O387" s="23"/>
    </row>
    <row r="388" spans="1:15" ht="13.5" thickBot="1" x14ac:dyDescent="0.25">
      <c r="A388" s="55" t="s">
        <v>54</v>
      </c>
      <c r="B388" s="68"/>
      <c r="C388" s="68"/>
      <c r="D388" s="68"/>
      <c r="E388" s="68"/>
      <c r="G388" s="23"/>
      <c r="H388" s="23"/>
      <c r="I388" s="23"/>
      <c r="J388" s="23"/>
      <c r="K388" s="23"/>
      <c r="L388" s="23"/>
      <c r="M388" s="23"/>
      <c r="N388" s="23"/>
      <c r="O388" s="23"/>
    </row>
    <row r="389" spans="1:15" ht="13.5" thickBot="1" x14ac:dyDescent="0.25">
      <c r="A389" s="55" t="s">
        <v>55</v>
      </c>
      <c r="B389" s="68"/>
      <c r="C389" s="68"/>
      <c r="D389" s="68"/>
      <c r="E389" s="68"/>
      <c r="G389" s="23"/>
      <c r="H389" s="23"/>
      <c r="I389" s="23"/>
      <c r="J389" s="23"/>
      <c r="K389" s="23"/>
      <c r="L389" s="23"/>
      <c r="M389" s="23"/>
      <c r="N389" s="23"/>
      <c r="O389" s="23"/>
    </row>
    <row r="390" spans="1:15" ht="13.5" thickBot="1" x14ac:dyDescent="0.25">
      <c r="A390" s="54" t="s">
        <v>24</v>
      </c>
      <c r="B390" s="68">
        <f>B391+B392</f>
        <v>500</v>
      </c>
      <c r="C390" s="68">
        <f t="shared" ref="C390:E390" si="69">C391+C392</f>
        <v>500</v>
      </c>
      <c r="D390" s="68">
        <f t="shared" si="69"/>
        <v>500</v>
      </c>
      <c r="E390" s="68">
        <f t="shared" si="69"/>
        <v>500</v>
      </c>
      <c r="G390" s="23"/>
      <c r="H390" s="23"/>
      <c r="I390" s="23"/>
      <c r="J390" s="23"/>
      <c r="K390" s="23"/>
      <c r="L390" s="23"/>
      <c r="M390" s="23"/>
      <c r="N390" s="23"/>
      <c r="O390" s="23"/>
    </row>
    <row r="391" spans="1:15" ht="13.5" thickBot="1" x14ac:dyDescent="0.25">
      <c r="A391" s="55" t="s">
        <v>54</v>
      </c>
      <c r="B391" s="69">
        <v>500</v>
      </c>
      <c r="C391" s="69">
        <v>500</v>
      </c>
      <c r="D391" s="69">
        <v>500</v>
      </c>
      <c r="E391" s="69">
        <v>500</v>
      </c>
      <c r="G391" s="23"/>
      <c r="H391" s="23"/>
      <c r="I391" s="23"/>
      <c r="J391" s="23"/>
      <c r="K391" s="23"/>
      <c r="L391" s="23"/>
      <c r="M391" s="23"/>
      <c r="N391" s="23"/>
      <c r="O391" s="23"/>
    </row>
    <row r="392" spans="1:15" ht="13.5" thickBot="1" x14ac:dyDescent="0.25">
      <c r="A392" s="55" t="s">
        <v>55</v>
      </c>
      <c r="B392" s="69"/>
      <c r="C392" s="69"/>
      <c r="D392" s="69"/>
      <c r="E392" s="69"/>
      <c r="G392" s="23"/>
      <c r="H392" s="23"/>
      <c r="I392" s="23"/>
      <c r="J392" s="23"/>
      <c r="K392" s="23"/>
      <c r="L392" s="23"/>
      <c r="M392" s="23"/>
      <c r="N392" s="23"/>
      <c r="O392" s="23"/>
    </row>
    <row r="393" spans="1:15" ht="13.5" thickBot="1" x14ac:dyDescent="0.25">
      <c r="A393" s="54" t="s">
        <v>25</v>
      </c>
      <c r="B393" s="68">
        <f>B394+B395</f>
        <v>500</v>
      </c>
      <c r="C393" s="68">
        <f t="shared" ref="C393:E393" si="70">C394+C395</f>
        <v>500</v>
      </c>
      <c r="D393" s="68">
        <f t="shared" si="70"/>
        <v>500</v>
      </c>
      <c r="E393" s="68">
        <f t="shared" si="70"/>
        <v>500</v>
      </c>
      <c r="G393" s="23"/>
      <c r="H393" s="23"/>
      <c r="I393" s="23"/>
      <c r="J393" s="23"/>
      <c r="K393" s="23"/>
      <c r="L393" s="23"/>
      <c r="M393" s="23"/>
      <c r="N393" s="23"/>
      <c r="O393" s="23"/>
    </row>
    <row r="394" spans="1:15" ht="13.5" thickBot="1" x14ac:dyDescent="0.25">
      <c r="A394" s="55" t="s">
        <v>54</v>
      </c>
      <c r="B394" s="69">
        <v>500</v>
      </c>
      <c r="C394" s="69">
        <v>500</v>
      </c>
      <c r="D394" s="69">
        <v>500</v>
      </c>
      <c r="E394" s="69">
        <v>500</v>
      </c>
      <c r="G394" s="23"/>
      <c r="H394" s="23"/>
      <c r="I394" s="23"/>
      <c r="J394" s="23"/>
      <c r="K394" s="23"/>
      <c r="L394" s="23"/>
      <c r="M394" s="23"/>
      <c r="N394" s="23"/>
      <c r="O394" s="23"/>
    </row>
    <row r="395" spans="1:15" ht="13.5" thickBot="1" x14ac:dyDescent="0.25">
      <c r="A395" s="55" t="s">
        <v>55</v>
      </c>
      <c r="B395" s="69"/>
      <c r="C395" s="69"/>
      <c r="D395" s="69"/>
      <c r="E395" s="69"/>
      <c r="G395" s="23"/>
      <c r="H395" s="23"/>
      <c r="I395" s="23"/>
      <c r="J395" s="23"/>
      <c r="K395" s="23"/>
      <c r="L395" s="23"/>
      <c r="M395" s="23"/>
      <c r="N395" s="23"/>
      <c r="O395" s="23"/>
    </row>
    <row r="396" spans="1:15" ht="26.25" thickBot="1" x14ac:dyDescent="0.25">
      <c r="A396" s="54" t="s">
        <v>3</v>
      </c>
      <c r="B396" s="68">
        <f>B397+B398</f>
        <v>0</v>
      </c>
      <c r="C396" s="68">
        <f t="shared" ref="C396:E396" si="71">C397+C398</f>
        <v>0</v>
      </c>
      <c r="D396" s="68">
        <f t="shared" si="71"/>
        <v>0</v>
      </c>
      <c r="E396" s="68">
        <f t="shared" si="71"/>
        <v>0</v>
      </c>
      <c r="G396" s="23"/>
      <c r="H396" s="23"/>
      <c r="I396" s="23"/>
      <c r="J396" s="23"/>
      <c r="K396" s="23"/>
      <c r="L396" s="23"/>
      <c r="M396" s="23"/>
      <c r="N396" s="23"/>
      <c r="O396" s="23"/>
    </row>
    <row r="397" spans="1:15" ht="13.5" thickBot="1" x14ac:dyDescent="0.25">
      <c r="A397" s="55" t="s">
        <v>54</v>
      </c>
      <c r="B397" s="68"/>
      <c r="C397" s="68"/>
      <c r="D397" s="68"/>
      <c r="E397" s="68"/>
      <c r="G397" s="23"/>
      <c r="H397" s="23"/>
      <c r="I397" s="23"/>
      <c r="J397" s="23"/>
      <c r="K397" s="23"/>
      <c r="L397" s="23"/>
      <c r="M397" s="23"/>
      <c r="N397" s="23"/>
      <c r="O397" s="23"/>
    </row>
    <row r="398" spans="1:15" ht="13.5" thickBot="1" x14ac:dyDescent="0.25">
      <c r="A398" s="55" t="s">
        <v>55</v>
      </c>
      <c r="B398" s="77"/>
      <c r="C398" s="67"/>
      <c r="D398" s="67"/>
      <c r="E398" s="67"/>
      <c r="G398" s="23"/>
      <c r="H398" s="23"/>
      <c r="I398" s="23"/>
      <c r="J398" s="23"/>
      <c r="K398" s="23"/>
      <c r="L398" s="23"/>
      <c r="M398" s="23"/>
      <c r="N398" s="23"/>
      <c r="O398" s="23"/>
    </row>
    <row r="399" spans="1:15" ht="13.5" thickBot="1" x14ac:dyDescent="0.25">
      <c r="A399" s="64" t="s">
        <v>85</v>
      </c>
      <c r="B399" s="67">
        <f>B396+B393+B390+B387+B384+B381+B378</f>
        <v>102244</v>
      </c>
      <c r="C399" s="67">
        <f t="shared" ref="C399:E399" si="72">C396+C393+C390+C387+C384+C381+C378</f>
        <v>98802</v>
      </c>
      <c r="D399" s="67">
        <f t="shared" si="72"/>
        <v>98802</v>
      </c>
      <c r="E399" s="67">
        <f t="shared" si="72"/>
        <v>98802</v>
      </c>
      <c r="G399" s="23"/>
      <c r="H399" s="23"/>
      <c r="I399" s="23"/>
      <c r="J399" s="23"/>
      <c r="K399" s="23"/>
      <c r="L399" s="23"/>
      <c r="M399" s="23"/>
      <c r="N399" s="23"/>
      <c r="O399" s="23"/>
    </row>
    <row r="400" spans="1:15" ht="13.5" thickBot="1" x14ac:dyDescent="0.25">
      <c r="A400" s="60" t="s">
        <v>31</v>
      </c>
      <c r="B400" s="65">
        <f>IF(B399-B370=0,0,"Error")</f>
        <v>0</v>
      </c>
      <c r="C400" s="65">
        <f>IF(C399-C370=0,0,"Error")</f>
        <v>0</v>
      </c>
      <c r="D400" s="65">
        <f>IF(D399-D370=0,0,"Error")</f>
        <v>0</v>
      </c>
      <c r="E400" s="65">
        <f>IF(E399-E370=0,0,"Error")</f>
        <v>0</v>
      </c>
      <c r="G400" s="23"/>
      <c r="H400" s="23"/>
      <c r="I400" s="23"/>
      <c r="J400" s="23"/>
      <c r="K400" s="23"/>
      <c r="L400" s="23"/>
      <c r="M400" s="23"/>
      <c r="N400" s="23"/>
      <c r="O400" s="23"/>
    </row>
    <row r="401" spans="1:15" ht="13.5" thickBot="1" x14ac:dyDescent="0.25">
      <c r="A401" s="62" t="s">
        <v>148</v>
      </c>
      <c r="B401" s="451" t="s">
        <v>86</v>
      </c>
      <c r="C401" s="452"/>
      <c r="D401" s="452"/>
      <c r="E401" s="453"/>
      <c r="F401" s="22" t="s">
        <v>87</v>
      </c>
      <c r="G401" s="23"/>
      <c r="H401" s="23"/>
      <c r="I401" s="23"/>
      <c r="J401" s="23"/>
      <c r="K401" s="23"/>
      <c r="L401" s="23"/>
      <c r="M401" s="23"/>
      <c r="N401" s="23"/>
      <c r="O401" s="23"/>
    </row>
    <row r="402" spans="1:15" ht="63.75" customHeight="1" thickBot="1" x14ac:dyDescent="0.25">
      <c r="A402" s="33" t="s">
        <v>9</v>
      </c>
      <c r="B402" s="430" t="s">
        <v>88</v>
      </c>
      <c r="C402" s="430"/>
      <c r="D402" s="430"/>
      <c r="E402" s="430"/>
      <c r="G402" s="23"/>
      <c r="H402" s="23"/>
      <c r="I402" s="23"/>
      <c r="J402" s="23"/>
      <c r="K402" s="23"/>
      <c r="L402" s="23"/>
      <c r="M402" s="23"/>
      <c r="N402" s="23"/>
      <c r="O402" s="23"/>
    </row>
    <row r="403" spans="1:15" ht="13.5" thickBot="1" x14ac:dyDescent="0.25">
      <c r="A403" s="33" t="s">
        <v>14</v>
      </c>
      <c r="B403" s="431" t="s">
        <v>89</v>
      </c>
      <c r="C403" s="432"/>
      <c r="D403" s="432"/>
      <c r="E403" s="433"/>
      <c r="G403" s="23"/>
      <c r="H403" s="23"/>
      <c r="I403" s="23"/>
      <c r="J403" s="23"/>
      <c r="K403" s="23"/>
      <c r="L403" s="23"/>
      <c r="M403" s="23"/>
      <c r="N403" s="23"/>
      <c r="O403" s="23"/>
    </row>
    <row r="404" spans="1:15" x14ac:dyDescent="0.2">
      <c r="A404" s="419"/>
      <c r="B404" s="29">
        <v>2019</v>
      </c>
      <c r="C404" s="29">
        <v>2020</v>
      </c>
      <c r="D404" s="29">
        <v>2021</v>
      </c>
      <c r="E404" s="29">
        <v>2022</v>
      </c>
      <c r="G404" s="23"/>
      <c r="H404" s="23"/>
      <c r="I404" s="23"/>
      <c r="J404" s="23"/>
      <c r="K404" s="23"/>
      <c r="L404" s="23"/>
      <c r="M404" s="23"/>
      <c r="N404" s="23"/>
      <c r="O404" s="23"/>
    </row>
    <row r="405" spans="1:15" ht="26.25" thickBot="1" x14ac:dyDescent="0.25">
      <c r="A405" s="420"/>
      <c r="B405" s="47" t="s">
        <v>5</v>
      </c>
      <c r="C405" s="47" t="s">
        <v>6</v>
      </c>
      <c r="D405" s="47" t="s">
        <v>6</v>
      </c>
      <c r="E405" s="47" t="s">
        <v>6</v>
      </c>
      <c r="G405" s="23"/>
      <c r="H405" s="23"/>
      <c r="I405" s="23"/>
      <c r="J405" s="23"/>
      <c r="K405" s="23"/>
      <c r="L405" s="23"/>
      <c r="M405" s="23"/>
      <c r="N405" s="23"/>
      <c r="O405" s="23"/>
    </row>
    <row r="406" spans="1:15" ht="13.5" thickBot="1" x14ac:dyDescent="0.25">
      <c r="A406" s="33" t="s">
        <v>8</v>
      </c>
      <c r="B406" s="48">
        <v>135</v>
      </c>
      <c r="C406" s="48">
        <v>100</v>
      </c>
      <c r="D406" s="48">
        <v>102</v>
      </c>
      <c r="E406" s="48">
        <v>102</v>
      </c>
      <c r="G406" s="78"/>
      <c r="H406" s="23"/>
      <c r="I406" s="23"/>
      <c r="J406" s="23"/>
      <c r="K406" s="23"/>
      <c r="L406" s="23"/>
      <c r="M406" s="23"/>
      <c r="N406" s="23"/>
      <c r="O406" s="23"/>
    </row>
    <row r="407" spans="1:15" ht="13.5" thickBot="1" x14ac:dyDescent="0.25">
      <c r="A407" s="33" t="s">
        <v>15</v>
      </c>
      <c r="B407" s="48">
        <v>108880</v>
      </c>
      <c r="C407" s="48">
        <v>81981</v>
      </c>
      <c r="D407" s="48">
        <v>84181</v>
      </c>
      <c r="E407" s="48">
        <v>84681</v>
      </c>
      <c r="G407" s="23"/>
      <c r="H407" s="23"/>
      <c r="I407" s="23"/>
      <c r="J407" s="23"/>
      <c r="K407" s="23"/>
      <c r="L407" s="23"/>
      <c r="M407" s="23"/>
      <c r="N407" s="23"/>
      <c r="O407" s="23"/>
    </row>
    <row r="408" spans="1:15" ht="13.5" thickBot="1" x14ac:dyDescent="0.25">
      <c r="A408" s="33" t="s">
        <v>23</v>
      </c>
      <c r="B408" s="50">
        <f>B407/B406</f>
        <v>806.51851851851848</v>
      </c>
      <c r="C408" s="50">
        <f>C407/C406</f>
        <v>819.81</v>
      </c>
      <c r="D408" s="50">
        <f>D407/D406</f>
        <v>825.3039215686274</v>
      </c>
      <c r="E408" s="50">
        <f>E407/E406</f>
        <v>830.20588235294122</v>
      </c>
      <c r="G408" s="23"/>
      <c r="H408" s="23"/>
      <c r="I408" s="23"/>
      <c r="J408" s="23"/>
      <c r="K408" s="23"/>
      <c r="L408" s="23"/>
      <c r="M408" s="23"/>
      <c r="N408" s="23"/>
      <c r="O408" s="23"/>
    </row>
    <row r="409" spans="1:15" ht="13.5" thickBot="1" x14ac:dyDescent="0.25">
      <c r="A409" s="33" t="s">
        <v>16</v>
      </c>
      <c r="B409" s="51"/>
      <c r="C409" s="52">
        <f>C406/B406-1</f>
        <v>-0.2592592592592593</v>
      </c>
      <c r="D409" s="52">
        <f>D406/C406-1</f>
        <v>2.0000000000000018E-2</v>
      </c>
      <c r="E409" s="52">
        <f>E406/D406-1</f>
        <v>0</v>
      </c>
      <c r="G409" s="23"/>
      <c r="H409" s="23"/>
      <c r="I409" s="23"/>
      <c r="J409" s="23"/>
      <c r="K409" s="23"/>
      <c r="L409" s="23"/>
      <c r="M409" s="23"/>
      <c r="N409" s="23"/>
      <c r="O409" s="23"/>
    </row>
    <row r="410" spans="1:15" ht="13.5" thickBot="1" x14ac:dyDescent="0.25">
      <c r="A410" s="33" t="s">
        <v>17</v>
      </c>
      <c r="B410" s="51"/>
      <c r="C410" s="52">
        <f>C407/B407-1</f>
        <v>-0.24705180014695072</v>
      </c>
      <c r="D410" s="52">
        <f t="shared" ref="D410:E411" si="73">D407/C407-1</f>
        <v>2.6835486271209241E-2</v>
      </c>
      <c r="E410" s="52">
        <f t="shared" si="73"/>
        <v>5.939582566137247E-3</v>
      </c>
      <c r="G410" s="23"/>
      <c r="H410" s="23"/>
      <c r="I410" s="23"/>
      <c r="J410" s="23"/>
      <c r="K410" s="23"/>
      <c r="L410" s="23"/>
      <c r="M410" s="23"/>
      <c r="N410" s="23"/>
      <c r="O410" s="23"/>
    </row>
    <row r="411" spans="1:15" ht="13.5" thickBot="1" x14ac:dyDescent="0.25">
      <c r="A411" s="33" t="s">
        <v>18</v>
      </c>
      <c r="B411" s="51"/>
      <c r="C411" s="52">
        <f>C408/B408-1</f>
        <v>1.6480069801616537E-2</v>
      </c>
      <c r="D411" s="52">
        <f t="shared" si="73"/>
        <v>6.7014571286365676E-3</v>
      </c>
      <c r="E411" s="52">
        <f t="shared" si="73"/>
        <v>5.939582566137469E-3</v>
      </c>
      <c r="G411" s="23"/>
      <c r="H411" s="23"/>
      <c r="I411" s="23"/>
      <c r="J411" s="23"/>
      <c r="K411" s="23"/>
      <c r="L411" s="23"/>
      <c r="M411" s="23"/>
      <c r="N411" s="23"/>
      <c r="O411" s="23"/>
    </row>
    <row r="412" spans="1:15" ht="13.5" thickBot="1" x14ac:dyDescent="0.25">
      <c r="A412" s="427" t="s">
        <v>246</v>
      </c>
      <c r="B412" s="428"/>
      <c r="C412" s="428"/>
      <c r="D412" s="428"/>
      <c r="E412" s="429"/>
      <c r="G412" s="23"/>
      <c r="H412" s="23"/>
      <c r="I412" s="23"/>
      <c r="J412" s="23"/>
      <c r="K412" s="23"/>
      <c r="L412" s="23"/>
      <c r="M412" s="23"/>
      <c r="N412" s="23"/>
      <c r="O412" s="23"/>
    </row>
    <row r="413" spans="1:15" x14ac:dyDescent="0.2">
      <c r="A413" s="419"/>
      <c r="B413" s="29">
        <v>2019</v>
      </c>
      <c r="C413" s="29">
        <v>2020</v>
      </c>
      <c r="D413" s="29">
        <v>2021</v>
      </c>
      <c r="E413" s="29">
        <v>2022</v>
      </c>
      <c r="G413" s="23"/>
      <c r="H413" s="23"/>
      <c r="I413" s="23"/>
      <c r="J413" s="23"/>
      <c r="K413" s="23"/>
      <c r="L413" s="23"/>
      <c r="M413" s="23"/>
      <c r="N413" s="23"/>
      <c r="O413" s="23"/>
    </row>
    <row r="414" spans="1:15" ht="26.25" thickBot="1" x14ac:dyDescent="0.25">
      <c r="A414" s="420"/>
      <c r="B414" s="47" t="s">
        <v>5</v>
      </c>
      <c r="C414" s="47" t="s">
        <v>6</v>
      </c>
      <c r="D414" s="47" t="s">
        <v>6</v>
      </c>
      <c r="E414" s="47" t="s">
        <v>6</v>
      </c>
      <c r="G414" s="23"/>
      <c r="H414" s="23"/>
      <c r="I414" s="23"/>
      <c r="J414" s="23"/>
      <c r="K414" s="23"/>
      <c r="L414" s="23"/>
      <c r="M414" s="23"/>
      <c r="N414" s="23"/>
      <c r="O414" s="23"/>
    </row>
    <row r="415" spans="1:15" ht="13.5" thickBot="1" x14ac:dyDescent="0.25">
      <c r="A415" s="54" t="s">
        <v>0</v>
      </c>
      <c r="B415" s="49">
        <f>B416+B417</f>
        <v>0</v>
      </c>
      <c r="C415" s="49">
        <f t="shared" ref="C415:E415" si="74">C416+C417</f>
        <v>0</v>
      </c>
      <c r="D415" s="49">
        <f t="shared" si="74"/>
        <v>0</v>
      </c>
      <c r="E415" s="49">
        <f t="shared" si="74"/>
        <v>0</v>
      </c>
      <c r="G415" s="23"/>
      <c r="H415" s="23"/>
      <c r="I415" s="23"/>
      <c r="J415" s="23"/>
      <c r="K415" s="23"/>
      <c r="L415" s="23"/>
      <c r="M415" s="23"/>
      <c r="N415" s="23"/>
      <c r="O415" s="23"/>
    </row>
    <row r="416" spans="1:15" ht="13.5" thickBot="1" x14ac:dyDescent="0.25">
      <c r="A416" s="55" t="s">
        <v>54</v>
      </c>
      <c r="B416" s="49"/>
      <c r="C416" s="79"/>
      <c r="D416" s="79"/>
      <c r="E416" s="79"/>
      <c r="G416" s="23"/>
      <c r="H416" s="23"/>
      <c r="I416" s="23"/>
      <c r="J416" s="23"/>
      <c r="K416" s="23"/>
      <c r="L416" s="23"/>
      <c r="M416" s="23"/>
      <c r="N416" s="23"/>
      <c r="O416" s="23"/>
    </row>
    <row r="417" spans="1:15" ht="13.5" thickBot="1" x14ac:dyDescent="0.25">
      <c r="A417" s="55" t="s">
        <v>55</v>
      </c>
      <c r="B417" s="49"/>
      <c r="C417" s="79"/>
      <c r="D417" s="79"/>
      <c r="E417" s="79"/>
      <c r="G417" s="23"/>
      <c r="H417" s="23"/>
      <c r="I417" s="23"/>
      <c r="J417" s="23"/>
      <c r="K417" s="23"/>
      <c r="L417" s="23"/>
      <c r="M417" s="23"/>
      <c r="N417" s="23"/>
      <c r="O417" s="23"/>
    </row>
    <row r="418" spans="1:15" ht="26.25" thickBot="1" x14ac:dyDescent="0.25">
      <c r="A418" s="54" t="s">
        <v>28</v>
      </c>
      <c r="B418" s="49">
        <f>B419+B420</f>
        <v>0</v>
      </c>
      <c r="C418" s="49">
        <f t="shared" ref="C418:E418" si="75">C419+C420</f>
        <v>0</v>
      </c>
      <c r="D418" s="49">
        <f t="shared" si="75"/>
        <v>0</v>
      </c>
      <c r="E418" s="49">
        <f t="shared" si="75"/>
        <v>0</v>
      </c>
      <c r="G418" s="23"/>
      <c r="H418" s="23"/>
      <c r="I418" s="23"/>
      <c r="J418" s="23"/>
      <c r="K418" s="23"/>
      <c r="L418" s="23"/>
      <c r="M418" s="23"/>
      <c r="N418" s="23"/>
      <c r="O418" s="23"/>
    </row>
    <row r="419" spans="1:15" ht="13.5" thickBot="1" x14ac:dyDescent="0.25">
      <c r="A419" s="55" t="s">
        <v>54</v>
      </c>
      <c r="B419" s="49"/>
      <c r="C419" s="49"/>
      <c r="D419" s="49"/>
      <c r="E419" s="49"/>
      <c r="G419" s="23"/>
      <c r="H419" s="23"/>
      <c r="I419" s="23"/>
      <c r="J419" s="23"/>
      <c r="K419" s="23"/>
      <c r="L419" s="23"/>
      <c r="M419" s="23"/>
      <c r="N419" s="23"/>
      <c r="O419" s="23"/>
    </row>
    <row r="420" spans="1:15" ht="13.5" thickBot="1" x14ac:dyDescent="0.25">
      <c r="A420" s="55" t="s">
        <v>55</v>
      </c>
      <c r="B420" s="49"/>
      <c r="C420" s="49"/>
      <c r="D420" s="49"/>
      <c r="E420" s="49"/>
      <c r="G420" s="23"/>
      <c r="H420" s="23"/>
      <c r="I420" s="23"/>
      <c r="J420" s="23"/>
      <c r="K420" s="23"/>
      <c r="L420" s="23"/>
      <c r="M420" s="23"/>
      <c r="N420" s="23"/>
      <c r="O420" s="23"/>
    </row>
    <row r="421" spans="1:15" ht="13.5" thickBot="1" x14ac:dyDescent="0.25">
      <c r="A421" s="54" t="s">
        <v>1</v>
      </c>
      <c r="B421" s="49">
        <f>B422+B423</f>
        <v>18221</v>
      </c>
      <c r="C421" s="49">
        <f t="shared" ref="C421:E421" si="76">C422+C423</f>
        <v>8831</v>
      </c>
      <c r="D421" s="49">
        <f t="shared" si="76"/>
        <v>8831</v>
      </c>
      <c r="E421" s="49">
        <f t="shared" si="76"/>
        <v>8831</v>
      </c>
      <c r="G421" s="23"/>
      <c r="H421" s="23"/>
      <c r="I421" s="23"/>
      <c r="J421" s="23"/>
      <c r="K421" s="23"/>
      <c r="L421" s="23"/>
      <c r="M421" s="23"/>
      <c r="N421" s="23"/>
      <c r="O421" s="23"/>
    </row>
    <row r="422" spans="1:15" ht="13.5" thickBot="1" x14ac:dyDescent="0.25">
      <c r="A422" s="55" t="s">
        <v>54</v>
      </c>
      <c r="B422" s="56">
        <v>18221</v>
      </c>
      <c r="C422" s="56">
        <v>7461</v>
      </c>
      <c r="D422" s="56">
        <v>7461</v>
      </c>
      <c r="E422" s="56">
        <v>7461</v>
      </c>
      <c r="G422" s="23"/>
      <c r="H422" s="23"/>
      <c r="I422" s="23"/>
      <c r="J422" s="23"/>
      <c r="K422" s="23"/>
      <c r="L422" s="23"/>
      <c r="M422" s="23"/>
      <c r="N422" s="23"/>
      <c r="O422" s="23"/>
    </row>
    <row r="423" spans="1:15" ht="13.5" thickBot="1" x14ac:dyDescent="0.25">
      <c r="A423" s="55" t="s">
        <v>55</v>
      </c>
      <c r="B423" s="80">
        <v>0</v>
      </c>
      <c r="C423" s="56">
        <v>1370</v>
      </c>
      <c r="D423" s="56">
        <v>1370</v>
      </c>
      <c r="E423" s="56">
        <v>1370</v>
      </c>
      <c r="G423" s="23"/>
      <c r="H423" s="23"/>
      <c r="I423" s="23"/>
      <c r="J423" s="23"/>
      <c r="K423" s="23"/>
      <c r="L423" s="23"/>
      <c r="M423" s="23"/>
      <c r="N423" s="23"/>
      <c r="O423" s="23"/>
    </row>
    <row r="424" spans="1:15" ht="13.5" thickBot="1" x14ac:dyDescent="0.25">
      <c r="A424" s="54" t="s">
        <v>2</v>
      </c>
      <c r="B424" s="49">
        <f>B425+B426</f>
        <v>0</v>
      </c>
      <c r="C424" s="49">
        <f t="shared" ref="C424:E424" si="77">C425+C426</f>
        <v>0</v>
      </c>
      <c r="D424" s="49">
        <f t="shared" si="77"/>
        <v>0</v>
      </c>
      <c r="E424" s="49">
        <f t="shared" si="77"/>
        <v>0</v>
      </c>
      <c r="G424" s="23"/>
      <c r="H424" s="23"/>
      <c r="I424" s="23"/>
      <c r="J424" s="23"/>
      <c r="K424" s="23"/>
      <c r="L424" s="23"/>
      <c r="M424" s="23"/>
      <c r="N424" s="23"/>
      <c r="O424" s="23"/>
    </row>
    <row r="425" spans="1:15" ht="13.5" thickBot="1" x14ac:dyDescent="0.25">
      <c r="A425" s="55" t="s">
        <v>54</v>
      </c>
      <c r="B425" s="49"/>
      <c r="C425" s="49"/>
      <c r="D425" s="49"/>
      <c r="E425" s="49"/>
      <c r="G425" s="23"/>
      <c r="H425" s="23"/>
      <c r="I425" s="23"/>
      <c r="J425" s="23"/>
      <c r="K425" s="23"/>
      <c r="L425" s="23"/>
      <c r="M425" s="23"/>
      <c r="N425" s="23"/>
      <c r="O425" s="23"/>
    </row>
    <row r="426" spans="1:15" ht="13.5" thickBot="1" x14ac:dyDescent="0.25">
      <c r="A426" s="55" t="s">
        <v>55</v>
      </c>
      <c r="B426" s="49"/>
      <c r="C426" s="49"/>
      <c r="D426" s="49"/>
      <c r="E426" s="49"/>
      <c r="G426" s="23"/>
      <c r="H426" s="23"/>
      <c r="I426" s="23"/>
      <c r="J426" s="23"/>
      <c r="K426" s="23"/>
      <c r="L426" s="23"/>
      <c r="M426" s="23"/>
      <c r="N426" s="23"/>
      <c r="O426" s="23"/>
    </row>
    <row r="427" spans="1:15" ht="13.5" thickBot="1" x14ac:dyDescent="0.25">
      <c r="A427" s="54" t="s">
        <v>24</v>
      </c>
      <c r="B427" s="49">
        <f>B428+B429</f>
        <v>85032</v>
      </c>
      <c r="C427" s="49">
        <f t="shared" ref="C427:E427" si="78">C428+C429</f>
        <v>65000</v>
      </c>
      <c r="D427" s="49">
        <f t="shared" si="78"/>
        <v>67200</v>
      </c>
      <c r="E427" s="49">
        <f t="shared" si="78"/>
        <v>67700</v>
      </c>
      <c r="G427" s="23"/>
      <c r="H427" s="23"/>
      <c r="I427" s="23"/>
      <c r="J427" s="23"/>
      <c r="K427" s="23"/>
      <c r="L427" s="23"/>
      <c r="M427" s="23"/>
      <c r="N427" s="23"/>
      <c r="O427" s="23"/>
    </row>
    <row r="428" spans="1:15" ht="13.5" thickBot="1" x14ac:dyDescent="0.25">
      <c r="A428" s="55" t="s">
        <v>54</v>
      </c>
      <c r="B428" s="56">
        <v>85032</v>
      </c>
      <c r="C428" s="56">
        <v>65000</v>
      </c>
      <c r="D428" s="56">
        <v>67200</v>
      </c>
      <c r="E428" s="56">
        <v>67700</v>
      </c>
      <c r="G428" s="23"/>
      <c r="H428" s="23"/>
      <c r="I428" s="23"/>
      <c r="J428" s="23"/>
      <c r="K428" s="23"/>
      <c r="L428" s="23"/>
      <c r="M428" s="23"/>
      <c r="N428" s="23"/>
      <c r="O428" s="23"/>
    </row>
    <row r="429" spans="1:15" ht="13.5" thickBot="1" x14ac:dyDescent="0.25">
      <c r="A429" s="55" t="s">
        <v>55</v>
      </c>
      <c r="B429" s="56"/>
      <c r="C429" s="56"/>
      <c r="D429" s="56"/>
      <c r="E429" s="56"/>
      <c r="G429" s="23"/>
      <c r="H429" s="23"/>
      <c r="I429" s="286"/>
      <c r="J429" s="286"/>
      <c r="K429" s="286"/>
      <c r="L429" s="286"/>
      <c r="M429" s="23"/>
      <c r="N429" s="23"/>
      <c r="O429" s="23"/>
    </row>
    <row r="430" spans="1:15" ht="13.5" thickBot="1" x14ac:dyDescent="0.25">
      <c r="A430" s="54" t="s">
        <v>25</v>
      </c>
      <c r="B430" s="49">
        <f>B431+B432</f>
        <v>5627</v>
      </c>
      <c r="C430" s="49">
        <f t="shared" ref="C430:E430" si="79">C431+C432</f>
        <v>8150</v>
      </c>
      <c r="D430" s="49">
        <f t="shared" si="79"/>
        <v>8150</v>
      </c>
      <c r="E430" s="49">
        <f t="shared" si="79"/>
        <v>8150</v>
      </c>
      <c r="G430" s="23"/>
      <c r="H430" s="23"/>
      <c r="I430" s="287"/>
      <c r="J430" s="287"/>
      <c r="K430" s="287"/>
      <c r="L430" s="287"/>
      <c r="M430" s="23"/>
      <c r="N430" s="23"/>
      <c r="O430" s="23"/>
    </row>
    <row r="431" spans="1:15" ht="13.5" thickBot="1" x14ac:dyDescent="0.25">
      <c r="A431" s="55" t="s">
        <v>54</v>
      </c>
      <c r="B431" s="56">
        <v>5627</v>
      </c>
      <c r="C431" s="56">
        <v>8150</v>
      </c>
      <c r="D431" s="56">
        <v>8150</v>
      </c>
      <c r="E431" s="56">
        <v>8150</v>
      </c>
      <c r="G431" s="23"/>
      <c r="H431" s="23"/>
      <c r="I431" s="81"/>
      <c r="J431" s="81"/>
      <c r="K431" s="81"/>
      <c r="L431" s="81"/>
      <c r="M431" s="23"/>
      <c r="N431" s="23"/>
      <c r="O431" s="23"/>
    </row>
    <row r="432" spans="1:15" ht="13.5" thickBot="1" x14ac:dyDescent="0.25">
      <c r="A432" s="55" t="s">
        <v>55</v>
      </c>
      <c r="B432" s="56"/>
      <c r="C432" s="56"/>
      <c r="D432" s="56"/>
      <c r="E432" s="56"/>
      <c r="G432" s="23"/>
      <c r="H432" s="23"/>
      <c r="I432" s="81"/>
      <c r="J432" s="81"/>
      <c r="K432" s="81"/>
      <c r="L432" s="81"/>
      <c r="M432" s="23"/>
      <c r="N432" s="23"/>
      <c r="O432" s="23"/>
    </row>
    <row r="433" spans="1:15" ht="26.25" thickBot="1" x14ac:dyDescent="0.25">
      <c r="A433" s="54" t="s">
        <v>3</v>
      </c>
      <c r="B433" s="49">
        <f>B434+B435</f>
        <v>0</v>
      </c>
      <c r="C433" s="49">
        <f t="shared" ref="C433:E433" si="80">C434+C435</f>
        <v>0</v>
      </c>
      <c r="D433" s="49">
        <f t="shared" si="80"/>
        <v>0</v>
      </c>
      <c r="E433" s="49">
        <f t="shared" si="80"/>
        <v>0</v>
      </c>
      <c r="G433" s="23"/>
      <c r="H433" s="23"/>
      <c r="I433" s="82"/>
      <c r="J433" s="286"/>
      <c r="K433" s="286"/>
      <c r="L433" s="82"/>
      <c r="M433" s="23"/>
      <c r="N433" s="23"/>
      <c r="O433" s="23"/>
    </row>
    <row r="434" spans="1:15" ht="13.5" thickBot="1" x14ac:dyDescent="0.25">
      <c r="A434" s="55" t="s">
        <v>54</v>
      </c>
      <c r="B434" s="49"/>
      <c r="C434" s="49"/>
      <c r="D434" s="49"/>
      <c r="E434" s="49"/>
      <c r="G434" s="23"/>
      <c r="H434" s="23"/>
      <c r="I434" s="83"/>
      <c r="J434" s="84"/>
      <c r="K434" s="84"/>
      <c r="L434" s="83"/>
      <c r="M434" s="23"/>
      <c r="N434" s="23"/>
      <c r="O434" s="23"/>
    </row>
    <row r="435" spans="1:15" ht="13.5" thickBot="1" x14ac:dyDescent="0.25">
      <c r="A435" s="55" t="s">
        <v>55</v>
      </c>
      <c r="B435" s="77"/>
      <c r="C435" s="67"/>
      <c r="D435" s="67"/>
      <c r="E435" s="67"/>
      <c r="G435" s="23"/>
      <c r="H435" s="23"/>
      <c r="I435" s="83"/>
      <c r="J435" s="83"/>
      <c r="K435" s="83"/>
      <c r="L435" s="83"/>
      <c r="M435" s="23"/>
      <c r="N435" s="23"/>
      <c r="O435" s="23"/>
    </row>
    <row r="436" spans="1:15" ht="13.5" thickBot="1" x14ac:dyDescent="0.25">
      <c r="A436" s="64" t="s">
        <v>90</v>
      </c>
      <c r="B436" s="67">
        <f>B433+B430+B427+B424+B421+B418+B415</f>
        <v>108880</v>
      </c>
      <c r="C436" s="67">
        <f t="shared" ref="C436:E436" si="81">C433+C430+C427+C424+C421+C418+C415</f>
        <v>81981</v>
      </c>
      <c r="D436" s="67">
        <f t="shared" si="81"/>
        <v>84181</v>
      </c>
      <c r="E436" s="67">
        <f t="shared" si="81"/>
        <v>84681</v>
      </c>
      <c r="G436" s="23"/>
      <c r="H436" s="23"/>
      <c r="I436" s="286"/>
      <c r="J436" s="85"/>
      <c r="K436" s="85"/>
      <c r="L436" s="85"/>
      <c r="M436" s="23"/>
      <c r="N436" s="23"/>
      <c r="O436" s="23"/>
    </row>
    <row r="437" spans="1:15" ht="13.5" thickBot="1" x14ac:dyDescent="0.25">
      <c r="A437" s="62" t="s">
        <v>31</v>
      </c>
      <c r="B437" s="65">
        <f>IF(B436-B407=0,0,"Error")</f>
        <v>0</v>
      </c>
      <c r="C437" s="65">
        <f>IF(C436-C407=0,0,"Error")</f>
        <v>0</v>
      </c>
      <c r="D437" s="65">
        <f>IF(D436-D407=0,0,"Error")</f>
        <v>0</v>
      </c>
      <c r="E437" s="65">
        <f>IF(E436-E407=0,0,"Error")</f>
        <v>0</v>
      </c>
      <c r="G437" s="23"/>
      <c r="H437" s="23"/>
      <c r="I437" s="286"/>
      <c r="J437" s="85"/>
      <c r="K437" s="85"/>
      <c r="L437" s="85"/>
      <c r="M437" s="23"/>
      <c r="N437" s="23"/>
      <c r="O437" s="23"/>
    </row>
    <row r="438" spans="1:15" ht="13.5" thickBot="1" x14ac:dyDescent="0.25">
      <c r="A438" s="439" t="s">
        <v>43</v>
      </c>
      <c r="B438" s="440"/>
      <c r="C438" s="440"/>
      <c r="D438" s="440"/>
      <c r="E438" s="441"/>
      <c r="G438" s="23"/>
      <c r="H438" s="23"/>
      <c r="I438" s="286"/>
      <c r="J438" s="85"/>
      <c r="K438" s="85"/>
      <c r="L438" s="85"/>
      <c r="M438" s="23"/>
      <c r="N438" s="23"/>
      <c r="O438" s="23"/>
    </row>
    <row r="439" spans="1:15" ht="13.5" thickBot="1" x14ac:dyDescent="0.25">
      <c r="A439" s="439" t="s">
        <v>38</v>
      </c>
      <c r="B439" s="440"/>
      <c r="C439" s="440"/>
      <c r="D439" s="440"/>
      <c r="E439" s="441"/>
      <c r="G439" s="23"/>
      <c r="H439" s="23"/>
      <c r="I439" s="23"/>
      <c r="J439" s="23"/>
      <c r="K439" s="23"/>
      <c r="L439" s="23"/>
      <c r="M439" s="23"/>
      <c r="N439" s="23"/>
      <c r="O439" s="23"/>
    </row>
    <row r="440" spans="1:15" ht="13.5" thickBot="1" x14ac:dyDescent="0.25">
      <c r="A440" s="86"/>
      <c r="B440" s="442" t="s">
        <v>91</v>
      </c>
      <c r="C440" s="446"/>
      <c r="D440" s="443"/>
      <c r="E440" s="444"/>
      <c r="G440" s="23"/>
      <c r="H440" s="23"/>
      <c r="I440" s="23"/>
      <c r="J440" s="23"/>
      <c r="K440" s="23"/>
      <c r="L440" s="23"/>
      <c r="M440" s="23"/>
      <c r="N440" s="23"/>
      <c r="O440" s="23"/>
    </row>
    <row r="441" spans="1:15" ht="71.25" customHeight="1" thickBot="1" x14ac:dyDescent="0.25">
      <c r="A441" s="46" t="s">
        <v>92</v>
      </c>
      <c r="B441" s="87" t="s">
        <v>108</v>
      </c>
      <c r="C441" s="88" t="s">
        <v>93</v>
      </c>
      <c r="D441" s="89"/>
      <c r="E441" s="86" t="s">
        <v>107</v>
      </c>
      <c r="G441" s="90"/>
      <c r="H441" s="90"/>
      <c r="I441" s="90"/>
      <c r="J441" s="23"/>
      <c r="K441" s="23"/>
      <c r="L441" s="23"/>
      <c r="M441" s="23"/>
      <c r="N441" s="23"/>
      <c r="O441" s="23"/>
    </row>
    <row r="442" spans="1:15" ht="13.5" thickBot="1" x14ac:dyDescent="0.25">
      <c r="A442" s="91"/>
      <c r="B442" s="447"/>
      <c r="C442" s="448"/>
      <c r="D442" s="449"/>
      <c r="E442" s="450"/>
      <c r="G442" s="90"/>
      <c r="H442" s="90"/>
      <c r="I442" s="90"/>
      <c r="J442" s="23"/>
      <c r="K442" s="23"/>
      <c r="L442" s="23"/>
      <c r="M442" s="23"/>
      <c r="N442" s="23"/>
      <c r="O442" s="23"/>
    </row>
    <row r="443" spans="1:15" ht="13.5" thickBot="1" x14ac:dyDescent="0.25">
      <c r="A443" s="33" t="s">
        <v>9</v>
      </c>
      <c r="B443" s="445" t="s">
        <v>108</v>
      </c>
      <c r="C443" s="445"/>
      <c r="D443" s="445"/>
      <c r="E443" s="445"/>
      <c r="G443" s="90"/>
      <c r="H443" s="90"/>
      <c r="I443" s="90"/>
      <c r="J443" s="23"/>
      <c r="K443" s="23"/>
      <c r="L443" s="23"/>
      <c r="M443" s="23"/>
      <c r="N443" s="23"/>
      <c r="O443" s="23"/>
    </row>
    <row r="444" spans="1:15" ht="13.5" thickBot="1" x14ac:dyDescent="0.25">
      <c r="A444" s="33" t="s">
        <v>14</v>
      </c>
      <c r="B444" s="431" t="s">
        <v>94</v>
      </c>
      <c r="C444" s="432"/>
      <c r="D444" s="432"/>
      <c r="E444" s="433"/>
      <c r="G444" s="23"/>
      <c r="H444" s="23"/>
      <c r="I444" s="23"/>
      <c r="J444" s="23"/>
      <c r="K444" s="23"/>
      <c r="L444" s="23"/>
      <c r="M444" s="23"/>
      <c r="N444" s="23"/>
      <c r="O444" s="23"/>
    </row>
    <row r="445" spans="1:15" x14ac:dyDescent="0.2">
      <c r="A445" s="419"/>
      <c r="B445" s="29">
        <v>2019</v>
      </c>
      <c r="C445" s="29">
        <v>2020</v>
      </c>
      <c r="D445" s="29">
        <v>2021</v>
      </c>
      <c r="E445" s="29">
        <v>2022</v>
      </c>
      <c r="G445" s="23"/>
      <c r="H445" s="23"/>
      <c r="I445" s="23"/>
      <c r="J445" s="23"/>
      <c r="K445" s="23"/>
      <c r="L445" s="23"/>
      <c r="M445" s="23"/>
      <c r="N445" s="23"/>
      <c r="O445" s="23"/>
    </row>
    <row r="446" spans="1:15" ht="26.25" thickBot="1" x14ac:dyDescent="0.25">
      <c r="A446" s="420"/>
      <c r="B446" s="47" t="s">
        <v>5</v>
      </c>
      <c r="C446" s="47" t="s">
        <v>6</v>
      </c>
      <c r="D446" s="47" t="s">
        <v>6</v>
      </c>
      <c r="E446" s="47" t="s">
        <v>6</v>
      </c>
      <c r="G446" s="23"/>
      <c r="H446" s="23"/>
      <c r="I446" s="23"/>
      <c r="J446" s="23"/>
      <c r="K446" s="23"/>
      <c r="L446" s="23"/>
      <c r="M446" s="23"/>
      <c r="N446" s="23"/>
      <c r="O446" s="23"/>
    </row>
    <row r="447" spans="1:15" ht="13.5" thickBot="1" x14ac:dyDescent="0.25">
      <c r="A447" s="33" t="s">
        <v>8</v>
      </c>
      <c r="B447" s="50">
        <v>128</v>
      </c>
      <c r="C447" s="92"/>
      <c r="D447" s="50"/>
      <c r="E447" s="50"/>
      <c r="G447" s="23"/>
      <c r="H447" s="23"/>
      <c r="I447" s="23"/>
      <c r="J447" s="23"/>
      <c r="K447" s="23"/>
      <c r="L447" s="23"/>
      <c r="M447" s="23"/>
      <c r="N447" s="23"/>
      <c r="O447" s="23"/>
    </row>
    <row r="448" spans="1:15" ht="13.5" thickBot="1" x14ac:dyDescent="0.25">
      <c r="A448" s="33" t="s">
        <v>15</v>
      </c>
      <c r="B448" s="50">
        <v>425000</v>
      </c>
      <c r="C448" s="50"/>
      <c r="D448" s="50">
        <v>0</v>
      </c>
      <c r="E448" s="50">
        <v>0</v>
      </c>
      <c r="G448" s="23"/>
      <c r="H448" s="23"/>
      <c r="I448" s="23"/>
      <c r="J448" s="23"/>
      <c r="K448" s="23"/>
      <c r="L448" s="23"/>
      <c r="M448" s="23"/>
      <c r="N448" s="23"/>
      <c r="O448" s="23"/>
    </row>
    <row r="449" spans="1:15" ht="13.5" thickBot="1" x14ac:dyDescent="0.25">
      <c r="A449" s="33" t="s">
        <v>23</v>
      </c>
      <c r="B449" s="50">
        <f>B448/B447</f>
        <v>3320.3125</v>
      </c>
      <c r="C449" s="50" t="e">
        <f t="shared" ref="C449:E449" si="82">C448/C447</f>
        <v>#DIV/0!</v>
      </c>
      <c r="D449" s="50" t="e">
        <f t="shared" si="82"/>
        <v>#DIV/0!</v>
      </c>
      <c r="E449" s="50" t="e">
        <f t="shared" si="82"/>
        <v>#DIV/0!</v>
      </c>
      <c r="G449" s="23"/>
      <c r="H449" s="23"/>
      <c r="I449" s="23"/>
      <c r="J449" s="23"/>
      <c r="K449" s="23"/>
      <c r="L449" s="23"/>
      <c r="M449" s="23"/>
      <c r="N449" s="23"/>
      <c r="O449" s="23"/>
    </row>
    <row r="450" spans="1:15" ht="13.5" thickBot="1" x14ac:dyDescent="0.25">
      <c r="A450" s="33" t="s">
        <v>16</v>
      </c>
      <c r="B450" s="51" t="s">
        <v>22</v>
      </c>
      <c r="C450" s="52">
        <f>C447/B447-1</f>
        <v>-1</v>
      </c>
      <c r="D450" s="52" t="e">
        <f t="shared" ref="D450:E452" si="83">D447/C447-1</f>
        <v>#DIV/0!</v>
      </c>
      <c r="E450" s="52" t="e">
        <f t="shared" si="83"/>
        <v>#DIV/0!</v>
      </c>
      <c r="G450" s="78"/>
      <c r="H450" s="78"/>
      <c r="I450" s="78"/>
      <c r="J450" s="23"/>
      <c r="K450" s="23"/>
      <c r="L450" s="23"/>
      <c r="M450" s="23"/>
      <c r="N450" s="23"/>
      <c r="O450" s="23"/>
    </row>
    <row r="451" spans="1:15" ht="13.5" thickBot="1" x14ac:dyDescent="0.25">
      <c r="A451" s="33" t="s">
        <v>17</v>
      </c>
      <c r="B451" s="51" t="s">
        <v>22</v>
      </c>
      <c r="C451" s="52">
        <f>C448/B448-1</f>
        <v>-1</v>
      </c>
      <c r="D451" s="52" t="e">
        <f t="shared" si="83"/>
        <v>#DIV/0!</v>
      </c>
      <c r="E451" s="52" t="e">
        <f t="shared" si="83"/>
        <v>#DIV/0!</v>
      </c>
      <c r="G451" s="23"/>
      <c r="H451" s="23"/>
      <c r="I451" s="23"/>
      <c r="J451" s="23"/>
      <c r="K451" s="23"/>
      <c r="L451" s="23"/>
      <c r="M451" s="23"/>
      <c r="N451" s="23"/>
      <c r="O451" s="23"/>
    </row>
    <row r="452" spans="1:15" ht="13.5" thickBot="1" x14ac:dyDescent="0.25">
      <c r="A452" s="33" t="s">
        <v>18</v>
      </c>
      <c r="B452" s="51" t="s">
        <v>22</v>
      </c>
      <c r="C452" s="52" t="e">
        <f>C449/B449-1</f>
        <v>#DIV/0!</v>
      </c>
      <c r="D452" s="52" t="e">
        <f t="shared" si="83"/>
        <v>#DIV/0!</v>
      </c>
      <c r="E452" s="52" t="e">
        <f t="shared" si="83"/>
        <v>#DIV/0!</v>
      </c>
      <c r="G452" s="23"/>
      <c r="H452" s="23"/>
      <c r="I452" s="23"/>
      <c r="J452" s="23"/>
      <c r="K452" s="23"/>
      <c r="L452" s="23"/>
      <c r="M452" s="23"/>
      <c r="N452" s="23"/>
      <c r="O452" s="23"/>
    </row>
    <row r="453" spans="1:15" ht="13.5" thickBot="1" x14ac:dyDescent="0.25">
      <c r="A453" s="427" t="s">
        <v>247</v>
      </c>
      <c r="B453" s="428"/>
      <c r="C453" s="428"/>
      <c r="D453" s="428"/>
      <c r="E453" s="429"/>
      <c r="G453" s="23"/>
      <c r="H453" s="23"/>
      <c r="I453" s="23"/>
      <c r="J453" s="23"/>
      <c r="K453" s="23"/>
      <c r="L453" s="23"/>
      <c r="M453" s="23"/>
      <c r="N453" s="23"/>
      <c r="O453" s="23"/>
    </row>
    <row r="454" spans="1:15" x14ac:dyDescent="0.2">
      <c r="A454" s="419"/>
      <c r="B454" s="29">
        <v>2019</v>
      </c>
      <c r="C454" s="29">
        <v>2020</v>
      </c>
      <c r="D454" s="29">
        <v>2021</v>
      </c>
      <c r="E454" s="29">
        <v>2022</v>
      </c>
      <c r="G454" s="23"/>
      <c r="H454" s="23"/>
      <c r="I454" s="23"/>
      <c r="J454" s="23"/>
      <c r="K454" s="23"/>
      <c r="L454" s="23"/>
      <c r="M454" s="23"/>
      <c r="N454" s="23"/>
      <c r="O454" s="23"/>
    </row>
    <row r="455" spans="1:15" ht="26.25" thickBot="1" x14ac:dyDescent="0.25">
      <c r="A455" s="420"/>
      <c r="B455" s="47" t="s">
        <v>5</v>
      </c>
      <c r="C455" s="47" t="s">
        <v>6</v>
      </c>
      <c r="D455" s="47" t="s">
        <v>6</v>
      </c>
      <c r="E455" s="47" t="s">
        <v>6</v>
      </c>
      <c r="G455" s="23"/>
      <c r="H455" s="23"/>
      <c r="I455" s="23"/>
      <c r="J455" s="23"/>
      <c r="K455" s="23"/>
      <c r="L455" s="23"/>
      <c r="M455" s="23"/>
      <c r="N455" s="23"/>
      <c r="O455" s="23"/>
    </row>
    <row r="456" spans="1:15" ht="13.5" thickBot="1" x14ac:dyDescent="0.25">
      <c r="A456" s="54" t="s">
        <v>39</v>
      </c>
      <c r="B456" s="67">
        <f>B457+B458+B459+B460</f>
        <v>0</v>
      </c>
      <c r="C456" s="67">
        <f t="shared" ref="C456:E456" si="84">C457+C458+C459+C460</f>
        <v>0</v>
      </c>
      <c r="D456" s="67">
        <f t="shared" si="84"/>
        <v>0</v>
      </c>
      <c r="E456" s="67">
        <f t="shared" si="84"/>
        <v>0</v>
      </c>
      <c r="G456" s="23"/>
      <c r="H456" s="23"/>
      <c r="I456" s="23"/>
      <c r="J456" s="23"/>
      <c r="K456" s="23"/>
      <c r="L456" s="23"/>
      <c r="M456" s="23"/>
      <c r="N456" s="23"/>
      <c r="O456" s="23"/>
    </row>
    <row r="457" spans="1:15" ht="13.5" thickBot="1" x14ac:dyDescent="0.25">
      <c r="A457" s="55" t="s">
        <v>54</v>
      </c>
      <c r="B457" s="67"/>
      <c r="C457" s="67"/>
      <c r="D457" s="67"/>
      <c r="E457" s="67"/>
      <c r="G457" s="23"/>
      <c r="H457" s="23"/>
      <c r="I457" s="23"/>
      <c r="J457" s="23"/>
      <c r="K457" s="23"/>
      <c r="L457" s="23"/>
      <c r="M457" s="23"/>
      <c r="N457" s="23"/>
      <c r="O457" s="23"/>
    </row>
    <row r="458" spans="1:15" ht="13.5" thickBot="1" x14ac:dyDescent="0.25">
      <c r="A458" s="55" t="s">
        <v>95</v>
      </c>
      <c r="B458" s="67"/>
      <c r="C458" s="67"/>
      <c r="D458" s="67"/>
      <c r="E458" s="67"/>
      <c r="G458" s="23"/>
      <c r="H458" s="23"/>
      <c r="I458" s="23"/>
      <c r="J458" s="23"/>
      <c r="K458" s="23"/>
      <c r="L458" s="23"/>
      <c r="M458" s="23"/>
      <c r="N458" s="23"/>
      <c r="O458" s="23"/>
    </row>
    <row r="459" spans="1:15" ht="13.5" thickBot="1" x14ac:dyDescent="0.25">
      <c r="A459" s="55" t="s">
        <v>96</v>
      </c>
      <c r="B459" s="67"/>
      <c r="C459" s="67"/>
      <c r="D459" s="67"/>
      <c r="E459" s="67"/>
      <c r="G459" s="23"/>
      <c r="H459" s="23"/>
      <c r="I459" s="23"/>
      <c r="J459" s="23"/>
      <c r="K459" s="23"/>
      <c r="L459" s="23"/>
      <c r="M459" s="23"/>
      <c r="N459" s="23"/>
      <c r="O459" s="23"/>
    </row>
    <row r="460" spans="1:15" ht="13.5" thickBot="1" x14ac:dyDescent="0.25">
      <c r="A460" s="55" t="s">
        <v>97</v>
      </c>
      <c r="B460" s="67"/>
      <c r="C460" s="67"/>
      <c r="D460" s="67"/>
      <c r="E460" s="67"/>
      <c r="G460" s="23"/>
      <c r="H460" s="23"/>
      <c r="I460" s="23"/>
      <c r="J460" s="23"/>
      <c r="K460" s="23"/>
      <c r="L460" s="23"/>
      <c r="M460" s="23"/>
      <c r="N460" s="23"/>
      <c r="O460" s="23"/>
    </row>
    <row r="461" spans="1:15" ht="13.5" thickBot="1" x14ac:dyDescent="0.25">
      <c r="A461" s="54" t="s">
        <v>40</v>
      </c>
      <c r="B461" s="77">
        <f>B462+B463+B464+B465</f>
        <v>425000</v>
      </c>
      <c r="C461" s="77">
        <f t="shared" ref="C461:E461" si="85">C462+C463+C464+C465</f>
        <v>0</v>
      </c>
      <c r="D461" s="77">
        <f t="shared" si="85"/>
        <v>0</v>
      </c>
      <c r="E461" s="77">
        <f t="shared" si="85"/>
        <v>0</v>
      </c>
      <c r="G461" s="23"/>
      <c r="H461" s="23"/>
      <c r="I461" s="23"/>
      <c r="J461" s="23"/>
      <c r="K461" s="23"/>
      <c r="L461" s="23"/>
      <c r="M461" s="23"/>
      <c r="N461" s="23"/>
      <c r="O461" s="23"/>
    </row>
    <row r="462" spans="1:15" ht="13.5" thickBot="1" x14ac:dyDescent="0.25">
      <c r="A462" s="55" t="s">
        <v>54</v>
      </c>
      <c r="B462" s="77">
        <v>425000</v>
      </c>
      <c r="C462" s="67"/>
      <c r="D462" s="67"/>
      <c r="E462" s="67"/>
      <c r="G462" s="23"/>
      <c r="H462" s="23"/>
      <c r="I462" s="23"/>
      <c r="J462" s="23"/>
      <c r="K462" s="23"/>
      <c r="L462" s="23"/>
      <c r="M462" s="23"/>
      <c r="N462" s="23"/>
      <c r="O462" s="23"/>
    </row>
    <row r="463" spans="1:15" ht="13.5" thickBot="1" x14ac:dyDescent="0.25">
      <c r="A463" s="55" t="s">
        <v>95</v>
      </c>
      <c r="B463" s="77"/>
      <c r="C463" s="67"/>
      <c r="D463" s="67"/>
      <c r="E463" s="67"/>
      <c r="G463" s="23"/>
      <c r="H463" s="23"/>
      <c r="I463" s="23"/>
      <c r="J463" s="23"/>
      <c r="K463" s="23"/>
      <c r="L463" s="23"/>
      <c r="M463" s="23"/>
      <c r="N463" s="23"/>
      <c r="O463" s="23"/>
    </row>
    <row r="464" spans="1:15" ht="13.5" thickBot="1" x14ac:dyDescent="0.25">
      <c r="A464" s="55" t="s">
        <v>96</v>
      </c>
      <c r="B464" s="77"/>
      <c r="C464" s="67"/>
      <c r="D464" s="67"/>
      <c r="E464" s="67"/>
      <c r="G464" s="23"/>
      <c r="H464" s="23"/>
      <c r="I464" s="23"/>
      <c r="J464" s="23"/>
      <c r="K464" s="23"/>
      <c r="L464" s="23"/>
      <c r="M464" s="23"/>
      <c r="N464" s="23"/>
      <c r="O464" s="23"/>
    </row>
    <row r="465" spans="1:15" ht="13.5" thickBot="1" x14ac:dyDescent="0.25">
      <c r="A465" s="55" t="s">
        <v>97</v>
      </c>
      <c r="B465" s="77"/>
      <c r="C465" s="67"/>
      <c r="D465" s="67"/>
      <c r="E465" s="67"/>
      <c r="G465" s="23"/>
      <c r="H465" s="23"/>
      <c r="I465" s="23"/>
      <c r="J465" s="23"/>
      <c r="K465" s="23"/>
      <c r="L465" s="23"/>
      <c r="M465" s="23"/>
      <c r="N465" s="23"/>
      <c r="O465" s="23"/>
    </row>
    <row r="466" spans="1:15" ht="13.5" thickBot="1" x14ac:dyDescent="0.25">
      <c r="A466" s="93" t="s">
        <v>30</v>
      </c>
      <c r="B466" s="77">
        <f>B456+B461</f>
        <v>425000</v>
      </c>
      <c r="C466" s="77">
        <f t="shared" ref="C466:E466" si="86">C456+C461</f>
        <v>0</v>
      </c>
      <c r="D466" s="77">
        <f t="shared" si="86"/>
        <v>0</v>
      </c>
      <c r="E466" s="77">
        <f t="shared" si="86"/>
        <v>0</v>
      </c>
      <c r="G466" s="23"/>
      <c r="H466" s="23"/>
      <c r="I466" s="23"/>
      <c r="J466" s="23"/>
      <c r="K466" s="23"/>
      <c r="L466" s="23"/>
      <c r="M466" s="23"/>
      <c r="N466" s="23"/>
      <c r="O466" s="23"/>
    </row>
    <row r="467" spans="1:15" ht="77.25" thickBot="1" x14ac:dyDescent="0.25">
      <c r="A467" s="46" t="s">
        <v>56</v>
      </c>
      <c r="B467" s="87" t="s">
        <v>104</v>
      </c>
      <c r="C467" s="88" t="s">
        <v>93</v>
      </c>
      <c r="D467" s="89"/>
      <c r="E467" s="86"/>
      <c r="G467" s="23"/>
      <c r="H467" s="23"/>
      <c r="I467" s="23"/>
      <c r="J467" s="23"/>
      <c r="K467" s="23"/>
      <c r="L467" s="23"/>
      <c r="M467" s="23"/>
      <c r="N467" s="23"/>
      <c r="O467" s="23"/>
    </row>
    <row r="468" spans="1:15" ht="13.5" thickBot="1" x14ac:dyDescent="0.25">
      <c r="A468" s="33" t="s">
        <v>9</v>
      </c>
      <c r="B468" s="445" t="s">
        <v>105</v>
      </c>
      <c r="C468" s="445"/>
      <c r="D468" s="445"/>
      <c r="E468" s="445"/>
      <c r="G468" s="23"/>
      <c r="H468" s="23"/>
      <c r="I468" s="23"/>
      <c r="J468" s="23"/>
      <c r="K468" s="23"/>
      <c r="L468" s="23"/>
      <c r="M468" s="23"/>
      <c r="N468" s="23"/>
      <c r="O468" s="23"/>
    </row>
    <row r="469" spans="1:15" ht="13.5" thickBot="1" x14ac:dyDescent="0.25">
      <c r="A469" s="33" t="s">
        <v>14</v>
      </c>
      <c r="B469" s="431" t="s">
        <v>94</v>
      </c>
      <c r="C469" s="432"/>
      <c r="D469" s="432"/>
      <c r="E469" s="433"/>
      <c r="G469" s="23"/>
      <c r="H469" s="23"/>
      <c r="I469" s="23"/>
      <c r="J469" s="23"/>
      <c r="K469" s="23"/>
      <c r="L469" s="23"/>
      <c r="M469" s="23"/>
      <c r="N469" s="23"/>
      <c r="O469" s="23"/>
    </row>
    <row r="470" spans="1:15" x14ac:dyDescent="0.2">
      <c r="A470" s="419"/>
      <c r="B470" s="29">
        <v>2019</v>
      </c>
      <c r="C470" s="29">
        <v>2020</v>
      </c>
      <c r="D470" s="29">
        <v>2021</v>
      </c>
      <c r="E470" s="29">
        <v>2022</v>
      </c>
      <c r="G470" s="23"/>
      <c r="H470" s="23"/>
      <c r="I470" s="23"/>
      <c r="J470" s="23"/>
      <c r="K470" s="23"/>
      <c r="L470" s="23"/>
      <c r="M470" s="23"/>
      <c r="N470" s="23"/>
      <c r="O470" s="23"/>
    </row>
    <row r="471" spans="1:15" ht="26.25" thickBot="1" x14ac:dyDescent="0.25">
      <c r="A471" s="420"/>
      <c r="B471" s="47" t="s">
        <v>5</v>
      </c>
      <c r="C471" s="47" t="s">
        <v>6</v>
      </c>
      <c r="D471" s="47" t="s">
        <v>6</v>
      </c>
      <c r="E471" s="47" t="s">
        <v>6</v>
      </c>
      <c r="G471" s="90"/>
      <c r="H471" s="90"/>
      <c r="I471" s="90"/>
      <c r="J471" s="23"/>
      <c r="K471" s="23"/>
      <c r="L471" s="23"/>
      <c r="M471" s="23"/>
      <c r="N471" s="23"/>
      <c r="O471" s="23"/>
    </row>
    <row r="472" spans="1:15" ht="13.5" thickBot="1" x14ac:dyDescent="0.25">
      <c r="A472" s="33" t="s">
        <v>8</v>
      </c>
      <c r="B472" s="50"/>
      <c r="C472" s="92">
        <v>5</v>
      </c>
      <c r="D472" s="50"/>
      <c r="E472" s="50"/>
      <c r="G472" s="90"/>
      <c r="H472" s="90"/>
      <c r="I472" s="90"/>
      <c r="J472" s="23"/>
      <c r="K472" s="23"/>
      <c r="L472" s="23"/>
      <c r="M472" s="23"/>
      <c r="N472" s="23"/>
      <c r="O472" s="23"/>
    </row>
    <row r="473" spans="1:15" ht="13.5" thickBot="1" x14ac:dyDescent="0.25">
      <c r="A473" s="33" t="s">
        <v>15</v>
      </c>
      <c r="B473" s="50">
        <v>0</v>
      </c>
      <c r="C473" s="50">
        <v>1000</v>
      </c>
      <c r="D473" s="50">
        <v>0</v>
      </c>
      <c r="E473" s="50">
        <v>0</v>
      </c>
      <c r="G473" s="90"/>
      <c r="H473" s="90"/>
      <c r="I473" s="90"/>
      <c r="J473" s="23"/>
      <c r="K473" s="23"/>
      <c r="L473" s="23"/>
      <c r="M473" s="23"/>
      <c r="N473" s="23"/>
      <c r="O473" s="23"/>
    </row>
    <row r="474" spans="1:15" ht="13.5" thickBot="1" x14ac:dyDescent="0.25">
      <c r="A474" s="33" t="s">
        <v>23</v>
      </c>
      <c r="B474" s="50" t="e">
        <f>B473/B472</f>
        <v>#DIV/0!</v>
      </c>
      <c r="C474" s="50">
        <f t="shared" ref="C474:E474" si="87">C473/C472</f>
        <v>200</v>
      </c>
      <c r="D474" s="50" t="e">
        <f t="shared" si="87"/>
        <v>#DIV/0!</v>
      </c>
      <c r="E474" s="50" t="e">
        <f t="shared" si="87"/>
        <v>#DIV/0!</v>
      </c>
      <c r="G474" s="23"/>
      <c r="H474" s="23"/>
      <c r="I474" s="23"/>
      <c r="J474" s="23"/>
      <c r="K474" s="23"/>
      <c r="L474" s="23"/>
      <c r="M474" s="23"/>
      <c r="N474" s="23"/>
      <c r="O474" s="23"/>
    </row>
    <row r="475" spans="1:15" ht="13.5" thickBot="1" x14ac:dyDescent="0.25">
      <c r="A475" s="33" t="s">
        <v>16</v>
      </c>
      <c r="B475" s="51" t="s">
        <v>22</v>
      </c>
      <c r="C475" s="52" t="e">
        <f>C472/B472-1</f>
        <v>#DIV/0!</v>
      </c>
      <c r="D475" s="52">
        <f t="shared" ref="D475:E477" si="88">D472/C472-1</f>
        <v>-1</v>
      </c>
      <c r="E475" s="52" t="e">
        <f t="shared" si="88"/>
        <v>#DIV/0!</v>
      </c>
      <c r="G475" s="78"/>
      <c r="H475" s="78"/>
      <c r="I475" s="78"/>
      <c r="J475" s="23"/>
      <c r="K475" s="23"/>
      <c r="L475" s="23"/>
      <c r="M475" s="23"/>
      <c r="N475" s="23"/>
      <c r="O475" s="23"/>
    </row>
    <row r="476" spans="1:15" ht="13.5" thickBot="1" x14ac:dyDescent="0.25">
      <c r="A476" s="33" t="s">
        <v>17</v>
      </c>
      <c r="B476" s="51" t="s">
        <v>22</v>
      </c>
      <c r="C476" s="52" t="e">
        <f>C473/B473-1</f>
        <v>#DIV/0!</v>
      </c>
      <c r="D476" s="52">
        <f t="shared" si="88"/>
        <v>-1</v>
      </c>
      <c r="E476" s="52" t="e">
        <f t="shared" si="88"/>
        <v>#DIV/0!</v>
      </c>
      <c r="G476" s="23"/>
      <c r="H476" s="23"/>
      <c r="I476" s="23"/>
      <c r="J476" s="23"/>
      <c r="K476" s="23"/>
      <c r="L476" s="23"/>
      <c r="M476" s="23"/>
      <c r="N476" s="23"/>
      <c r="O476" s="23"/>
    </row>
    <row r="477" spans="1:15" ht="13.5" thickBot="1" x14ac:dyDescent="0.25">
      <c r="A477" s="33" t="s">
        <v>18</v>
      </c>
      <c r="B477" s="51" t="s">
        <v>22</v>
      </c>
      <c r="C477" s="52" t="e">
        <f>C474/B474-1</f>
        <v>#DIV/0!</v>
      </c>
      <c r="D477" s="52" t="e">
        <f t="shared" si="88"/>
        <v>#DIV/0!</v>
      </c>
      <c r="E477" s="52" t="e">
        <f t="shared" si="88"/>
        <v>#DIV/0!</v>
      </c>
      <c r="G477" s="23"/>
      <c r="H477" s="23"/>
      <c r="I477" s="23"/>
      <c r="J477" s="23"/>
      <c r="K477" s="23"/>
      <c r="L477" s="23"/>
      <c r="M477" s="23"/>
      <c r="N477" s="23"/>
      <c r="O477" s="23"/>
    </row>
    <row r="478" spans="1:15" ht="13.5" thickBot="1" x14ac:dyDescent="0.25">
      <c r="A478" s="427" t="s">
        <v>247</v>
      </c>
      <c r="B478" s="428"/>
      <c r="C478" s="428"/>
      <c r="D478" s="428"/>
      <c r="E478" s="429"/>
      <c r="G478" s="23"/>
      <c r="H478" s="23"/>
      <c r="I478" s="23"/>
      <c r="J478" s="23"/>
      <c r="K478" s="23"/>
      <c r="L478" s="23"/>
      <c r="M478" s="23"/>
      <c r="N478" s="23"/>
      <c r="O478" s="23"/>
    </row>
    <row r="479" spans="1:15" x14ac:dyDescent="0.2">
      <c r="A479" s="419"/>
      <c r="B479" s="29">
        <v>2019</v>
      </c>
      <c r="C479" s="29">
        <v>2020</v>
      </c>
      <c r="D479" s="29">
        <v>2021</v>
      </c>
      <c r="E479" s="29">
        <v>2022</v>
      </c>
      <c r="G479" s="23"/>
      <c r="H479" s="23"/>
      <c r="I479" s="23"/>
      <c r="J479" s="23"/>
      <c r="K479" s="23"/>
      <c r="L479" s="23"/>
      <c r="M479" s="23"/>
      <c r="N479" s="23"/>
      <c r="O479" s="23"/>
    </row>
    <row r="480" spans="1:15" ht="26.25" thickBot="1" x14ac:dyDescent="0.25">
      <c r="A480" s="420"/>
      <c r="B480" s="47" t="s">
        <v>5</v>
      </c>
      <c r="C480" s="47" t="s">
        <v>6</v>
      </c>
      <c r="D480" s="47" t="s">
        <v>6</v>
      </c>
      <c r="E480" s="47" t="s">
        <v>6</v>
      </c>
      <c r="G480" s="23"/>
      <c r="H480" s="23"/>
      <c r="I480" s="23"/>
      <c r="J480" s="23"/>
      <c r="K480" s="23"/>
      <c r="L480" s="23"/>
      <c r="M480" s="23"/>
      <c r="N480" s="23"/>
      <c r="O480" s="23"/>
    </row>
    <row r="481" spans="1:15" ht="13.5" thickBot="1" x14ac:dyDescent="0.25">
      <c r="A481" s="54" t="s">
        <v>39</v>
      </c>
      <c r="B481" s="67">
        <f>B482+B483+B484+B485</f>
        <v>0</v>
      </c>
      <c r="C481" s="67">
        <f t="shared" ref="C481:E481" si="89">C482+C483+C484+C485</f>
        <v>0</v>
      </c>
      <c r="D481" s="67">
        <f t="shared" si="89"/>
        <v>0</v>
      </c>
      <c r="E481" s="67">
        <f t="shared" si="89"/>
        <v>0</v>
      </c>
      <c r="G481" s="23"/>
      <c r="H481" s="23"/>
      <c r="I481" s="23"/>
      <c r="J481" s="23"/>
      <c r="K481" s="23"/>
      <c r="L481" s="23"/>
      <c r="M481" s="23"/>
      <c r="N481" s="23"/>
      <c r="O481" s="23"/>
    </row>
    <row r="482" spans="1:15" ht="13.5" thickBot="1" x14ac:dyDescent="0.25">
      <c r="A482" s="55" t="s">
        <v>54</v>
      </c>
      <c r="B482" s="67"/>
      <c r="C482" s="67"/>
      <c r="D482" s="67"/>
      <c r="E482" s="67"/>
      <c r="G482" s="23"/>
      <c r="H482" s="23"/>
      <c r="I482" s="23"/>
      <c r="J482" s="23"/>
      <c r="K482" s="23"/>
      <c r="L482" s="23"/>
      <c r="M482" s="23"/>
      <c r="N482" s="23"/>
      <c r="O482" s="23"/>
    </row>
    <row r="483" spans="1:15" ht="13.5" thickBot="1" x14ac:dyDescent="0.25">
      <c r="A483" s="55" t="s">
        <v>95</v>
      </c>
      <c r="B483" s="67"/>
      <c r="C483" s="67"/>
      <c r="D483" s="67"/>
      <c r="E483" s="67"/>
      <c r="G483" s="23"/>
      <c r="H483" s="23"/>
      <c r="I483" s="23"/>
      <c r="J483" s="23"/>
      <c r="K483" s="23"/>
      <c r="L483" s="23"/>
      <c r="M483" s="23"/>
      <c r="N483" s="23"/>
      <c r="O483" s="23"/>
    </row>
    <row r="484" spans="1:15" ht="13.5" thickBot="1" x14ac:dyDescent="0.25">
      <c r="A484" s="55" t="s">
        <v>96</v>
      </c>
      <c r="B484" s="67"/>
      <c r="C484" s="67"/>
      <c r="D484" s="67"/>
      <c r="E484" s="67"/>
      <c r="G484" s="23"/>
      <c r="H484" s="23"/>
      <c r="I484" s="23"/>
      <c r="J484" s="23"/>
      <c r="K484" s="23"/>
      <c r="L484" s="23"/>
      <c r="M484" s="23"/>
      <c r="N484" s="23"/>
      <c r="O484" s="23"/>
    </row>
    <row r="485" spans="1:15" ht="13.5" thickBot="1" x14ac:dyDescent="0.25">
      <c r="A485" s="55" t="s">
        <v>97</v>
      </c>
      <c r="B485" s="67"/>
      <c r="C485" s="67"/>
      <c r="D485" s="67"/>
      <c r="E485" s="67"/>
      <c r="G485" s="23"/>
      <c r="H485" s="23"/>
      <c r="I485" s="23"/>
      <c r="J485" s="23"/>
      <c r="K485" s="23"/>
      <c r="L485" s="23"/>
      <c r="M485" s="23"/>
      <c r="N485" s="23"/>
      <c r="O485" s="23"/>
    </row>
    <row r="486" spans="1:15" ht="13.5" thickBot="1" x14ac:dyDescent="0.25">
      <c r="A486" s="54" t="s">
        <v>40</v>
      </c>
      <c r="B486" s="77">
        <f>B487+B488+B489+B490</f>
        <v>0</v>
      </c>
      <c r="C486" s="77">
        <f t="shared" ref="C486:E486" si="90">C487+C488+C489+C490</f>
        <v>1000</v>
      </c>
      <c r="D486" s="77">
        <f t="shared" si="90"/>
        <v>0</v>
      </c>
      <c r="E486" s="77">
        <f t="shared" si="90"/>
        <v>0</v>
      </c>
      <c r="G486" s="23"/>
      <c r="H486" s="23"/>
      <c r="I486" s="23"/>
      <c r="J486" s="23"/>
      <c r="K486" s="23"/>
      <c r="L486" s="23"/>
      <c r="M486" s="23"/>
      <c r="N486" s="23"/>
      <c r="O486" s="23"/>
    </row>
    <row r="487" spans="1:15" ht="13.5" thickBot="1" x14ac:dyDescent="0.25">
      <c r="A487" s="55" t="s">
        <v>54</v>
      </c>
      <c r="B487" s="77"/>
      <c r="C487" s="67"/>
      <c r="D487" s="67"/>
      <c r="E487" s="67"/>
      <c r="G487" s="23"/>
      <c r="H487" s="23"/>
      <c r="I487" s="23"/>
      <c r="J487" s="23"/>
      <c r="K487" s="23"/>
      <c r="L487" s="23"/>
      <c r="M487" s="23"/>
      <c r="N487" s="23"/>
      <c r="O487" s="23"/>
    </row>
    <row r="488" spans="1:15" ht="13.5" thickBot="1" x14ac:dyDescent="0.25">
      <c r="A488" s="55" t="s">
        <v>95</v>
      </c>
      <c r="B488" s="77"/>
      <c r="C488" s="67"/>
      <c r="D488" s="67"/>
      <c r="E488" s="67"/>
      <c r="G488" s="23"/>
      <c r="H488" s="23"/>
      <c r="I488" s="23"/>
      <c r="J488" s="23"/>
      <c r="K488" s="23"/>
      <c r="L488" s="23"/>
      <c r="M488" s="23"/>
      <c r="N488" s="23"/>
      <c r="O488" s="23"/>
    </row>
    <row r="489" spans="1:15" ht="13.5" thickBot="1" x14ac:dyDescent="0.25">
      <c r="A489" s="55" t="s">
        <v>96</v>
      </c>
      <c r="B489" s="77"/>
      <c r="C489" s="67"/>
      <c r="D489" s="67"/>
      <c r="E489" s="67"/>
      <c r="G489" s="23"/>
      <c r="H489" s="23"/>
      <c r="I489" s="23"/>
      <c r="J489" s="23"/>
      <c r="K489" s="23"/>
      <c r="L489" s="23"/>
      <c r="M489" s="23"/>
      <c r="N489" s="23"/>
      <c r="O489" s="23"/>
    </row>
    <row r="490" spans="1:15" ht="13.5" thickBot="1" x14ac:dyDescent="0.25">
      <c r="A490" s="55" t="s">
        <v>97</v>
      </c>
      <c r="B490" s="77"/>
      <c r="C490" s="67">
        <v>1000</v>
      </c>
      <c r="D490" s="67"/>
      <c r="E490" s="67"/>
      <c r="G490" s="23"/>
      <c r="H490" s="23"/>
      <c r="I490" s="23"/>
      <c r="J490" s="23"/>
      <c r="K490" s="23"/>
      <c r="L490" s="23"/>
      <c r="M490" s="23"/>
      <c r="N490" s="23"/>
      <c r="O490" s="23"/>
    </row>
    <row r="491" spans="1:15" ht="13.5" thickBot="1" x14ac:dyDescent="0.25">
      <c r="A491" s="93" t="s">
        <v>60</v>
      </c>
      <c r="B491" s="77">
        <f>B481+B486</f>
        <v>0</v>
      </c>
      <c r="C491" s="77">
        <f t="shared" ref="C491:E491" si="91">C481+C486</f>
        <v>1000</v>
      </c>
      <c r="D491" s="77">
        <f t="shared" si="91"/>
        <v>0</v>
      </c>
      <c r="E491" s="77">
        <f t="shared" si="91"/>
        <v>0</v>
      </c>
      <c r="G491" s="23"/>
      <c r="H491" s="23"/>
      <c r="I491" s="23"/>
      <c r="J491" s="23"/>
      <c r="K491" s="23"/>
      <c r="L491" s="23"/>
      <c r="M491" s="23"/>
      <c r="N491" s="23"/>
      <c r="O491" s="23"/>
    </row>
    <row r="492" spans="1:15" ht="13.5" thickBot="1" x14ac:dyDescent="0.25">
      <c r="A492" s="439" t="s">
        <v>37</v>
      </c>
      <c r="B492" s="440"/>
      <c r="C492" s="440"/>
      <c r="D492" s="440"/>
      <c r="E492" s="441"/>
      <c r="G492" s="23"/>
      <c r="H492" s="23"/>
      <c r="I492" s="23"/>
      <c r="J492" s="23"/>
      <c r="K492" s="23"/>
      <c r="L492" s="23"/>
      <c r="M492" s="23"/>
      <c r="N492" s="23"/>
      <c r="O492" s="23"/>
    </row>
    <row r="493" spans="1:15" ht="13.5" thickBot="1" x14ac:dyDescent="0.25">
      <c r="A493" s="439" t="s">
        <v>41</v>
      </c>
      <c r="B493" s="440"/>
      <c r="C493" s="440"/>
      <c r="D493" s="440"/>
      <c r="E493" s="441"/>
      <c r="G493" s="23"/>
      <c r="H493" s="23"/>
      <c r="I493" s="23"/>
      <c r="J493" s="23"/>
      <c r="K493" s="23"/>
      <c r="L493" s="23"/>
      <c r="M493" s="23"/>
      <c r="N493" s="23"/>
      <c r="O493" s="23"/>
    </row>
    <row r="494" spans="1:15" ht="13.5" thickBot="1" x14ac:dyDescent="0.25">
      <c r="A494" s="46"/>
      <c r="B494" s="442" t="s">
        <v>99</v>
      </c>
      <c r="C494" s="443"/>
      <c r="D494" s="443"/>
      <c r="E494" s="444"/>
      <c r="G494" s="23"/>
      <c r="H494" s="23"/>
      <c r="I494" s="23"/>
      <c r="J494" s="23"/>
      <c r="K494" s="23"/>
      <c r="L494" s="23"/>
      <c r="M494" s="23"/>
      <c r="N494" s="23"/>
      <c r="O494" s="23"/>
    </row>
    <row r="495" spans="1:15" ht="77.25" thickBot="1" x14ac:dyDescent="0.25">
      <c r="A495" s="46" t="s">
        <v>92</v>
      </c>
      <c r="B495" s="94" t="s">
        <v>112</v>
      </c>
      <c r="C495" s="88" t="s">
        <v>93</v>
      </c>
      <c r="D495" s="434" t="s">
        <v>109</v>
      </c>
      <c r="E495" s="435"/>
      <c r="G495" s="90"/>
      <c r="H495" s="90"/>
      <c r="I495" s="90"/>
      <c r="J495" s="23"/>
      <c r="K495" s="274"/>
      <c r="L495" s="274"/>
      <c r="M495" s="274"/>
      <c r="N495" s="274"/>
      <c r="O495" s="23"/>
    </row>
    <row r="496" spans="1:15" ht="13.5" thickBot="1" x14ac:dyDescent="0.25">
      <c r="A496" s="91"/>
      <c r="B496" s="436" t="s">
        <v>112</v>
      </c>
      <c r="C496" s="437"/>
      <c r="D496" s="437"/>
      <c r="E496" s="438"/>
      <c r="G496" s="90"/>
      <c r="H496" s="90"/>
      <c r="I496" s="90"/>
      <c r="J496" s="23"/>
      <c r="K496" s="272"/>
      <c r="L496" s="272"/>
      <c r="M496" s="272"/>
      <c r="N496" s="272"/>
      <c r="O496" s="23"/>
    </row>
    <row r="497" spans="1:15" ht="13.5" thickBot="1" x14ac:dyDescent="0.25">
      <c r="A497" s="33" t="s">
        <v>9</v>
      </c>
      <c r="B497" s="436" t="s">
        <v>112</v>
      </c>
      <c r="C497" s="437"/>
      <c r="D497" s="437"/>
      <c r="E497" s="438"/>
      <c r="G497" s="90"/>
      <c r="H497" s="90"/>
      <c r="I497" s="90"/>
      <c r="J497" s="23"/>
      <c r="K497" s="23"/>
      <c r="L497" s="23"/>
      <c r="M497" s="23"/>
      <c r="N497" s="23"/>
      <c r="O497" s="23"/>
    </row>
    <row r="498" spans="1:15" ht="13.5" thickBot="1" x14ac:dyDescent="0.25">
      <c r="A498" s="33" t="s">
        <v>14</v>
      </c>
      <c r="B498" s="431" t="s">
        <v>113</v>
      </c>
      <c r="C498" s="432"/>
      <c r="D498" s="432"/>
      <c r="E498" s="433"/>
      <c r="G498" s="23"/>
      <c r="H498" s="23"/>
      <c r="I498" s="23"/>
      <c r="J498" s="23"/>
      <c r="K498" s="23"/>
      <c r="L498" s="23"/>
      <c r="M498" s="23"/>
      <c r="N498" s="23"/>
      <c r="O498" s="23"/>
    </row>
    <row r="499" spans="1:15" x14ac:dyDescent="0.2">
      <c r="A499" s="419"/>
      <c r="B499" s="29">
        <v>2019</v>
      </c>
      <c r="C499" s="29">
        <v>2020</v>
      </c>
      <c r="D499" s="29">
        <v>2021</v>
      </c>
      <c r="E499" s="29">
        <v>2022</v>
      </c>
      <c r="G499" s="23"/>
      <c r="H499" s="23"/>
      <c r="I499" s="23"/>
      <c r="J499" s="23"/>
      <c r="K499" s="23"/>
      <c r="L499" s="23"/>
      <c r="M499" s="23"/>
      <c r="N499" s="23"/>
      <c r="O499" s="23"/>
    </row>
    <row r="500" spans="1:15" ht="26.25" thickBot="1" x14ac:dyDescent="0.25">
      <c r="A500" s="420"/>
      <c r="B500" s="47" t="s">
        <v>5</v>
      </c>
      <c r="C500" s="47" t="s">
        <v>6</v>
      </c>
      <c r="D500" s="47" t="s">
        <v>6</v>
      </c>
      <c r="E500" s="47" t="s">
        <v>6</v>
      </c>
      <c r="G500" s="23"/>
      <c r="H500" s="23"/>
      <c r="I500" s="6"/>
      <c r="J500" s="7"/>
      <c r="K500" s="8"/>
      <c r="L500" s="23"/>
      <c r="M500" s="23"/>
      <c r="N500" s="23"/>
      <c r="O500" s="23"/>
    </row>
    <row r="501" spans="1:15" ht="13.5" thickBot="1" x14ac:dyDescent="0.25">
      <c r="A501" s="33" t="s">
        <v>8</v>
      </c>
      <c r="B501" s="48">
        <v>1</v>
      </c>
      <c r="C501" s="48"/>
      <c r="D501" s="48"/>
      <c r="E501" s="48"/>
      <c r="G501" s="23"/>
      <c r="H501" s="23"/>
      <c r="I501" s="6"/>
      <c r="J501" s="95"/>
      <c r="K501" s="8"/>
      <c r="L501" s="23"/>
      <c r="M501" s="23"/>
      <c r="N501" s="23"/>
      <c r="O501" s="23"/>
    </row>
    <row r="502" spans="1:15" ht="13.5" thickBot="1" x14ac:dyDescent="0.25">
      <c r="A502" s="33" t="s">
        <v>15</v>
      </c>
      <c r="B502" s="68">
        <v>275000</v>
      </c>
      <c r="C502" s="68"/>
      <c r="D502" s="68"/>
      <c r="E502" s="68"/>
      <c r="G502" s="23"/>
      <c r="H502" s="23"/>
      <c r="I502" s="6"/>
      <c r="J502" s="95"/>
      <c r="K502" s="8"/>
      <c r="L502" s="23"/>
      <c r="M502" s="23"/>
      <c r="N502" s="23"/>
      <c r="O502" s="23"/>
    </row>
    <row r="503" spans="1:15" ht="13.5" thickBot="1" x14ac:dyDescent="0.25">
      <c r="A503" s="33" t="s">
        <v>23</v>
      </c>
      <c r="B503" s="50">
        <f>B502/B501</f>
        <v>275000</v>
      </c>
      <c r="C503" s="50" t="e">
        <f t="shared" ref="C503:E503" si="92">C502/C501</f>
        <v>#DIV/0!</v>
      </c>
      <c r="D503" s="50" t="e">
        <f t="shared" si="92"/>
        <v>#DIV/0!</v>
      </c>
      <c r="E503" s="50" t="e">
        <f t="shared" si="92"/>
        <v>#DIV/0!</v>
      </c>
      <c r="G503" s="23"/>
      <c r="H503" s="23"/>
      <c r="I503" s="23"/>
      <c r="J503" s="23"/>
      <c r="K503" s="23"/>
      <c r="L503" s="23"/>
      <c r="M503" s="23"/>
      <c r="N503" s="23"/>
      <c r="O503" s="23"/>
    </row>
    <row r="504" spans="1:15" ht="13.5" thickBot="1" x14ac:dyDescent="0.25">
      <c r="A504" s="33" t="s">
        <v>16</v>
      </c>
      <c r="B504" s="51" t="s">
        <v>22</v>
      </c>
      <c r="C504" s="52">
        <f>C501/B501-1</f>
        <v>-1</v>
      </c>
      <c r="D504" s="52" t="e">
        <f t="shared" ref="D504:E506" si="93">D501/C501-1</f>
        <v>#DIV/0!</v>
      </c>
      <c r="E504" s="52" t="e">
        <f t="shared" si="93"/>
        <v>#DIV/0!</v>
      </c>
      <c r="G504" s="78"/>
      <c r="H504" s="78"/>
      <c r="I504" s="78"/>
      <c r="J504" s="23"/>
      <c r="K504" s="23"/>
      <c r="L504" s="23"/>
      <c r="M504" s="23"/>
      <c r="N504" s="23"/>
      <c r="O504" s="23"/>
    </row>
    <row r="505" spans="1:15" ht="13.5" thickBot="1" x14ac:dyDescent="0.25">
      <c r="A505" s="33" t="s">
        <v>17</v>
      </c>
      <c r="B505" s="51" t="s">
        <v>22</v>
      </c>
      <c r="C505" s="52">
        <f>C502/B502-1</f>
        <v>-1</v>
      </c>
      <c r="D505" s="52" t="e">
        <f t="shared" si="93"/>
        <v>#DIV/0!</v>
      </c>
      <c r="E505" s="52" t="e">
        <f t="shared" si="93"/>
        <v>#DIV/0!</v>
      </c>
      <c r="G505" s="23"/>
      <c r="H505" s="23"/>
      <c r="I505" s="23"/>
      <c r="J505" s="23"/>
      <c r="K505" s="23"/>
      <c r="L505" s="23"/>
      <c r="M505" s="23"/>
      <c r="N505" s="23"/>
      <c r="O505" s="23"/>
    </row>
    <row r="506" spans="1:15" ht="13.5" thickBot="1" x14ac:dyDescent="0.25">
      <c r="A506" s="33" t="s">
        <v>18</v>
      </c>
      <c r="B506" s="51" t="s">
        <v>22</v>
      </c>
      <c r="C506" s="52" t="e">
        <f>C503/B503-1</f>
        <v>#DIV/0!</v>
      </c>
      <c r="D506" s="52" t="e">
        <f t="shared" si="93"/>
        <v>#DIV/0!</v>
      </c>
      <c r="E506" s="52" t="e">
        <f t="shared" si="93"/>
        <v>#DIV/0!</v>
      </c>
      <c r="G506" s="23"/>
      <c r="H506" s="23"/>
      <c r="I506" s="23"/>
      <c r="J506" s="23"/>
      <c r="K506" s="23"/>
      <c r="L506" s="23"/>
      <c r="M506" s="23"/>
      <c r="N506" s="23"/>
      <c r="O506" s="23"/>
    </row>
    <row r="507" spans="1:15" ht="13.5" thickBot="1" x14ac:dyDescent="0.25">
      <c r="A507" s="427" t="s">
        <v>247</v>
      </c>
      <c r="B507" s="428"/>
      <c r="C507" s="428"/>
      <c r="D507" s="428"/>
      <c r="E507" s="429"/>
      <c r="G507" s="23"/>
      <c r="H507" s="23"/>
      <c r="I507" s="23"/>
      <c r="J507" s="23"/>
      <c r="K507" s="23"/>
      <c r="L507" s="23"/>
      <c r="M507" s="23"/>
      <c r="N507" s="23"/>
      <c r="O507" s="23"/>
    </row>
    <row r="508" spans="1:15" x14ac:dyDescent="0.2">
      <c r="A508" s="419"/>
      <c r="B508" s="29">
        <v>2019</v>
      </c>
      <c r="C508" s="29">
        <v>2020</v>
      </c>
      <c r="D508" s="29">
        <v>2021</v>
      </c>
      <c r="E508" s="29">
        <v>2022</v>
      </c>
      <c r="G508" s="23"/>
      <c r="H508" s="23"/>
      <c r="I508" s="23"/>
      <c r="J508" s="23"/>
      <c r="K508" s="23"/>
      <c r="L508" s="23"/>
      <c r="M508" s="23"/>
      <c r="N508" s="23"/>
      <c r="O508" s="23"/>
    </row>
    <row r="509" spans="1:15" ht="26.25" thickBot="1" x14ac:dyDescent="0.25">
      <c r="A509" s="420"/>
      <c r="B509" s="47" t="s">
        <v>5</v>
      </c>
      <c r="C509" s="47" t="s">
        <v>6</v>
      </c>
      <c r="D509" s="47" t="s">
        <v>6</v>
      </c>
      <c r="E509" s="47" t="s">
        <v>6</v>
      </c>
      <c r="G509" s="23"/>
      <c r="H509" s="23"/>
      <c r="I509" s="23"/>
      <c r="J509" s="23"/>
      <c r="K509" s="23"/>
      <c r="L509" s="23"/>
      <c r="M509" s="23"/>
      <c r="N509" s="23"/>
      <c r="O509" s="23"/>
    </row>
    <row r="510" spans="1:15" ht="13.5" thickBot="1" x14ac:dyDescent="0.25">
      <c r="A510" s="54" t="s">
        <v>39</v>
      </c>
      <c r="B510" s="67">
        <f>B511+B512+B513+B514</f>
        <v>0</v>
      </c>
      <c r="C510" s="67">
        <f t="shared" ref="C510:E510" si="94">C511+C512+C513+C514</f>
        <v>0</v>
      </c>
      <c r="D510" s="67">
        <f t="shared" si="94"/>
        <v>0</v>
      </c>
      <c r="E510" s="67">
        <f t="shared" si="94"/>
        <v>0</v>
      </c>
      <c r="G510" s="23"/>
      <c r="H510" s="23"/>
      <c r="I510" s="23"/>
      <c r="J510" s="23"/>
      <c r="K510" s="23"/>
      <c r="L510" s="23"/>
      <c r="M510" s="23"/>
      <c r="N510" s="23"/>
      <c r="O510" s="23"/>
    </row>
    <row r="511" spans="1:15" ht="13.5" thickBot="1" x14ac:dyDescent="0.25">
      <c r="A511" s="55" t="s">
        <v>54</v>
      </c>
      <c r="B511" s="67"/>
      <c r="C511" s="67"/>
      <c r="D511" s="67"/>
      <c r="E511" s="67"/>
      <c r="G511" s="23"/>
      <c r="H511" s="23"/>
      <c r="I511" s="23"/>
      <c r="J511" s="23"/>
      <c r="K511" s="23"/>
      <c r="L511" s="23"/>
      <c r="M511" s="23"/>
      <c r="N511" s="23"/>
      <c r="O511" s="23"/>
    </row>
    <row r="512" spans="1:15" ht="13.5" thickBot="1" x14ac:dyDescent="0.25">
      <c r="A512" s="55" t="s">
        <v>95</v>
      </c>
      <c r="B512" s="67"/>
      <c r="C512" s="67"/>
      <c r="D512" s="67"/>
      <c r="E512" s="67"/>
      <c r="G512" s="23"/>
      <c r="H512" s="23"/>
      <c r="I512" s="23"/>
      <c r="J512" s="23"/>
      <c r="K512" s="23"/>
      <c r="L512" s="23"/>
      <c r="M512" s="23"/>
      <c r="N512" s="23"/>
      <c r="O512" s="23"/>
    </row>
    <row r="513" spans="1:16" ht="13.5" thickBot="1" x14ac:dyDescent="0.25">
      <c r="A513" s="55" t="s">
        <v>96</v>
      </c>
      <c r="B513" s="67"/>
      <c r="C513" s="67"/>
      <c r="D513" s="67"/>
      <c r="E513" s="67"/>
      <c r="G513" s="23"/>
      <c r="H513" s="23"/>
      <c r="I513" s="23"/>
      <c r="J513" s="23"/>
      <c r="K513" s="23"/>
      <c r="L513" s="23"/>
      <c r="M513" s="23"/>
      <c r="N513" s="23"/>
      <c r="O513" s="23"/>
    </row>
    <row r="514" spans="1:16" ht="13.5" thickBot="1" x14ac:dyDescent="0.25">
      <c r="A514" s="55" t="s">
        <v>97</v>
      </c>
      <c r="B514" s="67"/>
      <c r="C514" s="67"/>
      <c r="D514" s="67"/>
      <c r="E514" s="67"/>
      <c r="G514" s="23"/>
      <c r="H514" s="23"/>
      <c r="I514" s="23"/>
      <c r="J514" s="23"/>
      <c r="K514" s="23"/>
      <c r="L514" s="23"/>
      <c r="M514" s="23"/>
      <c r="N514" s="23"/>
      <c r="O514" s="23"/>
    </row>
    <row r="515" spans="1:16" ht="13.5" thickBot="1" x14ac:dyDescent="0.25">
      <c r="A515" s="54" t="s">
        <v>40</v>
      </c>
      <c r="B515" s="68">
        <f>B516+B517+B518+B519</f>
        <v>275000</v>
      </c>
      <c r="C515" s="68">
        <f t="shared" ref="C515:E515" si="95">C516+C517+C518+C519</f>
        <v>0</v>
      </c>
      <c r="D515" s="68">
        <f t="shared" si="95"/>
        <v>0</v>
      </c>
      <c r="E515" s="68">
        <f t="shared" si="95"/>
        <v>0</v>
      </c>
      <c r="G515" s="23"/>
      <c r="H515" s="23"/>
      <c r="I515" s="23"/>
      <c r="J515" s="23"/>
      <c r="K515" s="23"/>
      <c r="L515" s="23"/>
      <c r="M515" s="23"/>
      <c r="N515" s="23"/>
      <c r="O515" s="23"/>
    </row>
    <row r="516" spans="1:16" ht="13.5" thickBot="1" x14ac:dyDescent="0.25">
      <c r="A516" s="55" t="s">
        <v>54</v>
      </c>
      <c r="B516" s="69">
        <v>275000</v>
      </c>
      <c r="C516" s="67"/>
      <c r="D516" s="67"/>
      <c r="E516" s="67"/>
      <c r="G516" s="23"/>
      <c r="H516" s="23"/>
      <c r="I516" s="23"/>
      <c r="J516" s="23"/>
      <c r="K516" s="23"/>
      <c r="L516" s="23"/>
      <c r="M516" s="23"/>
      <c r="N516" s="23"/>
      <c r="O516" s="23"/>
    </row>
    <row r="517" spans="1:16" ht="13.5" thickBot="1" x14ac:dyDescent="0.25">
      <c r="A517" s="55" t="s">
        <v>95</v>
      </c>
      <c r="B517" s="77"/>
      <c r="C517" s="67"/>
      <c r="D517" s="67"/>
      <c r="E517" s="67"/>
      <c r="G517" s="23"/>
      <c r="H517" s="23"/>
      <c r="I517" s="23"/>
      <c r="J517" s="23"/>
      <c r="K517" s="23"/>
      <c r="L517" s="23"/>
      <c r="M517" s="23"/>
      <c r="N517" s="23"/>
      <c r="O517" s="23"/>
    </row>
    <row r="518" spans="1:16" ht="13.5" thickBot="1" x14ac:dyDescent="0.25">
      <c r="A518" s="55" t="s">
        <v>96</v>
      </c>
      <c r="B518" s="77"/>
      <c r="C518" s="67"/>
      <c r="D518" s="67"/>
      <c r="E518" s="67"/>
      <c r="G518" s="23"/>
      <c r="H518" s="23"/>
      <c r="I518" s="23"/>
      <c r="J518" s="23"/>
      <c r="K518" s="23"/>
      <c r="L518" s="23"/>
      <c r="M518" s="23"/>
      <c r="N518" s="23"/>
      <c r="O518" s="23"/>
      <c r="P518" s="23"/>
    </row>
    <row r="519" spans="1:16" ht="13.5" thickBot="1" x14ac:dyDescent="0.25">
      <c r="A519" s="55" t="s">
        <v>97</v>
      </c>
      <c r="B519" s="77"/>
      <c r="C519" s="67"/>
      <c r="D519" s="67"/>
      <c r="E519" s="67"/>
      <c r="G519" s="23"/>
      <c r="H519" s="23"/>
      <c r="I519" s="23"/>
      <c r="J519" s="23"/>
      <c r="K519" s="23"/>
      <c r="L519" s="23"/>
      <c r="M519" s="23"/>
      <c r="N519" s="23"/>
      <c r="O519" s="23"/>
      <c r="P519" s="23"/>
    </row>
    <row r="520" spans="1:16" ht="13.5" thickBot="1" x14ac:dyDescent="0.25">
      <c r="A520" s="96" t="s">
        <v>30</v>
      </c>
      <c r="B520" s="77">
        <f>B510+B515</f>
        <v>275000</v>
      </c>
      <c r="C520" s="77">
        <f t="shared" ref="C520:E520" si="96">C510+C515</f>
        <v>0</v>
      </c>
      <c r="D520" s="77">
        <f t="shared" si="96"/>
        <v>0</v>
      </c>
      <c r="E520" s="77">
        <f t="shared" si="96"/>
        <v>0</v>
      </c>
      <c r="G520" s="23"/>
      <c r="H520" s="23"/>
      <c r="I520" s="23"/>
      <c r="J520" s="23"/>
      <c r="K520" s="23"/>
      <c r="L520" s="23"/>
      <c r="M520" s="23"/>
      <c r="N520" s="23"/>
      <c r="O520" s="23"/>
      <c r="P520" s="23"/>
    </row>
    <row r="521" spans="1:16" ht="101.25" customHeight="1" thickBot="1" x14ac:dyDescent="0.25">
      <c r="A521" s="46" t="s">
        <v>56</v>
      </c>
      <c r="B521" s="94" t="s">
        <v>149</v>
      </c>
      <c r="C521" s="88" t="s">
        <v>93</v>
      </c>
      <c r="D521" s="434"/>
      <c r="E521" s="435"/>
      <c r="G521" s="90"/>
      <c r="H521" s="90"/>
      <c r="I521" s="90"/>
      <c r="J521" s="23"/>
      <c r="K521" s="288"/>
      <c r="L521" s="288"/>
      <c r="M521" s="288"/>
      <c r="N521" s="288"/>
      <c r="O521" s="288"/>
      <c r="P521" s="23"/>
    </row>
    <row r="522" spans="1:16" ht="40.5" customHeight="1" thickBot="1" x14ac:dyDescent="0.25">
      <c r="A522" s="33" t="s">
        <v>9</v>
      </c>
      <c r="B522" s="430" t="s">
        <v>149</v>
      </c>
      <c r="C522" s="430"/>
      <c r="D522" s="430"/>
      <c r="E522" s="430"/>
      <c r="G522" s="90"/>
      <c r="H522" s="90"/>
      <c r="I522" s="90"/>
      <c r="J522" s="23"/>
      <c r="K522" s="97"/>
      <c r="L522" s="289"/>
      <c r="M522" s="289"/>
      <c r="N522" s="289"/>
      <c r="O522" s="289"/>
      <c r="P522" s="23"/>
    </row>
    <row r="523" spans="1:16" ht="22.5" customHeight="1" thickBot="1" x14ac:dyDescent="0.25">
      <c r="A523" s="33" t="s">
        <v>14</v>
      </c>
      <c r="B523" s="431" t="s">
        <v>150</v>
      </c>
      <c r="C523" s="432"/>
      <c r="D523" s="432"/>
      <c r="E523" s="433"/>
      <c r="G523" s="23"/>
      <c r="H523" s="23"/>
      <c r="I523" s="23"/>
      <c r="J523" s="23"/>
      <c r="K523" s="97"/>
      <c r="L523" s="97"/>
      <c r="M523" s="98"/>
      <c r="N523" s="285"/>
      <c r="O523" s="285"/>
      <c r="P523" s="23"/>
    </row>
    <row r="524" spans="1:16" x14ac:dyDescent="0.2">
      <c r="A524" s="419"/>
      <c r="B524" s="29">
        <v>2019</v>
      </c>
      <c r="C524" s="29">
        <v>2020</v>
      </c>
      <c r="D524" s="29">
        <v>2021</v>
      </c>
      <c r="E524" s="29">
        <v>2022</v>
      </c>
      <c r="G524" s="23"/>
      <c r="H524" s="23"/>
      <c r="I524" s="23"/>
      <c r="J524" s="23"/>
      <c r="K524" s="99"/>
      <c r="L524" s="285"/>
      <c r="M524" s="285"/>
      <c r="N524" s="285"/>
      <c r="O524" s="285"/>
      <c r="P524" s="23"/>
    </row>
    <row r="525" spans="1:16" ht="26.25" thickBot="1" x14ac:dyDescent="0.25">
      <c r="A525" s="420"/>
      <c r="B525" s="47" t="s">
        <v>5</v>
      </c>
      <c r="C525" s="47" t="s">
        <v>6</v>
      </c>
      <c r="D525" s="47" t="s">
        <v>6</v>
      </c>
      <c r="E525" s="47" t="s">
        <v>6</v>
      </c>
      <c r="G525" s="23"/>
      <c r="H525" s="23"/>
      <c r="I525" s="23"/>
      <c r="J525" s="23"/>
      <c r="K525" s="82"/>
      <c r="L525" s="286"/>
      <c r="M525" s="286"/>
      <c r="N525" s="286"/>
      <c r="O525" s="286"/>
      <c r="P525" s="23"/>
    </row>
    <row r="526" spans="1:16" ht="13.5" thickBot="1" x14ac:dyDescent="0.25">
      <c r="A526" s="33" t="s">
        <v>8</v>
      </c>
      <c r="B526" s="48"/>
      <c r="C526" s="48">
        <v>1</v>
      </c>
      <c r="D526" s="48">
        <v>1</v>
      </c>
      <c r="E526" s="48">
        <v>1</v>
      </c>
      <c r="G526" s="23"/>
      <c r="H526" s="23"/>
      <c r="I526" s="23"/>
      <c r="J526" s="23"/>
      <c r="K526" s="82"/>
      <c r="L526" s="287"/>
      <c r="M526" s="287"/>
      <c r="N526" s="287"/>
      <c r="O526" s="287"/>
      <c r="P526" s="23"/>
    </row>
    <row r="527" spans="1:16" ht="13.5" thickBot="1" x14ac:dyDescent="0.25">
      <c r="A527" s="33" t="s">
        <v>15</v>
      </c>
      <c r="B527" s="68">
        <v>0</v>
      </c>
      <c r="C527" s="68">
        <v>467500</v>
      </c>
      <c r="D527" s="68">
        <v>492500</v>
      </c>
      <c r="E527" s="68">
        <v>492500</v>
      </c>
      <c r="G527" s="23"/>
      <c r="H527" s="23"/>
      <c r="I527" s="23"/>
      <c r="J527" s="23"/>
      <c r="K527" s="286"/>
      <c r="L527" s="81"/>
      <c r="M527" s="81"/>
      <c r="N527" s="81"/>
      <c r="O527" s="81"/>
      <c r="P527" s="23"/>
    </row>
    <row r="528" spans="1:16" ht="13.5" thickBot="1" x14ac:dyDescent="0.25">
      <c r="A528" s="33" t="s">
        <v>23</v>
      </c>
      <c r="B528" s="50" t="e">
        <f>B527/B526</f>
        <v>#DIV/0!</v>
      </c>
      <c r="C528" s="50">
        <f t="shared" ref="C528:E528" si="97">C527/C526</f>
        <v>467500</v>
      </c>
      <c r="D528" s="50">
        <f t="shared" si="97"/>
        <v>492500</v>
      </c>
      <c r="E528" s="50">
        <f t="shared" si="97"/>
        <v>492500</v>
      </c>
      <c r="G528" s="23"/>
      <c r="H528" s="23"/>
      <c r="I528" s="23"/>
      <c r="J528" s="23"/>
      <c r="K528" s="286"/>
      <c r="L528" s="81"/>
      <c r="M528" s="81"/>
      <c r="N528" s="81"/>
      <c r="O528" s="81"/>
      <c r="P528" s="23"/>
    </row>
    <row r="529" spans="1:16" ht="13.5" thickBot="1" x14ac:dyDescent="0.25">
      <c r="A529" s="33" t="s">
        <v>16</v>
      </c>
      <c r="B529" s="51" t="s">
        <v>22</v>
      </c>
      <c r="C529" s="52" t="e">
        <f>C526/B526-1</f>
        <v>#DIV/0!</v>
      </c>
      <c r="D529" s="52">
        <f t="shared" ref="D529:E531" si="98">D526/C526-1</f>
        <v>0</v>
      </c>
      <c r="E529" s="52">
        <f t="shared" si="98"/>
        <v>0</v>
      </c>
      <c r="G529" s="78"/>
      <c r="H529" s="78"/>
      <c r="I529" s="78"/>
      <c r="J529" s="23"/>
      <c r="K529" s="82"/>
      <c r="L529" s="83"/>
      <c r="M529" s="83"/>
      <c r="N529" s="83"/>
      <c r="O529" s="83"/>
      <c r="P529" s="23"/>
    </row>
    <row r="530" spans="1:16" ht="13.5" thickBot="1" x14ac:dyDescent="0.25">
      <c r="A530" s="33" t="s">
        <v>17</v>
      </c>
      <c r="B530" s="51" t="s">
        <v>22</v>
      </c>
      <c r="C530" s="52" t="e">
        <f>C527/B527-1</f>
        <v>#DIV/0!</v>
      </c>
      <c r="D530" s="52">
        <f t="shared" si="98"/>
        <v>5.3475935828876997E-2</v>
      </c>
      <c r="E530" s="52">
        <f t="shared" si="98"/>
        <v>0</v>
      </c>
      <c r="G530" s="23"/>
      <c r="H530" s="23"/>
      <c r="I530" s="23"/>
      <c r="J530" s="23"/>
      <c r="K530" s="23"/>
      <c r="L530" s="23"/>
      <c r="M530" s="23"/>
      <c r="N530" s="23"/>
      <c r="O530" s="23"/>
      <c r="P530" s="23"/>
    </row>
    <row r="531" spans="1:16" ht="13.5" thickBot="1" x14ac:dyDescent="0.25">
      <c r="A531" s="33" t="s">
        <v>18</v>
      </c>
      <c r="B531" s="51" t="s">
        <v>22</v>
      </c>
      <c r="C531" s="52" t="e">
        <f>C528/B528-1</f>
        <v>#DIV/0!</v>
      </c>
      <c r="D531" s="52">
        <f t="shared" si="98"/>
        <v>5.3475935828876997E-2</v>
      </c>
      <c r="E531" s="52">
        <f t="shared" si="98"/>
        <v>0</v>
      </c>
      <c r="G531" s="23"/>
      <c r="H531" s="23"/>
      <c r="I531" s="23"/>
      <c r="J531" s="23"/>
      <c r="K531" s="23"/>
      <c r="L531" s="23"/>
      <c r="M531" s="23"/>
      <c r="N531" s="23"/>
      <c r="O531" s="23"/>
      <c r="P531" s="23"/>
    </row>
    <row r="532" spans="1:16" ht="13.5" thickBot="1" x14ac:dyDescent="0.25">
      <c r="A532" s="427" t="s">
        <v>247</v>
      </c>
      <c r="B532" s="428"/>
      <c r="C532" s="428"/>
      <c r="D532" s="428"/>
      <c r="E532" s="429"/>
      <c r="G532" s="23"/>
      <c r="H532" s="23"/>
      <c r="I532" s="23"/>
      <c r="J532" s="23"/>
      <c r="K532" s="23"/>
      <c r="L532" s="23"/>
      <c r="M532" s="23"/>
      <c r="N532" s="23"/>
      <c r="O532" s="23"/>
    </row>
    <row r="533" spans="1:16" x14ac:dyDescent="0.2">
      <c r="A533" s="419"/>
      <c r="B533" s="29">
        <v>2019</v>
      </c>
      <c r="C533" s="29">
        <v>2020</v>
      </c>
      <c r="D533" s="29">
        <v>2021</v>
      </c>
      <c r="E533" s="29">
        <v>2022</v>
      </c>
      <c r="G533" s="23"/>
      <c r="H533" s="23"/>
      <c r="I533" s="23"/>
      <c r="J533" s="23"/>
      <c r="K533" s="23"/>
      <c r="L533" s="23"/>
      <c r="M533" s="23"/>
      <c r="N533" s="23"/>
      <c r="O533" s="23"/>
    </row>
    <row r="534" spans="1:16" ht="26.25" thickBot="1" x14ac:dyDescent="0.25">
      <c r="A534" s="420"/>
      <c r="B534" s="47" t="s">
        <v>5</v>
      </c>
      <c r="C534" s="47" t="s">
        <v>6</v>
      </c>
      <c r="D534" s="47" t="s">
        <v>6</v>
      </c>
      <c r="E534" s="47" t="s">
        <v>6</v>
      </c>
      <c r="G534" s="23"/>
      <c r="H534" s="23"/>
      <c r="I534" s="23"/>
      <c r="J534" s="23"/>
      <c r="K534" s="23"/>
      <c r="L534" s="23"/>
      <c r="M534" s="23"/>
      <c r="N534" s="23"/>
      <c r="O534" s="23"/>
    </row>
    <row r="535" spans="1:16" ht="13.5" thickBot="1" x14ac:dyDescent="0.25">
      <c r="A535" s="54" t="s">
        <v>39</v>
      </c>
      <c r="B535" s="67">
        <f>B536+B537+B538+B539</f>
        <v>0</v>
      </c>
      <c r="C535" s="67">
        <f t="shared" ref="C535:E535" si="99">C536+C537+C538+C539</f>
        <v>0</v>
      </c>
      <c r="D535" s="67">
        <f t="shared" si="99"/>
        <v>0</v>
      </c>
      <c r="E535" s="67">
        <f t="shared" si="99"/>
        <v>0</v>
      </c>
      <c r="G535" s="23"/>
      <c r="H535" s="23"/>
      <c r="I535" s="23"/>
      <c r="J535" s="23"/>
      <c r="K535" s="23"/>
      <c r="L535" s="23"/>
      <c r="M535" s="23"/>
      <c r="N535" s="23"/>
      <c r="O535" s="23"/>
    </row>
    <row r="536" spans="1:16" ht="13.5" thickBot="1" x14ac:dyDescent="0.25">
      <c r="A536" s="55" t="s">
        <v>54</v>
      </c>
      <c r="B536" s="67"/>
      <c r="C536" s="67"/>
      <c r="D536" s="67"/>
      <c r="E536" s="67"/>
      <c r="G536" s="23"/>
      <c r="H536" s="23"/>
      <c r="I536" s="23"/>
      <c r="J536" s="23"/>
      <c r="K536" s="23"/>
      <c r="L536" s="23"/>
      <c r="M536" s="23"/>
      <c r="N536" s="23"/>
      <c r="O536" s="23"/>
    </row>
    <row r="537" spans="1:16" ht="13.5" thickBot="1" x14ac:dyDescent="0.25">
      <c r="A537" s="55" t="s">
        <v>95</v>
      </c>
      <c r="B537" s="67"/>
      <c r="C537" s="67"/>
      <c r="D537" s="67"/>
      <c r="E537" s="67"/>
      <c r="G537" s="23"/>
      <c r="H537" s="23"/>
      <c r="I537" s="23"/>
      <c r="J537" s="23"/>
      <c r="K537" s="23"/>
      <c r="L537" s="23"/>
      <c r="M537" s="23"/>
      <c r="N537" s="23"/>
      <c r="O537" s="23"/>
    </row>
    <row r="538" spans="1:16" ht="13.5" thickBot="1" x14ac:dyDescent="0.25">
      <c r="A538" s="55" t="s">
        <v>96</v>
      </c>
      <c r="B538" s="67"/>
      <c r="C538" s="67"/>
      <c r="D538" s="67"/>
      <c r="E538" s="67"/>
      <c r="G538" s="23"/>
      <c r="H538" s="23"/>
      <c r="I538" s="23"/>
      <c r="J538" s="23"/>
      <c r="K538" s="23"/>
      <c r="L538" s="23"/>
      <c r="M538" s="23"/>
      <c r="N538" s="23"/>
      <c r="O538" s="23"/>
    </row>
    <row r="539" spans="1:16" ht="13.5" thickBot="1" x14ac:dyDescent="0.25">
      <c r="A539" s="55" t="s">
        <v>97</v>
      </c>
      <c r="B539" s="67"/>
      <c r="C539" s="67"/>
      <c r="D539" s="67"/>
      <c r="E539" s="67"/>
      <c r="G539" s="23"/>
      <c r="H539" s="23"/>
      <c r="I539" s="23"/>
      <c r="J539" s="23"/>
      <c r="K539" s="23"/>
      <c r="L539" s="23"/>
      <c r="M539" s="23"/>
      <c r="N539" s="23"/>
      <c r="O539" s="23"/>
    </row>
    <row r="540" spans="1:16" ht="13.5" thickBot="1" x14ac:dyDescent="0.25">
      <c r="A540" s="54" t="s">
        <v>40</v>
      </c>
      <c r="B540" s="68">
        <f>B541+B542+B543+B544</f>
        <v>0</v>
      </c>
      <c r="C540" s="68">
        <f t="shared" ref="C540:E540" si="100">C541+C542+C543+C544</f>
        <v>467500</v>
      </c>
      <c r="D540" s="68">
        <f t="shared" si="100"/>
        <v>492500</v>
      </c>
      <c r="E540" s="68">
        <f t="shared" si="100"/>
        <v>492500</v>
      </c>
      <c r="G540" s="23"/>
      <c r="H540" s="23"/>
      <c r="I540" s="23"/>
      <c r="J540" s="23"/>
      <c r="K540" s="23"/>
      <c r="L540" s="23"/>
      <c r="M540" s="23"/>
      <c r="N540" s="23"/>
      <c r="O540" s="23"/>
    </row>
    <row r="541" spans="1:16" ht="13.5" thickBot="1" x14ac:dyDescent="0.25">
      <c r="A541" s="55" t="s">
        <v>54</v>
      </c>
      <c r="B541" s="69"/>
      <c r="C541" s="67">
        <v>467500</v>
      </c>
      <c r="D541" s="67">
        <v>492500</v>
      </c>
      <c r="E541" s="67">
        <v>492500</v>
      </c>
      <c r="G541" s="23"/>
      <c r="H541" s="23"/>
      <c r="I541" s="23"/>
      <c r="J541" s="23"/>
      <c r="K541" s="23"/>
      <c r="L541" s="23"/>
      <c r="M541" s="23"/>
      <c r="N541" s="23"/>
      <c r="O541" s="23"/>
    </row>
    <row r="542" spans="1:16" ht="13.5" thickBot="1" x14ac:dyDescent="0.25">
      <c r="A542" s="55" t="s">
        <v>95</v>
      </c>
      <c r="B542" s="77"/>
      <c r="C542" s="67"/>
      <c r="D542" s="67"/>
      <c r="E542" s="67"/>
      <c r="G542" s="23"/>
      <c r="H542" s="23"/>
      <c r="I542" s="23"/>
      <c r="J542" s="23"/>
      <c r="K542" s="23"/>
      <c r="L542" s="23"/>
      <c r="M542" s="23"/>
      <c r="N542" s="23"/>
      <c r="O542" s="23"/>
    </row>
    <row r="543" spans="1:16" ht="13.5" thickBot="1" x14ac:dyDescent="0.25">
      <c r="A543" s="55" t="s">
        <v>96</v>
      </c>
      <c r="B543" s="77"/>
      <c r="C543" s="67"/>
      <c r="D543" s="67"/>
      <c r="E543" s="67"/>
      <c r="G543" s="23"/>
      <c r="H543" s="23"/>
      <c r="I543" s="23"/>
      <c r="J543" s="23"/>
      <c r="K543" s="23"/>
      <c r="L543" s="23"/>
      <c r="M543" s="23"/>
      <c r="N543" s="23"/>
      <c r="O543" s="23"/>
    </row>
    <row r="544" spans="1:16" ht="13.5" thickBot="1" x14ac:dyDescent="0.25">
      <c r="A544" s="55" t="s">
        <v>97</v>
      </c>
      <c r="B544" s="77"/>
      <c r="C544" s="67"/>
      <c r="D544" s="67"/>
      <c r="E544" s="67"/>
      <c r="G544" s="23"/>
      <c r="H544" s="23"/>
      <c r="I544" s="23"/>
      <c r="J544" s="23"/>
      <c r="K544" s="23"/>
      <c r="L544" s="23"/>
      <c r="M544" s="23"/>
      <c r="N544" s="23"/>
      <c r="O544" s="23"/>
    </row>
    <row r="545" spans="1:15" ht="13.5" thickBot="1" x14ac:dyDescent="0.25">
      <c r="A545" s="96" t="s">
        <v>60</v>
      </c>
      <c r="B545" s="77">
        <f>B535+B540</f>
        <v>0</v>
      </c>
      <c r="C545" s="77">
        <f t="shared" ref="C545:E545" si="101">C535+C540</f>
        <v>467500</v>
      </c>
      <c r="D545" s="77">
        <f t="shared" si="101"/>
        <v>492500</v>
      </c>
      <c r="E545" s="77">
        <f t="shared" si="101"/>
        <v>492500</v>
      </c>
      <c r="G545" s="23"/>
      <c r="H545" s="23"/>
      <c r="I545" s="23"/>
      <c r="J545" s="23"/>
      <c r="K545" s="23"/>
      <c r="L545" s="23"/>
      <c r="M545" s="23"/>
      <c r="N545" s="23"/>
      <c r="O545" s="23"/>
    </row>
    <row r="546" spans="1:15" ht="77.25" thickBot="1" x14ac:dyDescent="0.25">
      <c r="A546" s="46" t="s">
        <v>151</v>
      </c>
      <c r="B546" s="87" t="s">
        <v>106</v>
      </c>
      <c r="C546" s="88" t="s">
        <v>93</v>
      </c>
      <c r="D546" s="100"/>
      <c r="E546" s="101"/>
      <c r="G546" s="23"/>
      <c r="H546" s="23"/>
      <c r="I546" s="23"/>
      <c r="J546" s="23"/>
      <c r="K546" s="23"/>
      <c r="L546" s="23"/>
      <c r="M546" s="23"/>
      <c r="N546" s="23"/>
      <c r="O546" s="23"/>
    </row>
    <row r="547" spans="1:15" ht="13.5" thickBot="1" x14ac:dyDescent="0.25">
      <c r="A547" s="33" t="s">
        <v>9</v>
      </c>
      <c r="B547" s="421" t="s">
        <v>106</v>
      </c>
      <c r="C547" s="422"/>
      <c r="D547" s="422"/>
      <c r="E547" s="423"/>
      <c r="G547" s="23"/>
      <c r="H547" s="23"/>
      <c r="I547" s="23"/>
      <c r="J547" s="23"/>
      <c r="K547" s="23"/>
      <c r="L547" s="23"/>
      <c r="M547" s="23"/>
      <c r="N547" s="23"/>
      <c r="O547" s="23"/>
    </row>
    <row r="548" spans="1:15" ht="13.5" thickBot="1" x14ac:dyDescent="0.25">
      <c r="A548" s="33" t="s">
        <v>14</v>
      </c>
      <c r="B548" s="424" t="s">
        <v>114</v>
      </c>
      <c r="C548" s="425"/>
      <c r="D548" s="425"/>
      <c r="E548" s="426"/>
      <c r="G548" s="23"/>
      <c r="H548" s="23"/>
      <c r="I548" s="23"/>
      <c r="J548" s="23"/>
      <c r="K548" s="23"/>
      <c r="L548" s="23"/>
      <c r="M548" s="23"/>
      <c r="N548" s="23"/>
      <c r="O548" s="23"/>
    </row>
    <row r="549" spans="1:15" x14ac:dyDescent="0.2">
      <c r="A549" s="419"/>
      <c r="B549" s="29">
        <v>2019</v>
      </c>
      <c r="C549" s="29">
        <v>2020</v>
      </c>
      <c r="D549" s="29">
        <v>2021</v>
      </c>
      <c r="E549" s="29">
        <v>2022</v>
      </c>
      <c r="G549" s="23"/>
      <c r="H549" s="23"/>
      <c r="I549" s="23"/>
      <c r="J549" s="23"/>
      <c r="K549" s="23"/>
      <c r="L549" s="23"/>
      <c r="M549" s="23"/>
      <c r="N549" s="23"/>
      <c r="O549" s="23"/>
    </row>
    <row r="550" spans="1:15" ht="26.25" thickBot="1" x14ac:dyDescent="0.25">
      <c r="A550" s="420"/>
      <c r="B550" s="47" t="s">
        <v>5</v>
      </c>
      <c r="C550" s="47" t="s">
        <v>6</v>
      </c>
      <c r="D550" s="47" t="s">
        <v>6</v>
      </c>
      <c r="E550" s="47" t="s">
        <v>6</v>
      </c>
      <c r="G550" s="23"/>
      <c r="H550" s="23"/>
      <c r="I550" s="23"/>
      <c r="J550" s="23"/>
      <c r="K550" s="23"/>
      <c r="L550" s="23"/>
      <c r="M550" s="23"/>
      <c r="N550" s="23"/>
      <c r="O550" s="23"/>
    </row>
    <row r="551" spans="1:15" ht="13.5" thickBot="1" x14ac:dyDescent="0.25">
      <c r="A551" s="33" t="s">
        <v>8</v>
      </c>
      <c r="B551" s="33"/>
      <c r="C551" s="102">
        <v>1</v>
      </c>
      <c r="D551" s="51"/>
      <c r="E551" s="33"/>
      <c r="G551" s="23"/>
      <c r="H551" s="23"/>
      <c r="I551" s="23"/>
      <c r="J551" s="23"/>
      <c r="K551" s="23"/>
      <c r="L551" s="23"/>
      <c r="M551" s="23"/>
      <c r="N551" s="23"/>
      <c r="O551" s="23"/>
    </row>
    <row r="552" spans="1:15" ht="13.5" thickBot="1" x14ac:dyDescent="0.25">
      <c r="A552" s="33" t="s">
        <v>15</v>
      </c>
      <c r="B552" s="50">
        <v>0</v>
      </c>
      <c r="C552" s="68">
        <v>24000</v>
      </c>
      <c r="D552" s="68">
        <v>0</v>
      </c>
      <c r="E552" s="50">
        <v>0</v>
      </c>
      <c r="G552" s="23"/>
      <c r="H552" s="23"/>
      <c r="I552" s="23"/>
      <c r="J552" s="23"/>
      <c r="K552" s="23"/>
      <c r="L552" s="23"/>
      <c r="M552" s="23"/>
      <c r="N552" s="23"/>
      <c r="O552" s="23"/>
    </row>
    <row r="553" spans="1:15" ht="13.5" thickBot="1" x14ac:dyDescent="0.25">
      <c r="A553" s="33" t="s">
        <v>23</v>
      </c>
      <c r="B553" s="50" t="e">
        <f>B552/B551</f>
        <v>#DIV/0!</v>
      </c>
      <c r="C553" s="50">
        <f t="shared" ref="C553:E553" si="102">C552/C551</f>
        <v>24000</v>
      </c>
      <c r="D553" s="50" t="e">
        <f t="shared" si="102"/>
        <v>#DIV/0!</v>
      </c>
      <c r="E553" s="50" t="e">
        <f t="shared" si="102"/>
        <v>#DIV/0!</v>
      </c>
      <c r="G553" s="23"/>
      <c r="H553" s="23"/>
      <c r="I553" s="23"/>
      <c r="J553" s="23"/>
      <c r="K553" s="23"/>
      <c r="L553" s="23"/>
      <c r="M553" s="23"/>
      <c r="N553" s="23"/>
      <c r="O553" s="23"/>
    </row>
    <row r="554" spans="1:15" ht="13.5" thickBot="1" x14ac:dyDescent="0.25">
      <c r="A554" s="33" t="s">
        <v>16</v>
      </c>
      <c r="B554" s="51" t="s">
        <v>22</v>
      </c>
      <c r="C554" s="52" t="e">
        <f>C551/B551-1</f>
        <v>#DIV/0!</v>
      </c>
      <c r="D554" s="52">
        <f t="shared" ref="D554:E556" si="103">D551/C551-1</f>
        <v>-1</v>
      </c>
      <c r="E554" s="52" t="e">
        <f t="shared" si="103"/>
        <v>#DIV/0!</v>
      </c>
      <c r="G554" s="78"/>
      <c r="H554" s="78"/>
      <c r="I554" s="78"/>
      <c r="J554" s="23"/>
      <c r="K554" s="23"/>
      <c r="L554" s="23"/>
      <c r="M554" s="23"/>
      <c r="N554" s="23"/>
      <c r="O554" s="23"/>
    </row>
    <row r="555" spans="1:15" ht="13.5" thickBot="1" x14ac:dyDescent="0.25">
      <c r="A555" s="33" t="s">
        <v>17</v>
      </c>
      <c r="B555" s="51" t="s">
        <v>22</v>
      </c>
      <c r="C555" s="52" t="e">
        <f>C552/B552-1</f>
        <v>#DIV/0!</v>
      </c>
      <c r="D555" s="52">
        <f t="shared" si="103"/>
        <v>-1</v>
      </c>
      <c r="E555" s="52" t="e">
        <f t="shared" si="103"/>
        <v>#DIV/0!</v>
      </c>
      <c r="G555" s="23"/>
      <c r="H555" s="23"/>
      <c r="I555" s="23"/>
      <c r="J555" s="23"/>
      <c r="K555" s="23"/>
      <c r="L555" s="23"/>
      <c r="M555" s="23"/>
      <c r="N555" s="23"/>
      <c r="O555" s="23"/>
    </row>
    <row r="556" spans="1:15" ht="13.5" thickBot="1" x14ac:dyDescent="0.25">
      <c r="A556" s="33" t="s">
        <v>18</v>
      </c>
      <c r="B556" s="51" t="s">
        <v>22</v>
      </c>
      <c r="C556" s="52" t="e">
        <f>C553/B553-1</f>
        <v>#DIV/0!</v>
      </c>
      <c r="D556" s="52" t="e">
        <f t="shared" si="103"/>
        <v>#DIV/0!</v>
      </c>
      <c r="E556" s="52" t="e">
        <f t="shared" si="103"/>
        <v>#DIV/0!</v>
      </c>
      <c r="G556" s="23"/>
      <c r="H556" s="23"/>
      <c r="I556" s="23"/>
      <c r="J556" s="23"/>
      <c r="K556" s="23"/>
      <c r="L556" s="23"/>
      <c r="M556" s="23"/>
      <c r="N556" s="23"/>
      <c r="O556" s="23"/>
    </row>
    <row r="557" spans="1:15" ht="13.5" thickBot="1" x14ac:dyDescent="0.25">
      <c r="A557" s="427" t="s">
        <v>248</v>
      </c>
      <c r="B557" s="428"/>
      <c r="C557" s="428"/>
      <c r="D557" s="428"/>
      <c r="E557" s="429"/>
      <c r="G557" s="23"/>
      <c r="H557" s="23"/>
      <c r="I557" s="23"/>
      <c r="J557" s="23"/>
      <c r="K557" s="23"/>
      <c r="L557" s="23"/>
      <c r="M557" s="23"/>
      <c r="N557" s="23"/>
      <c r="O557" s="23"/>
    </row>
    <row r="558" spans="1:15" x14ac:dyDescent="0.2">
      <c r="A558" s="419"/>
      <c r="B558" s="29">
        <v>2019</v>
      </c>
      <c r="C558" s="29">
        <v>2020</v>
      </c>
      <c r="D558" s="29">
        <v>2021</v>
      </c>
      <c r="E558" s="29">
        <v>2022</v>
      </c>
      <c r="G558" s="23"/>
      <c r="H558" s="23"/>
      <c r="I558" s="23"/>
      <c r="J558" s="23"/>
      <c r="K558" s="23"/>
      <c r="L558" s="23"/>
      <c r="M558" s="23"/>
      <c r="N558" s="23"/>
      <c r="O558" s="23"/>
    </row>
    <row r="559" spans="1:15" ht="26.25" thickBot="1" x14ac:dyDescent="0.25">
      <c r="A559" s="420"/>
      <c r="B559" s="47" t="s">
        <v>5</v>
      </c>
      <c r="C559" s="47" t="s">
        <v>6</v>
      </c>
      <c r="D559" s="47" t="s">
        <v>6</v>
      </c>
      <c r="E559" s="47" t="s">
        <v>6</v>
      </c>
      <c r="G559" s="23"/>
      <c r="H559" s="23"/>
      <c r="I559" s="23"/>
      <c r="J559" s="23"/>
      <c r="K559" s="23"/>
      <c r="L559" s="23"/>
      <c r="M559" s="23"/>
      <c r="N559" s="23"/>
      <c r="O559" s="23"/>
    </row>
    <row r="560" spans="1:15" ht="13.5" thickBot="1" x14ac:dyDescent="0.25">
      <c r="A560" s="54" t="s">
        <v>39</v>
      </c>
      <c r="B560" s="67">
        <f>B561+B562+B563+B564</f>
        <v>0</v>
      </c>
      <c r="C560" s="67">
        <f t="shared" ref="C560:E560" si="104">C561+C562+C563+C564</f>
        <v>0</v>
      </c>
      <c r="D560" s="67">
        <f t="shared" si="104"/>
        <v>0</v>
      </c>
      <c r="E560" s="67">
        <f t="shared" si="104"/>
        <v>0</v>
      </c>
    </row>
    <row r="561" spans="1:5" ht="13.5" thickBot="1" x14ac:dyDescent="0.25">
      <c r="A561" s="55" t="s">
        <v>54</v>
      </c>
      <c r="B561" s="67"/>
      <c r="C561" s="67"/>
      <c r="D561" s="67"/>
      <c r="E561" s="67"/>
    </row>
    <row r="562" spans="1:5" ht="13.5" thickBot="1" x14ac:dyDescent="0.25">
      <c r="A562" s="55" t="s">
        <v>95</v>
      </c>
      <c r="B562" s="67"/>
      <c r="C562" s="67"/>
      <c r="D562" s="67"/>
      <c r="E562" s="67"/>
    </row>
    <row r="563" spans="1:5" ht="13.5" thickBot="1" x14ac:dyDescent="0.25">
      <c r="A563" s="55" t="s">
        <v>96</v>
      </c>
      <c r="B563" s="67"/>
      <c r="C563" s="67"/>
      <c r="D563" s="67"/>
      <c r="E563" s="67"/>
    </row>
    <row r="564" spans="1:5" ht="13.5" thickBot="1" x14ac:dyDescent="0.25">
      <c r="A564" s="55" t="s">
        <v>97</v>
      </c>
      <c r="B564" s="67"/>
      <c r="C564" s="67"/>
      <c r="D564" s="67"/>
      <c r="E564" s="67"/>
    </row>
    <row r="565" spans="1:5" ht="13.5" thickBot="1" x14ac:dyDescent="0.25">
      <c r="A565" s="54" t="s">
        <v>40</v>
      </c>
      <c r="B565" s="67">
        <f>B566+B567+B568+B569</f>
        <v>0</v>
      </c>
      <c r="C565" s="67">
        <f t="shared" ref="C565:E565" si="105">C566+C567+C568+C569</f>
        <v>24000</v>
      </c>
      <c r="D565" s="67">
        <f t="shared" si="105"/>
        <v>0</v>
      </c>
      <c r="E565" s="67">
        <f t="shared" si="105"/>
        <v>0</v>
      </c>
    </row>
    <row r="566" spans="1:5" ht="13.5" thickBot="1" x14ac:dyDescent="0.25">
      <c r="A566" s="55" t="s">
        <v>54</v>
      </c>
      <c r="B566" s="77"/>
      <c r="C566" s="69"/>
      <c r="D566" s="69"/>
      <c r="E566" s="67"/>
    </row>
    <row r="567" spans="1:5" ht="13.5" thickBot="1" x14ac:dyDescent="0.25">
      <c r="A567" s="55" t="s">
        <v>95</v>
      </c>
      <c r="B567" s="77"/>
      <c r="C567" s="67"/>
      <c r="D567" s="67"/>
      <c r="E567" s="67"/>
    </row>
    <row r="568" spans="1:5" ht="13.5" thickBot="1" x14ac:dyDescent="0.25">
      <c r="A568" s="55" t="s">
        <v>96</v>
      </c>
      <c r="B568" s="77"/>
      <c r="C568" s="67"/>
      <c r="D568" s="67"/>
      <c r="E568" s="67"/>
    </row>
    <row r="569" spans="1:5" ht="13.5" thickBot="1" x14ac:dyDescent="0.25">
      <c r="A569" s="55" t="s">
        <v>97</v>
      </c>
      <c r="B569" s="77"/>
      <c r="C569" s="67">
        <v>24000</v>
      </c>
      <c r="D569" s="67"/>
      <c r="E569" s="67"/>
    </row>
    <row r="570" spans="1:5" ht="13.5" thickBot="1" x14ac:dyDescent="0.25">
      <c r="A570" s="93" t="s">
        <v>98</v>
      </c>
      <c r="B570" s="77">
        <f>B560+B565</f>
        <v>0</v>
      </c>
      <c r="C570" s="77">
        <f>C560+C565</f>
        <v>24000</v>
      </c>
      <c r="D570" s="77">
        <f t="shared" ref="D570:E570" si="106">D560+D565</f>
        <v>0</v>
      </c>
      <c r="E570" s="77">
        <f t="shared" si="106"/>
        <v>0</v>
      </c>
    </row>
    <row r="571" spans="1:5" ht="13.5" thickBot="1" x14ac:dyDescent="0.25">
      <c r="A571" s="103"/>
      <c r="B571" s="103"/>
      <c r="C571" s="103"/>
      <c r="D571" s="103"/>
      <c r="E571" s="103"/>
    </row>
    <row r="572" spans="1:5" ht="39" thickBot="1" x14ac:dyDescent="0.25">
      <c r="A572" s="34" t="s">
        <v>44</v>
      </c>
      <c r="B572" s="104">
        <f>B37+B74+B111+B148+B185+B222+B259+B296+B333+B370+B407+B473+B448+B502+B552+B527</f>
        <v>1483400</v>
      </c>
      <c r="C572" s="104">
        <f>C37+C74+C111+C148+C185+C222+C259+C296+C333+C370+C407+C473+C448+C502+C552+C527</f>
        <v>1277500</v>
      </c>
      <c r="D572" s="104">
        <f>D37+D74+D111+D148+D185+D222+D259+D296+D333+D370+D407+D473+D448+D502+D552+D527</f>
        <v>1282500</v>
      </c>
      <c r="E572" s="104">
        <f>E37+E74+E111+E148+E185+E222+E259+E296+E333+E370+E407+E473+E448+E502+E552+E527</f>
        <v>1283000</v>
      </c>
    </row>
    <row r="573" spans="1:5" ht="26.25" thickBot="1" x14ac:dyDescent="0.25">
      <c r="A573" s="34" t="s">
        <v>45</v>
      </c>
      <c r="B573" s="104">
        <f>B574+B577+B580+B583+B586+B589+B595+B600</f>
        <v>1483400</v>
      </c>
      <c r="C573" s="104">
        <f t="shared" ref="C573:E573" si="107">C574+C577+C580+C583+C586+C589+C595+C600</f>
        <v>1277500</v>
      </c>
      <c r="D573" s="104">
        <f t="shared" si="107"/>
        <v>1282500</v>
      </c>
      <c r="E573" s="104">
        <f t="shared" si="107"/>
        <v>1283000</v>
      </c>
    </row>
    <row r="574" spans="1:5" ht="13.5" thickBot="1" x14ac:dyDescent="0.25">
      <c r="A574" s="54" t="s">
        <v>0</v>
      </c>
      <c r="B574" s="105">
        <f t="shared" ref="B574:E594" si="108">B45+B82+B119+B156+B193+B230+B267+B304+B341+B378+B415</f>
        <v>468774</v>
      </c>
      <c r="C574" s="105">
        <f t="shared" si="108"/>
        <v>468894</v>
      </c>
      <c r="D574" s="105">
        <f t="shared" si="108"/>
        <v>468894</v>
      </c>
      <c r="E574" s="105">
        <f t="shared" si="108"/>
        <v>468894</v>
      </c>
    </row>
    <row r="575" spans="1:5" ht="13.5" thickBot="1" x14ac:dyDescent="0.25">
      <c r="A575" s="55" t="s">
        <v>54</v>
      </c>
      <c r="B575" s="105">
        <f t="shared" si="108"/>
        <v>468774</v>
      </c>
      <c r="C575" s="105">
        <f t="shared" si="108"/>
        <v>468894</v>
      </c>
      <c r="D575" s="105">
        <f t="shared" si="108"/>
        <v>468894</v>
      </c>
      <c r="E575" s="105">
        <f t="shared" si="108"/>
        <v>468894</v>
      </c>
    </row>
    <row r="576" spans="1:5" ht="13.5" thickBot="1" x14ac:dyDescent="0.25">
      <c r="A576" s="55" t="s">
        <v>100</v>
      </c>
      <c r="B576" s="105">
        <f t="shared" si="108"/>
        <v>0</v>
      </c>
      <c r="C576" s="105">
        <f t="shared" si="108"/>
        <v>0</v>
      </c>
      <c r="D576" s="105">
        <f t="shared" si="108"/>
        <v>0</v>
      </c>
      <c r="E576" s="105">
        <f t="shared" si="108"/>
        <v>0</v>
      </c>
    </row>
    <row r="577" spans="1:11" ht="26.25" thickBot="1" x14ac:dyDescent="0.25">
      <c r="A577" s="54" t="s">
        <v>28</v>
      </c>
      <c r="B577" s="105">
        <f t="shared" si="108"/>
        <v>78026</v>
      </c>
      <c r="C577" s="105">
        <f t="shared" si="108"/>
        <v>77906</v>
      </c>
      <c r="D577" s="105">
        <f t="shared" si="108"/>
        <v>77906</v>
      </c>
      <c r="E577" s="105">
        <f t="shared" si="108"/>
        <v>77906</v>
      </c>
      <c r="H577" s="299"/>
      <c r="I577" s="299"/>
      <c r="J577" s="299"/>
      <c r="K577" s="299"/>
    </row>
    <row r="578" spans="1:11" ht="13.5" thickBot="1" x14ac:dyDescent="0.25">
      <c r="A578" s="55" t="s">
        <v>54</v>
      </c>
      <c r="B578" s="105">
        <f t="shared" si="108"/>
        <v>78026</v>
      </c>
      <c r="C578" s="105">
        <f t="shared" si="108"/>
        <v>77906</v>
      </c>
      <c r="D578" s="105">
        <f t="shared" si="108"/>
        <v>77906</v>
      </c>
      <c r="E578" s="105">
        <f t="shared" si="108"/>
        <v>77906</v>
      </c>
    </row>
    <row r="579" spans="1:11" ht="13.5" thickBot="1" x14ac:dyDescent="0.25">
      <c r="A579" s="55" t="s">
        <v>100</v>
      </c>
      <c r="B579" s="105">
        <f t="shared" si="108"/>
        <v>0</v>
      </c>
      <c r="C579" s="105">
        <f t="shared" si="108"/>
        <v>0</v>
      </c>
      <c r="D579" s="105">
        <f t="shared" si="108"/>
        <v>0</v>
      </c>
      <c r="E579" s="105">
        <f t="shared" si="108"/>
        <v>0</v>
      </c>
    </row>
    <row r="580" spans="1:11" ht="13.5" thickBot="1" x14ac:dyDescent="0.25">
      <c r="A580" s="54" t="s">
        <v>1</v>
      </c>
      <c r="B580" s="105">
        <f t="shared" si="108"/>
        <v>91651</v>
      </c>
      <c r="C580" s="105">
        <f t="shared" si="108"/>
        <v>86570</v>
      </c>
      <c r="D580" s="105">
        <f t="shared" si="108"/>
        <v>88170</v>
      </c>
      <c r="E580" s="105">
        <f t="shared" si="108"/>
        <v>88170</v>
      </c>
    </row>
    <row r="581" spans="1:11" ht="13.5" thickBot="1" x14ac:dyDescent="0.25">
      <c r="A581" s="55" t="s">
        <v>54</v>
      </c>
      <c r="B581" s="105">
        <f t="shared" si="108"/>
        <v>77310</v>
      </c>
      <c r="C581" s="105">
        <f t="shared" si="108"/>
        <v>70261</v>
      </c>
      <c r="D581" s="105">
        <f t="shared" si="108"/>
        <v>71861</v>
      </c>
      <c r="E581" s="105">
        <f t="shared" si="108"/>
        <v>71861</v>
      </c>
    </row>
    <row r="582" spans="1:11" ht="13.5" thickBot="1" x14ac:dyDescent="0.25">
      <c r="A582" s="55" t="s">
        <v>100</v>
      </c>
      <c r="B582" s="105">
        <f t="shared" si="108"/>
        <v>14341</v>
      </c>
      <c r="C582" s="105">
        <f t="shared" si="108"/>
        <v>16309</v>
      </c>
      <c r="D582" s="105">
        <f t="shared" si="108"/>
        <v>16309</v>
      </c>
      <c r="E582" s="105">
        <f t="shared" si="108"/>
        <v>16309</v>
      </c>
    </row>
    <row r="583" spans="1:11" ht="13.5" thickBot="1" x14ac:dyDescent="0.25">
      <c r="A583" s="54" t="s">
        <v>2</v>
      </c>
      <c r="B583" s="105">
        <f t="shared" si="108"/>
        <v>0</v>
      </c>
      <c r="C583" s="105">
        <f t="shared" si="108"/>
        <v>0</v>
      </c>
      <c r="D583" s="105">
        <f t="shared" si="108"/>
        <v>0</v>
      </c>
      <c r="E583" s="105">
        <f t="shared" si="108"/>
        <v>0</v>
      </c>
    </row>
    <row r="584" spans="1:11" ht="13.5" thickBot="1" x14ac:dyDescent="0.25">
      <c r="A584" s="55" t="s">
        <v>54</v>
      </c>
      <c r="B584" s="105">
        <f t="shared" si="108"/>
        <v>0</v>
      </c>
      <c r="C584" s="105">
        <f t="shared" si="108"/>
        <v>0</v>
      </c>
      <c r="D584" s="105">
        <f t="shared" si="108"/>
        <v>0</v>
      </c>
      <c r="E584" s="105">
        <f t="shared" si="108"/>
        <v>0</v>
      </c>
    </row>
    <row r="585" spans="1:11" ht="13.5" thickBot="1" x14ac:dyDescent="0.25">
      <c r="A585" s="55" t="s">
        <v>100</v>
      </c>
      <c r="B585" s="105">
        <f t="shared" si="108"/>
        <v>0</v>
      </c>
      <c r="C585" s="105">
        <f t="shared" si="108"/>
        <v>0</v>
      </c>
      <c r="D585" s="105">
        <f t="shared" si="108"/>
        <v>0</v>
      </c>
      <c r="E585" s="105">
        <f t="shared" si="108"/>
        <v>0</v>
      </c>
    </row>
    <row r="586" spans="1:11" ht="13.5" thickBot="1" x14ac:dyDescent="0.25">
      <c r="A586" s="54" t="s">
        <v>24</v>
      </c>
      <c r="B586" s="105">
        <f t="shared" si="108"/>
        <v>137332</v>
      </c>
      <c r="C586" s="105">
        <f t="shared" si="108"/>
        <v>141500</v>
      </c>
      <c r="D586" s="105">
        <f t="shared" si="108"/>
        <v>144900</v>
      </c>
      <c r="E586" s="105">
        <f t="shared" si="108"/>
        <v>145400</v>
      </c>
    </row>
    <row r="587" spans="1:11" ht="13.5" thickBot="1" x14ac:dyDescent="0.25">
      <c r="A587" s="55" t="s">
        <v>54</v>
      </c>
      <c r="B587" s="105">
        <f t="shared" si="108"/>
        <v>137332</v>
      </c>
      <c r="C587" s="105">
        <f t="shared" si="108"/>
        <v>141500</v>
      </c>
      <c r="D587" s="105">
        <f t="shared" si="108"/>
        <v>144900</v>
      </c>
      <c r="E587" s="105">
        <f t="shared" si="108"/>
        <v>145400</v>
      </c>
    </row>
    <row r="588" spans="1:11" ht="13.5" thickBot="1" x14ac:dyDescent="0.25">
      <c r="A588" s="55" t="s">
        <v>100</v>
      </c>
      <c r="B588" s="105">
        <f t="shared" si="108"/>
        <v>0</v>
      </c>
      <c r="C588" s="105">
        <f t="shared" si="108"/>
        <v>0</v>
      </c>
      <c r="D588" s="105">
        <f t="shared" si="108"/>
        <v>0</v>
      </c>
      <c r="E588" s="105">
        <f t="shared" si="108"/>
        <v>0</v>
      </c>
    </row>
    <row r="589" spans="1:11" ht="13.5" thickBot="1" x14ac:dyDescent="0.25">
      <c r="A589" s="54" t="s">
        <v>25</v>
      </c>
      <c r="B589" s="105">
        <f t="shared" si="108"/>
        <v>7617</v>
      </c>
      <c r="C589" s="105">
        <f t="shared" si="108"/>
        <v>10130</v>
      </c>
      <c r="D589" s="105">
        <f t="shared" si="108"/>
        <v>10130</v>
      </c>
      <c r="E589" s="105">
        <f t="shared" si="108"/>
        <v>10130</v>
      </c>
    </row>
    <row r="590" spans="1:11" ht="13.5" thickBot="1" x14ac:dyDescent="0.25">
      <c r="A590" s="55" t="s">
        <v>54</v>
      </c>
      <c r="B590" s="105">
        <f t="shared" si="108"/>
        <v>7617</v>
      </c>
      <c r="C590" s="105">
        <f t="shared" si="108"/>
        <v>10130</v>
      </c>
      <c r="D590" s="105">
        <f t="shared" si="108"/>
        <v>10130</v>
      </c>
      <c r="E590" s="105">
        <f t="shared" si="108"/>
        <v>10130</v>
      </c>
    </row>
    <row r="591" spans="1:11" ht="13.5" thickBot="1" x14ac:dyDescent="0.25">
      <c r="A591" s="55" t="s">
        <v>100</v>
      </c>
      <c r="B591" s="105">
        <f t="shared" si="108"/>
        <v>0</v>
      </c>
      <c r="C591" s="105">
        <f t="shared" si="108"/>
        <v>0</v>
      </c>
      <c r="D591" s="105">
        <f t="shared" si="108"/>
        <v>0</v>
      </c>
      <c r="E591" s="105">
        <f t="shared" si="108"/>
        <v>0</v>
      </c>
    </row>
    <row r="592" spans="1:11" ht="26.25" thickBot="1" x14ac:dyDescent="0.25">
      <c r="A592" s="54" t="s">
        <v>3</v>
      </c>
      <c r="B592" s="105">
        <f t="shared" si="108"/>
        <v>0</v>
      </c>
      <c r="C592" s="105">
        <f t="shared" si="108"/>
        <v>0</v>
      </c>
      <c r="D592" s="105">
        <f t="shared" si="108"/>
        <v>0</v>
      </c>
      <c r="E592" s="105">
        <f t="shared" si="108"/>
        <v>0</v>
      </c>
    </row>
    <row r="593" spans="1:9" ht="13.5" thickBot="1" x14ac:dyDescent="0.25">
      <c r="A593" s="55" t="s">
        <v>54</v>
      </c>
      <c r="B593" s="105">
        <f t="shared" si="108"/>
        <v>0</v>
      </c>
      <c r="C593" s="105">
        <f t="shared" si="108"/>
        <v>0</v>
      </c>
      <c r="D593" s="105">
        <f t="shared" si="108"/>
        <v>0</v>
      </c>
      <c r="E593" s="105">
        <f t="shared" si="108"/>
        <v>0</v>
      </c>
    </row>
    <row r="594" spans="1:9" ht="13.5" thickBot="1" x14ac:dyDescent="0.25">
      <c r="A594" s="55" t="s">
        <v>100</v>
      </c>
      <c r="B594" s="105">
        <f t="shared" si="108"/>
        <v>0</v>
      </c>
      <c r="C594" s="105">
        <f t="shared" si="108"/>
        <v>0</v>
      </c>
      <c r="D594" s="105">
        <f t="shared" si="108"/>
        <v>0</v>
      </c>
      <c r="E594" s="105">
        <f t="shared" si="108"/>
        <v>0</v>
      </c>
    </row>
    <row r="595" spans="1:9" ht="13.5" thickBot="1" x14ac:dyDescent="0.25">
      <c r="A595" s="54" t="s">
        <v>19</v>
      </c>
      <c r="B595" s="105">
        <f t="shared" ref="B595:E605" si="109">+B456+B481+B510+B535+B560</f>
        <v>0</v>
      </c>
      <c r="C595" s="105">
        <f t="shared" si="109"/>
        <v>0</v>
      </c>
      <c r="D595" s="105">
        <f t="shared" si="109"/>
        <v>0</v>
      </c>
      <c r="E595" s="105">
        <f t="shared" si="109"/>
        <v>0</v>
      </c>
    </row>
    <row r="596" spans="1:9" ht="13.5" thickBot="1" x14ac:dyDescent="0.25">
      <c r="A596" s="55" t="s">
        <v>54</v>
      </c>
      <c r="B596" s="105">
        <f t="shared" si="109"/>
        <v>0</v>
      </c>
      <c r="C596" s="105">
        <f t="shared" si="109"/>
        <v>0</v>
      </c>
      <c r="D596" s="105">
        <f t="shared" si="109"/>
        <v>0</v>
      </c>
      <c r="E596" s="105">
        <f t="shared" si="109"/>
        <v>0</v>
      </c>
    </row>
    <row r="597" spans="1:9" ht="13.5" thickBot="1" x14ac:dyDescent="0.25">
      <c r="A597" s="55" t="s">
        <v>101</v>
      </c>
      <c r="B597" s="105">
        <f t="shared" si="109"/>
        <v>0</v>
      </c>
      <c r="C597" s="105">
        <f t="shared" si="109"/>
        <v>0</v>
      </c>
      <c r="D597" s="105">
        <f t="shared" si="109"/>
        <v>0</v>
      </c>
      <c r="E597" s="105">
        <f t="shared" si="109"/>
        <v>0</v>
      </c>
    </row>
    <row r="598" spans="1:9" ht="13.5" thickBot="1" x14ac:dyDescent="0.25">
      <c r="A598" s="55" t="s">
        <v>96</v>
      </c>
      <c r="B598" s="105">
        <f t="shared" si="109"/>
        <v>0</v>
      </c>
      <c r="C598" s="105">
        <f t="shared" si="109"/>
        <v>0</v>
      </c>
      <c r="D598" s="105">
        <f t="shared" si="109"/>
        <v>0</v>
      </c>
      <c r="E598" s="105">
        <f t="shared" si="109"/>
        <v>0</v>
      </c>
    </row>
    <row r="599" spans="1:9" ht="13.5" thickBot="1" x14ac:dyDescent="0.25">
      <c r="A599" s="55" t="s">
        <v>97</v>
      </c>
      <c r="B599" s="105">
        <f t="shared" si="109"/>
        <v>0</v>
      </c>
      <c r="C599" s="105">
        <f t="shared" si="109"/>
        <v>0</v>
      </c>
      <c r="D599" s="105">
        <f t="shared" si="109"/>
        <v>0</v>
      </c>
      <c r="E599" s="105">
        <f t="shared" si="109"/>
        <v>0</v>
      </c>
    </row>
    <row r="600" spans="1:9" ht="13.5" thickBot="1" x14ac:dyDescent="0.25">
      <c r="A600" s="54" t="s">
        <v>20</v>
      </c>
      <c r="B600" s="105">
        <f t="shared" si="109"/>
        <v>700000</v>
      </c>
      <c r="C600" s="105">
        <f t="shared" si="109"/>
        <v>492500</v>
      </c>
      <c r="D600" s="105">
        <f t="shared" si="109"/>
        <v>492500</v>
      </c>
      <c r="E600" s="105">
        <f t="shared" si="109"/>
        <v>492500</v>
      </c>
    </row>
    <row r="601" spans="1:9" ht="13.5" thickBot="1" x14ac:dyDescent="0.25">
      <c r="A601" s="55" t="s">
        <v>54</v>
      </c>
      <c r="B601" s="105">
        <f t="shared" si="109"/>
        <v>700000</v>
      </c>
      <c r="C601" s="105">
        <f t="shared" si="109"/>
        <v>467500</v>
      </c>
      <c r="D601" s="105">
        <f t="shared" si="109"/>
        <v>492500</v>
      </c>
      <c r="E601" s="105">
        <f t="shared" si="109"/>
        <v>492500</v>
      </c>
    </row>
    <row r="602" spans="1:9" ht="13.5" thickBot="1" x14ac:dyDescent="0.25">
      <c r="A602" s="55" t="s">
        <v>101</v>
      </c>
      <c r="B602" s="105">
        <f t="shared" si="109"/>
        <v>0</v>
      </c>
      <c r="C602" s="105">
        <f t="shared" si="109"/>
        <v>0</v>
      </c>
      <c r="D602" s="105">
        <f t="shared" si="109"/>
        <v>0</v>
      </c>
      <c r="E602" s="105">
        <f t="shared" si="109"/>
        <v>0</v>
      </c>
    </row>
    <row r="603" spans="1:9" ht="13.5" thickBot="1" x14ac:dyDescent="0.25">
      <c r="A603" s="55" t="s">
        <v>96</v>
      </c>
      <c r="B603" s="105">
        <f t="shared" si="109"/>
        <v>0</v>
      </c>
      <c r="C603" s="105">
        <f t="shared" si="109"/>
        <v>0</v>
      </c>
      <c r="D603" s="105">
        <f t="shared" si="109"/>
        <v>0</v>
      </c>
      <c r="E603" s="105">
        <f t="shared" si="109"/>
        <v>0</v>
      </c>
    </row>
    <row r="604" spans="1:9" ht="13.5" thickBot="1" x14ac:dyDescent="0.25">
      <c r="A604" s="55" t="s">
        <v>97</v>
      </c>
      <c r="B604" s="105">
        <f t="shared" si="109"/>
        <v>0</v>
      </c>
      <c r="C604" s="105">
        <f t="shared" si="109"/>
        <v>25000</v>
      </c>
      <c r="D604" s="105">
        <f t="shared" si="109"/>
        <v>0</v>
      </c>
      <c r="E604" s="105">
        <f t="shared" si="109"/>
        <v>0</v>
      </c>
    </row>
    <row r="605" spans="1:9" ht="13.5" thickBot="1" x14ac:dyDescent="0.25">
      <c r="A605" s="62" t="s">
        <v>31</v>
      </c>
      <c r="B605" s="105">
        <f t="shared" si="109"/>
        <v>700000</v>
      </c>
      <c r="C605" s="105">
        <f t="shared" si="109"/>
        <v>492500</v>
      </c>
      <c r="D605" s="105">
        <f t="shared" si="109"/>
        <v>492500</v>
      </c>
      <c r="E605" s="105">
        <f t="shared" si="109"/>
        <v>492500</v>
      </c>
    </row>
    <row r="606" spans="1:9" ht="13.5" thickBot="1" x14ac:dyDescent="0.25">
      <c r="A606" s="106"/>
      <c r="B606" s="107"/>
      <c r="C606" s="107"/>
      <c r="D606" s="107"/>
      <c r="E606" s="107"/>
    </row>
    <row r="607" spans="1:9" s="57" customFormat="1" ht="38.25" customHeight="1" x14ac:dyDescent="0.2">
      <c r="A607" s="109" t="s">
        <v>115</v>
      </c>
      <c r="B607" s="110"/>
      <c r="C607" s="413" t="s">
        <v>36</v>
      </c>
      <c r="D607" s="108" t="s">
        <v>33</v>
      </c>
      <c r="E607" s="111" t="s">
        <v>102</v>
      </c>
      <c r="F607" s="110"/>
      <c r="G607" s="410" t="s">
        <v>46</v>
      </c>
      <c r="H607" s="108" t="s">
        <v>33</v>
      </c>
      <c r="I607" s="112" t="s">
        <v>103</v>
      </c>
    </row>
    <row r="608" spans="1:9" s="57" customFormat="1" ht="39" customHeight="1" x14ac:dyDescent="0.2">
      <c r="A608" s="114"/>
      <c r="B608" s="110"/>
      <c r="C608" s="414"/>
      <c r="D608" s="113" t="s">
        <v>34</v>
      </c>
      <c r="E608" s="115"/>
      <c r="F608" s="110"/>
      <c r="G608" s="411"/>
      <c r="H608" s="113" t="s">
        <v>34</v>
      </c>
      <c r="I608" s="116"/>
    </row>
    <row r="609" spans="1:9" s="57" customFormat="1" ht="15.75" customHeight="1" thickBot="1" x14ac:dyDescent="0.25">
      <c r="A609" s="118" t="s">
        <v>152</v>
      </c>
      <c r="B609" s="110"/>
      <c r="C609" s="415"/>
      <c r="D609" s="117" t="s">
        <v>35</v>
      </c>
      <c r="E609" s="119" t="s">
        <v>152</v>
      </c>
      <c r="F609" s="110"/>
      <c r="G609" s="412"/>
      <c r="H609" s="117" t="s">
        <v>35</v>
      </c>
      <c r="I609" s="119" t="s">
        <v>152</v>
      </c>
    </row>
    <row r="610" spans="1:9" ht="13.5" thickBot="1" x14ac:dyDescent="0.25">
      <c r="A610" s="122"/>
      <c r="B610" s="123"/>
      <c r="C610" s="120"/>
      <c r="D610" s="121"/>
      <c r="E610" s="121"/>
    </row>
    <row r="611" spans="1:9" ht="13.5" thickBot="1" x14ac:dyDescent="0.25">
      <c r="A611" s="416" t="s">
        <v>32</v>
      </c>
      <c r="B611" s="417"/>
      <c r="C611" s="417"/>
      <c r="D611" s="417"/>
      <c r="E611" s="418"/>
    </row>
  </sheetData>
  <mergeCells count="118">
    <mergeCell ref="A2:E2"/>
    <mergeCell ref="A1:E1"/>
    <mergeCell ref="A3:E3"/>
    <mergeCell ref="B5:E5"/>
    <mergeCell ref="B6:E6"/>
    <mergeCell ref="B7:E7"/>
    <mergeCell ref="A8:E8"/>
    <mergeCell ref="A30:E30"/>
    <mergeCell ref="B31:E31"/>
    <mergeCell ref="B32:E32"/>
    <mergeCell ref="B33:E33"/>
    <mergeCell ref="A34:A35"/>
    <mergeCell ref="A42:E42"/>
    <mergeCell ref="A9:E11"/>
    <mergeCell ref="B12:E12"/>
    <mergeCell ref="A13:A14"/>
    <mergeCell ref="B17:E17"/>
    <mergeCell ref="A18:E18"/>
    <mergeCell ref="A29:E29"/>
    <mergeCell ref="A80:A81"/>
    <mergeCell ref="B105:E105"/>
    <mergeCell ref="B106:E106"/>
    <mergeCell ref="B107:E107"/>
    <mergeCell ref="A108:A109"/>
    <mergeCell ref="A116:E116"/>
    <mergeCell ref="A43:A44"/>
    <mergeCell ref="B68:E68"/>
    <mergeCell ref="B69:E69"/>
    <mergeCell ref="B70:E70"/>
    <mergeCell ref="A71:A72"/>
    <mergeCell ref="A79:E79"/>
    <mergeCell ref="A154:A155"/>
    <mergeCell ref="B179:E179"/>
    <mergeCell ref="B180:E180"/>
    <mergeCell ref="B181:E181"/>
    <mergeCell ref="A117:A118"/>
    <mergeCell ref="B142:E142"/>
    <mergeCell ref="B143:E143"/>
    <mergeCell ref="B144:E144"/>
    <mergeCell ref="A145:A146"/>
    <mergeCell ref="A153:E153"/>
    <mergeCell ref="A219:A220"/>
    <mergeCell ref="A227:E227"/>
    <mergeCell ref="A228:A229"/>
    <mergeCell ref="B253:E253"/>
    <mergeCell ref="B254:E254"/>
    <mergeCell ref="B255:E255"/>
    <mergeCell ref="A182:A183"/>
    <mergeCell ref="A190:E190"/>
    <mergeCell ref="A191:A192"/>
    <mergeCell ref="B216:E216"/>
    <mergeCell ref="B217:E217"/>
    <mergeCell ref="B218:E218"/>
    <mergeCell ref="A293:A294"/>
    <mergeCell ref="A301:E301"/>
    <mergeCell ref="A302:A303"/>
    <mergeCell ref="B327:E327"/>
    <mergeCell ref="B328:E328"/>
    <mergeCell ref="B329:E329"/>
    <mergeCell ref="A256:A257"/>
    <mergeCell ref="A264:E264"/>
    <mergeCell ref="A265:A266"/>
    <mergeCell ref="B290:E290"/>
    <mergeCell ref="B291:E291"/>
    <mergeCell ref="B292:E292"/>
    <mergeCell ref="A367:A368"/>
    <mergeCell ref="A375:E375"/>
    <mergeCell ref="A376:A377"/>
    <mergeCell ref="B401:E401"/>
    <mergeCell ref="B402:E402"/>
    <mergeCell ref="B403:E403"/>
    <mergeCell ref="A330:A331"/>
    <mergeCell ref="A338:E338"/>
    <mergeCell ref="A339:A340"/>
    <mergeCell ref="B364:E364"/>
    <mergeCell ref="B365:E365"/>
    <mergeCell ref="B366:E366"/>
    <mergeCell ref="A439:E439"/>
    <mergeCell ref="B440:E440"/>
    <mergeCell ref="B442:E442"/>
    <mergeCell ref="B443:E443"/>
    <mergeCell ref="B444:E444"/>
    <mergeCell ref="A404:A405"/>
    <mergeCell ref="A412:E412"/>
    <mergeCell ref="A413:A414"/>
    <mergeCell ref="A438:E438"/>
    <mergeCell ref="D495:E495"/>
    <mergeCell ref="B496:E496"/>
    <mergeCell ref="B497:E497"/>
    <mergeCell ref="A478:E478"/>
    <mergeCell ref="A479:A480"/>
    <mergeCell ref="A492:E492"/>
    <mergeCell ref="A493:E493"/>
    <mergeCell ref="B494:E494"/>
    <mergeCell ref="A445:A446"/>
    <mergeCell ref="A453:E453"/>
    <mergeCell ref="A454:A455"/>
    <mergeCell ref="B468:E468"/>
    <mergeCell ref="B469:E469"/>
    <mergeCell ref="A470:A471"/>
    <mergeCell ref="A524:A525"/>
    <mergeCell ref="A532:E532"/>
    <mergeCell ref="B522:E522"/>
    <mergeCell ref="B523:E523"/>
    <mergeCell ref="B498:E498"/>
    <mergeCell ref="A499:A500"/>
    <mergeCell ref="A507:E507"/>
    <mergeCell ref="A508:A509"/>
    <mergeCell ref="D521:E521"/>
    <mergeCell ref="C607:C609"/>
    <mergeCell ref="G607:G609"/>
    <mergeCell ref="A611:E611"/>
    <mergeCell ref="A533:A534"/>
    <mergeCell ref="B547:E547"/>
    <mergeCell ref="B548:E548"/>
    <mergeCell ref="A549:A550"/>
    <mergeCell ref="A557:E557"/>
    <mergeCell ref="A558:A559"/>
  </mergeCells>
  <pageMargins left="0.22" right="0.17" top="0.48" bottom="0.56999999999999995" header="0.46" footer="0.55000000000000004"/>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Formati 1 Misioni</vt:lpstr>
      <vt:lpstr>F.2 PMA</vt:lpstr>
      <vt:lpstr>F.2 Trashegimia</vt:lpstr>
      <vt:lpstr>F.2 Arti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2019-05-27T07:11:08Z</cp:lastPrinted>
  <dcterms:created xsi:type="dcterms:W3CDTF">2018-03-05T12:29:59Z</dcterms:created>
  <dcterms:modified xsi:type="dcterms:W3CDTF">2019-08-29T13:52:12Z</dcterms:modified>
</cp:coreProperties>
</file>