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firstSheet="3" activeTab="7"/>
  </bookViews>
  <sheets>
    <sheet name="Formati 1 Misioni" sheetId="9" r:id="rId1"/>
    <sheet name="01110 PMA" sheetId="2" r:id="rId2"/>
    <sheet name="02120 Forca e Luftimit" sheetId="3" r:id="rId3"/>
    <sheet name="09430 Arsimi Ushtarak" sheetId="4" r:id="rId4"/>
    <sheet name="02150 Mbeshtetja e Luftimit" sheetId="5" r:id="rId5"/>
    <sheet name="07340 Mbeshtetje per Shendetesi" sheetId="6" r:id="rId6"/>
    <sheet name="10270 Mbeshtetje Sociale" sheetId="7" r:id="rId7"/>
    <sheet name="10910 Emergjenca Civile" sheetId="8" r:id="rId8"/>
  </sheets>
  <externalReferences>
    <externalReference r:id="rId9"/>
    <externalReference r:id="rId10"/>
  </externalReferences>
  <definedNames>
    <definedName name="_xlnm._FilterDatabase" localSheetId="1" hidden="1">'01110 PMA'!$A$31:$E$31</definedName>
    <definedName name="_xlnm._FilterDatabase" localSheetId="7" hidden="1">'10910 Emergjenca Civile'!$A$2:$A$831</definedName>
    <definedName name="_xlnm.Print_Area" localSheetId="1">'01110 PMA'!$A$1:$E$203</definedName>
    <definedName name="_xlnm.Print_Area" localSheetId="2">'02120 Forca e Luftimit'!$A$1:$E$1103</definedName>
    <definedName name="_xlnm.Print_Area" localSheetId="4">'02150 Mbeshtetja e Luftimit'!$A$1:$E$842</definedName>
    <definedName name="_xlnm.Print_Area" localSheetId="0">'Formati 1 Misioni'!$A$1:$G$7</definedName>
  </definedNames>
  <calcPr calcId="152511"/>
</workbook>
</file>

<file path=xl/calcChain.xml><?xml version="1.0" encoding="utf-8"?>
<calcChain xmlns="http://schemas.openxmlformats.org/spreadsheetml/2006/main">
  <c r="E532" i="8" l="1"/>
  <c r="D532" i="8"/>
  <c r="C532" i="8"/>
  <c r="B532" i="8"/>
  <c r="E531" i="8"/>
  <c r="D531" i="8"/>
  <c r="C531" i="8"/>
  <c r="B531" i="8"/>
  <c r="I530" i="8"/>
  <c r="H530" i="8"/>
  <c r="G530" i="8"/>
  <c r="E530" i="8"/>
  <c r="D530" i="8"/>
  <c r="C530" i="8"/>
  <c r="B530" i="8"/>
  <c r="E529" i="8"/>
  <c r="D529" i="8"/>
  <c r="C529" i="8"/>
  <c r="B529" i="8"/>
  <c r="E528" i="8"/>
  <c r="E527" i="8"/>
  <c r="D527" i="8"/>
  <c r="C527" i="8"/>
  <c r="B527" i="8"/>
  <c r="E526" i="8"/>
  <c r="D526" i="8"/>
  <c r="C526" i="8"/>
  <c r="B526" i="8"/>
  <c r="E525" i="8"/>
  <c r="D525" i="8"/>
  <c r="C525" i="8"/>
  <c r="B525" i="8"/>
  <c r="E524" i="8"/>
  <c r="D524" i="8"/>
  <c r="C524" i="8"/>
  <c r="C523" i="8" s="1"/>
  <c r="B524" i="8"/>
  <c r="E523" i="8"/>
  <c r="D523" i="8"/>
  <c r="B523" i="8"/>
  <c r="E522" i="8"/>
  <c r="D522" i="8"/>
  <c r="C522" i="8"/>
  <c r="B522" i="8"/>
  <c r="E521" i="8"/>
  <c r="D521" i="8"/>
  <c r="C521" i="8"/>
  <c r="B521" i="8"/>
  <c r="E520" i="8"/>
  <c r="D520" i="8"/>
  <c r="C520" i="8"/>
  <c r="B520" i="8"/>
  <c r="E519" i="8"/>
  <c r="D519" i="8"/>
  <c r="C519" i="8"/>
  <c r="B519" i="8"/>
  <c r="E518" i="8"/>
  <c r="D518" i="8"/>
  <c r="C518" i="8"/>
  <c r="C517" i="8" s="1"/>
  <c r="B518" i="8"/>
  <c r="B517" i="8" s="1"/>
  <c r="E517" i="8"/>
  <c r="D517" i="8"/>
  <c r="E516" i="8"/>
  <c r="D516" i="8"/>
  <c r="C516" i="8"/>
  <c r="B516" i="8"/>
  <c r="E515" i="8"/>
  <c r="E514" i="8" s="1"/>
  <c r="D515" i="8"/>
  <c r="C515" i="8"/>
  <c r="C514" i="8" s="1"/>
  <c r="B515" i="8"/>
  <c r="B514" i="8" s="1"/>
  <c r="D514" i="8"/>
  <c r="E513" i="8"/>
  <c r="D513" i="8"/>
  <c r="C513" i="8"/>
  <c r="B513" i="8"/>
  <c r="E512" i="8"/>
  <c r="D512" i="8"/>
  <c r="D511" i="8" s="1"/>
  <c r="C512" i="8"/>
  <c r="C511" i="8" s="1"/>
  <c r="B512" i="8"/>
  <c r="E511" i="8"/>
  <c r="B511" i="8"/>
  <c r="E510" i="8"/>
  <c r="D510" i="8"/>
  <c r="C510" i="8"/>
  <c r="B510" i="8"/>
  <c r="E509" i="8"/>
  <c r="D509" i="8"/>
  <c r="D508" i="8" s="1"/>
  <c r="C509" i="8"/>
  <c r="C508" i="8" s="1"/>
  <c r="B509" i="8"/>
  <c r="E507" i="8"/>
  <c r="D507" i="8"/>
  <c r="C507" i="8"/>
  <c r="B507" i="8"/>
  <c r="E506" i="8"/>
  <c r="E505" i="8" s="1"/>
  <c r="D506" i="8"/>
  <c r="D505" i="8" s="1"/>
  <c r="C506" i="8"/>
  <c r="B506" i="8"/>
  <c r="J505" i="8"/>
  <c r="I505" i="8"/>
  <c r="H505" i="8"/>
  <c r="G505" i="8"/>
  <c r="C505" i="8"/>
  <c r="B505" i="8"/>
  <c r="E504" i="8"/>
  <c r="D504" i="8"/>
  <c r="C504" i="8"/>
  <c r="B504" i="8"/>
  <c r="E503" i="8"/>
  <c r="E502" i="8" s="1"/>
  <c r="D503" i="8"/>
  <c r="D501" i="8" s="1"/>
  <c r="I503" i="8" s="1"/>
  <c r="C503" i="8"/>
  <c r="C502" i="8" s="1"/>
  <c r="B503" i="8"/>
  <c r="B502" i="8"/>
  <c r="E494" i="8"/>
  <c r="D494" i="8"/>
  <c r="C494" i="8"/>
  <c r="B494" i="8"/>
  <c r="E489" i="8"/>
  <c r="E499" i="8" s="1"/>
  <c r="E481" i="8" s="1"/>
  <c r="D489" i="8"/>
  <c r="D499" i="8" s="1"/>
  <c r="D481" i="8" s="1"/>
  <c r="C489" i="8"/>
  <c r="C499" i="8" s="1"/>
  <c r="C481" i="8" s="1"/>
  <c r="B489" i="8"/>
  <c r="B499" i="8" s="1"/>
  <c r="E483" i="8"/>
  <c r="D483" i="8"/>
  <c r="C483" i="8"/>
  <c r="B481" i="8"/>
  <c r="B482" i="8" s="1"/>
  <c r="E469" i="8"/>
  <c r="D469" i="8"/>
  <c r="C469" i="8"/>
  <c r="B469" i="8"/>
  <c r="E464" i="8"/>
  <c r="E474" i="8" s="1"/>
  <c r="E456" i="8" s="1"/>
  <c r="D464" i="8"/>
  <c r="D474" i="8" s="1"/>
  <c r="D456" i="8" s="1"/>
  <c r="D457" i="8" s="1"/>
  <c r="D460" i="8" s="1"/>
  <c r="C464" i="8"/>
  <c r="C474" i="8" s="1"/>
  <c r="C456" i="8" s="1"/>
  <c r="C457" i="8" s="1"/>
  <c r="B464" i="8"/>
  <c r="B474" i="8" s="1"/>
  <c r="E458" i="8"/>
  <c r="D458" i="8"/>
  <c r="C458" i="8"/>
  <c r="B456" i="8"/>
  <c r="B457" i="8" s="1"/>
  <c r="E444" i="8"/>
  <c r="D444" i="8"/>
  <c r="C444" i="8"/>
  <c r="B444" i="8"/>
  <c r="E439" i="8"/>
  <c r="E449" i="8" s="1"/>
  <c r="E431" i="8" s="1"/>
  <c r="D439" i="8"/>
  <c r="D449" i="8" s="1"/>
  <c r="D431" i="8" s="1"/>
  <c r="D432" i="8" s="1"/>
  <c r="C439" i="8"/>
  <c r="C449" i="8" s="1"/>
  <c r="C431" i="8" s="1"/>
  <c r="B439" i="8"/>
  <c r="B449" i="8" s="1"/>
  <c r="E433" i="8"/>
  <c r="D433" i="8"/>
  <c r="C433" i="8"/>
  <c r="B431" i="8"/>
  <c r="B432" i="8" s="1"/>
  <c r="E419" i="8"/>
  <c r="D419" i="8"/>
  <c r="C419" i="8"/>
  <c r="B419" i="8"/>
  <c r="E414" i="8"/>
  <c r="E424" i="8" s="1"/>
  <c r="D414" i="8"/>
  <c r="D424" i="8" s="1"/>
  <c r="C414" i="8"/>
  <c r="C424" i="8" s="1"/>
  <c r="B414" i="8"/>
  <c r="B424" i="8" s="1"/>
  <c r="E408" i="8"/>
  <c r="D408" i="8"/>
  <c r="C408" i="8"/>
  <c r="E406" i="8"/>
  <c r="E407" i="8" s="1"/>
  <c r="D406" i="8"/>
  <c r="D407" i="8" s="1"/>
  <c r="C406" i="8"/>
  <c r="B406" i="8"/>
  <c r="B407" i="8" s="1"/>
  <c r="E394" i="8"/>
  <c r="D394" i="8"/>
  <c r="C394" i="8"/>
  <c r="B394" i="8"/>
  <c r="E389" i="8"/>
  <c r="E399" i="8" s="1"/>
  <c r="D389" i="8"/>
  <c r="D399" i="8" s="1"/>
  <c r="C389" i="8"/>
  <c r="C399" i="8" s="1"/>
  <c r="B389" i="8"/>
  <c r="E383" i="8"/>
  <c r="D383" i="8"/>
  <c r="C383" i="8"/>
  <c r="E381" i="8"/>
  <c r="E384" i="8" s="1"/>
  <c r="D381" i="8"/>
  <c r="C381" i="8"/>
  <c r="C382" i="8" s="1"/>
  <c r="B381" i="8"/>
  <c r="B382" i="8" s="1"/>
  <c r="E365" i="8"/>
  <c r="D365" i="8"/>
  <c r="C365" i="8"/>
  <c r="B365" i="8"/>
  <c r="E360" i="8"/>
  <c r="E370" i="8" s="1"/>
  <c r="D360" i="8"/>
  <c r="D370" i="8" s="1"/>
  <c r="C360" i="8"/>
  <c r="C370" i="8" s="1"/>
  <c r="B360" i="8"/>
  <c r="B370" i="8" s="1"/>
  <c r="E354" i="8"/>
  <c r="D354" i="8"/>
  <c r="C354" i="8"/>
  <c r="E352" i="8"/>
  <c r="D352" i="8"/>
  <c r="D353" i="8" s="1"/>
  <c r="D356" i="8" s="1"/>
  <c r="C352" i="8"/>
  <c r="C353" i="8" s="1"/>
  <c r="B352" i="8"/>
  <c r="C355" i="8" s="1"/>
  <c r="E337" i="8"/>
  <c r="D337" i="8"/>
  <c r="C337" i="8"/>
  <c r="B337" i="8"/>
  <c r="E334" i="8"/>
  <c r="D334" i="8"/>
  <c r="C334" i="8"/>
  <c r="B334" i="8"/>
  <c r="E331" i="8"/>
  <c r="D331" i="8"/>
  <c r="C331" i="8"/>
  <c r="B331" i="8"/>
  <c r="E328" i="8"/>
  <c r="D328" i="8"/>
  <c r="C328" i="8"/>
  <c r="B328" i="8"/>
  <c r="E325" i="8"/>
  <c r="D325" i="8"/>
  <c r="C325" i="8"/>
  <c r="B325" i="8"/>
  <c r="E322" i="8"/>
  <c r="D322" i="8"/>
  <c r="C322" i="8"/>
  <c r="B322" i="8"/>
  <c r="E319" i="8"/>
  <c r="D319" i="8"/>
  <c r="C319" i="8"/>
  <c r="B319" i="8"/>
  <c r="E313" i="8"/>
  <c r="D313" i="8"/>
  <c r="C313" i="8"/>
  <c r="E300" i="8"/>
  <c r="D300" i="8"/>
  <c r="C300" i="8"/>
  <c r="B300" i="8"/>
  <c r="E297" i="8"/>
  <c r="D297" i="8"/>
  <c r="C297" i="8"/>
  <c r="B297" i="8"/>
  <c r="E294" i="8"/>
  <c r="D294" i="8"/>
  <c r="C294" i="8"/>
  <c r="B294" i="8"/>
  <c r="E291" i="8"/>
  <c r="D291" i="8"/>
  <c r="C291" i="8"/>
  <c r="B291" i="8"/>
  <c r="E288" i="8"/>
  <c r="D288" i="8"/>
  <c r="C288" i="8"/>
  <c r="B288" i="8"/>
  <c r="E285" i="8"/>
  <c r="D285" i="8"/>
  <c r="J65" i="8" s="1"/>
  <c r="C285" i="8"/>
  <c r="I65" i="8" s="1"/>
  <c r="B285" i="8"/>
  <c r="E282" i="8"/>
  <c r="D282" i="8"/>
  <c r="C282" i="8"/>
  <c r="B282" i="8"/>
  <c r="E276" i="8"/>
  <c r="D276" i="8"/>
  <c r="C276" i="8"/>
  <c r="E263" i="8"/>
  <c r="D263" i="8"/>
  <c r="C263" i="8"/>
  <c r="B263" i="8"/>
  <c r="E260" i="8"/>
  <c r="D260" i="8"/>
  <c r="C260" i="8"/>
  <c r="B260" i="8"/>
  <c r="E257" i="8"/>
  <c r="D257" i="8"/>
  <c r="C257" i="8"/>
  <c r="B257" i="8"/>
  <c r="E254" i="8"/>
  <c r="D254" i="8"/>
  <c r="C254" i="8"/>
  <c r="B254" i="8"/>
  <c r="E251" i="8"/>
  <c r="D251" i="8"/>
  <c r="C251" i="8"/>
  <c r="I66" i="8" s="1"/>
  <c r="B251" i="8"/>
  <c r="E248" i="8"/>
  <c r="D248" i="8"/>
  <c r="C248" i="8"/>
  <c r="B248" i="8"/>
  <c r="E245" i="8"/>
  <c r="D245" i="8"/>
  <c r="C245" i="8"/>
  <c r="I64" i="8" s="1"/>
  <c r="B245" i="8"/>
  <c r="E239" i="8"/>
  <c r="D239" i="8"/>
  <c r="C239" i="8"/>
  <c r="O219" i="8"/>
  <c r="N219" i="8"/>
  <c r="M219" i="8"/>
  <c r="L219" i="8"/>
  <c r="K219" i="8"/>
  <c r="J219" i="8"/>
  <c r="I219" i="8"/>
  <c r="H219" i="8"/>
  <c r="G219" i="8"/>
  <c r="F219" i="8"/>
  <c r="E219" i="8"/>
  <c r="K48" i="8" s="1"/>
  <c r="D219" i="8"/>
  <c r="J48" i="8" s="1"/>
  <c r="C219" i="8"/>
  <c r="I48" i="8" s="1"/>
  <c r="B219" i="8"/>
  <c r="H48" i="8" s="1"/>
  <c r="E214" i="8"/>
  <c r="E224" i="8" s="1"/>
  <c r="D214" i="8"/>
  <c r="D224" i="8" s="1"/>
  <c r="C214" i="8"/>
  <c r="C224" i="8" s="1"/>
  <c r="B214" i="8"/>
  <c r="B224" i="8" s="1"/>
  <c r="E209" i="8"/>
  <c r="D209" i="8"/>
  <c r="C209" i="8"/>
  <c r="E208" i="8"/>
  <c r="D208" i="8"/>
  <c r="C208" i="8"/>
  <c r="E207" i="8"/>
  <c r="D207" i="8"/>
  <c r="C207" i="8"/>
  <c r="C210" i="8" s="1"/>
  <c r="B207" i="8"/>
  <c r="E195" i="8"/>
  <c r="D195" i="8"/>
  <c r="C195" i="8"/>
  <c r="B195" i="8"/>
  <c r="E188" i="8"/>
  <c r="D188" i="8"/>
  <c r="C188" i="8"/>
  <c r="E187" i="8"/>
  <c r="D187" i="8"/>
  <c r="C187" i="8"/>
  <c r="E186" i="8"/>
  <c r="D186" i="8"/>
  <c r="C186" i="8"/>
  <c r="C189" i="8" s="1"/>
  <c r="B186" i="8"/>
  <c r="E171" i="8"/>
  <c r="D171" i="8"/>
  <c r="D174" i="8" s="1"/>
  <c r="D175" i="8" s="1"/>
  <c r="C171" i="8"/>
  <c r="B171" i="8"/>
  <c r="E159" i="8"/>
  <c r="D159" i="8"/>
  <c r="C159" i="8"/>
  <c r="B159" i="8"/>
  <c r="E156" i="8"/>
  <c r="D156" i="8"/>
  <c r="C156" i="8"/>
  <c r="B156" i="8"/>
  <c r="E153" i="8"/>
  <c r="D153" i="8"/>
  <c r="C153" i="8"/>
  <c r="B153" i="8"/>
  <c r="E149" i="8"/>
  <c r="D149" i="8"/>
  <c r="C149" i="8"/>
  <c r="E148" i="8"/>
  <c r="D148" i="8"/>
  <c r="C148" i="8"/>
  <c r="E144" i="8"/>
  <c r="D144" i="8"/>
  <c r="C144" i="8"/>
  <c r="B144" i="8"/>
  <c r="C147" i="8" s="1"/>
  <c r="E126" i="8"/>
  <c r="K45" i="8" s="1"/>
  <c r="D126" i="8"/>
  <c r="D135" i="8" s="1"/>
  <c r="C126" i="8"/>
  <c r="C135" i="8" s="1"/>
  <c r="C106" i="8" s="1"/>
  <c r="C109" i="8" s="1"/>
  <c r="B126" i="8"/>
  <c r="B135" i="8" s="1"/>
  <c r="B136" i="8" s="1"/>
  <c r="E108" i="8"/>
  <c r="D108" i="8"/>
  <c r="C108" i="8"/>
  <c r="B107" i="8"/>
  <c r="E98" i="8"/>
  <c r="E99" i="8" s="1"/>
  <c r="D98" i="8"/>
  <c r="D99" i="8" s="1"/>
  <c r="C98" i="8"/>
  <c r="C99" i="8" s="1"/>
  <c r="B98" i="8"/>
  <c r="B99" i="8" s="1"/>
  <c r="E72" i="8"/>
  <c r="D72" i="8"/>
  <c r="C72" i="8"/>
  <c r="E71" i="8"/>
  <c r="D71" i="8"/>
  <c r="C71" i="8"/>
  <c r="E70" i="8"/>
  <c r="D70" i="8"/>
  <c r="C70" i="8"/>
  <c r="B70" i="8"/>
  <c r="J66" i="8"/>
  <c r="J64" i="8"/>
  <c r="E55" i="8"/>
  <c r="D55" i="8"/>
  <c r="D61" i="8" s="1"/>
  <c r="C55" i="8"/>
  <c r="I46" i="8" s="1"/>
  <c r="B55" i="8"/>
  <c r="K46" i="8"/>
  <c r="E46" i="8"/>
  <c r="K43" i="8" s="1"/>
  <c r="D46" i="8"/>
  <c r="J43" i="8" s="1"/>
  <c r="C46" i="8"/>
  <c r="B46" i="8"/>
  <c r="H43" i="8" s="1"/>
  <c r="J45" i="8"/>
  <c r="I43" i="8"/>
  <c r="E34" i="8"/>
  <c r="D34" i="8"/>
  <c r="C34" i="8"/>
  <c r="B33" i="8"/>
  <c r="E87" i="7"/>
  <c r="D87" i="7"/>
  <c r="C87" i="7"/>
  <c r="B87" i="7"/>
  <c r="E82" i="7"/>
  <c r="D82" i="7"/>
  <c r="C82" i="7"/>
  <c r="B82" i="7"/>
  <c r="E80" i="7"/>
  <c r="D80" i="7"/>
  <c r="D79" i="7" s="1"/>
  <c r="C80" i="7"/>
  <c r="B80" i="7"/>
  <c r="E79" i="7"/>
  <c r="C79" i="7"/>
  <c r="B79" i="7"/>
  <c r="E77" i="7"/>
  <c r="D77" i="7"/>
  <c r="C77" i="7"/>
  <c r="B77" i="7"/>
  <c r="E76" i="7"/>
  <c r="D76" i="7"/>
  <c r="C76" i="7"/>
  <c r="B76" i="7"/>
  <c r="E71" i="7"/>
  <c r="D71" i="7"/>
  <c r="D70" i="7" s="1"/>
  <c r="C71" i="7"/>
  <c r="B71" i="7"/>
  <c r="E70" i="7"/>
  <c r="C70" i="7"/>
  <c r="B70" i="7"/>
  <c r="E68" i="7"/>
  <c r="D68" i="7"/>
  <c r="D67" i="7" s="1"/>
  <c r="C68" i="7"/>
  <c r="B68" i="7"/>
  <c r="E67" i="7"/>
  <c r="C67" i="7"/>
  <c r="B67" i="7"/>
  <c r="E65" i="7"/>
  <c r="D65" i="7"/>
  <c r="D64" i="7" s="1"/>
  <c r="C65" i="7"/>
  <c r="B65" i="7"/>
  <c r="E64" i="7"/>
  <c r="C64" i="7"/>
  <c r="B64" i="7"/>
  <c r="E62" i="7"/>
  <c r="D62" i="7"/>
  <c r="C62" i="7"/>
  <c r="B62" i="7"/>
  <c r="E61" i="7"/>
  <c r="D61" i="7"/>
  <c r="C61" i="7"/>
  <c r="B61" i="7"/>
  <c r="D53" i="7"/>
  <c r="E53" i="7" s="1"/>
  <c r="D48" i="7"/>
  <c r="D74" i="7" s="1"/>
  <c r="C48" i="7"/>
  <c r="C74" i="7" s="1"/>
  <c r="B48" i="7"/>
  <c r="B74" i="7" s="1"/>
  <c r="C47" i="7"/>
  <c r="C56" i="7" s="1"/>
  <c r="B47" i="7"/>
  <c r="B56" i="7" s="1"/>
  <c r="B59" i="7" s="1"/>
  <c r="E31" i="7"/>
  <c r="D31" i="7"/>
  <c r="C31" i="7"/>
  <c r="B31" i="7"/>
  <c r="E30" i="7"/>
  <c r="D30" i="7"/>
  <c r="C30" i="7"/>
  <c r="B30" i="7"/>
  <c r="E29" i="7"/>
  <c r="D29" i="7"/>
  <c r="C29" i="7"/>
  <c r="B29" i="7"/>
  <c r="E28" i="7"/>
  <c r="E27" i="7"/>
  <c r="E48" i="7" s="1"/>
  <c r="E26" i="7"/>
  <c r="D26" i="7"/>
  <c r="D28" i="7" s="1"/>
  <c r="C26" i="7"/>
  <c r="C28" i="7" s="1"/>
  <c r="B26" i="7"/>
  <c r="B28" i="7" s="1"/>
  <c r="B23" i="7"/>
  <c r="B22" i="7"/>
  <c r="B21" i="7"/>
  <c r="E18" i="7"/>
  <c r="A18" i="7"/>
  <c r="B16" i="7"/>
  <c r="E15" i="7"/>
  <c r="A15" i="7"/>
  <c r="B12" i="7"/>
  <c r="A9" i="7"/>
  <c r="B6" i="7"/>
  <c r="B5" i="7"/>
  <c r="B73" i="7" l="1"/>
  <c r="B60" i="7"/>
  <c r="D47" i="7"/>
  <c r="D56" i="7" s="1"/>
  <c r="B399" i="8"/>
  <c r="J71" i="8"/>
  <c r="C528" i="8"/>
  <c r="E382" i="8"/>
  <c r="C73" i="8"/>
  <c r="D210" i="8"/>
  <c r="D266" i="8"/>
  <c r="D237" i="8" s="1"/>
  <c r="I71" i="8"/>
  <c r="I72" i="8" s="1"/>
  <c r="C409" i="8"/>
  <c r="D502" i="8"/>
  <c r="E355" i="8"/>
  <c r="I45" i="8"/>
  <c r="I49" i="8" s="1"/>
  <c r="B61" i="8"/>
  <c r="B62" i="8" s="1"/>
  <c r="D484" i="8"/>
  <c r="E432" i="8"/>
  <c r="E435" i="8" s="1"/>
  <c r="E434" i="8"/>
  <c r="E266" i="8"/>
  <c r="E237" i="8" s="1"/>
  <c r="E238" i="8" s="1"/>
  <c r="K64" i="8"/>
  <c r="E340" i="8"/>
  <c r="H45" i="8"/>
  <c r="H46" i="8"/>
  <c r="D147" i="8"/>
  <c r="E174" i="8"/>
  <c r="E175" i="8" s="1"/>
  <c r="D189" i="8"/>
  <c r="B266" i="8"/>
  <c r="B303" i="8"/>
  <c r="B340" i="8"/>
  <c r="E353" i="8"/>
  <c r="E356" i="8" s="1"/>
  <c r="D355" i="8"/>
  <c r="C385" i="8"/>
  <c r="E410" i="8"/>
  <c r="D528" i="8"/>
  <c r="J72" i="8"/>
  <c r="K66" i="8"/>
  <c r="C61" i="8"/>
  <c r="C32" i="8" s="1"/>
  <c r="C35" i="8" s="1"/>
  <c r="B174" i="8"/>
  <c r="B175" i="8" s="1"/>
  <c r="C266" i="8"/>
  <c r="C303" i="8"/>
  <c r="C340" i="8"/>
  <c r="C311" i="8" s="1"/>
  <c r="C312" i="8" s="1"/>
  <c r="K71" i="8"/>
  <c r="D384" i="8"/>
  <c r="E409" i="8"/>
  <c r="C501" i="8"/>
  <c r="C500" i="8" s="1"/>
  <c r="C533" i="8" s="1"/>
  <c r="E508" i="8"/>
  <c r="E501" i="8"/>
  <c r="E303" i="8"/>
  <c r="E274" i="8" s="1"/>
  <c r="K65" i="8"/>
  <c r="C384" i="8"/>
  <c r="D73" i="8"/>
  <c r="E147" i="8"/>
  <c r="C174" i="8"/>
  <c r="C175" i="8" s="1"/>
  <c r="D303" i="8"/>
  <c r="D274" i="8" s="1"/>
  <c r="D340" i="8"/>
  <c r="D459" i="8"/>
  <c r="D500" i="8"/>
  <c r="D533" i="8" s="1"/>
  <c r="B528" i="8"/>
  <c r="E459" i="8"/>
  <c r="E457" i="8"/>
  <c r="E460" i="8" s="1"/>
  <c r="K49" i="8"/>
  <c r="D32" i="8"/>
  <c r="D62" i="8" s="1"/>
  <c r="E311" i="8"/>
  <c r="D238" i="8"/>
  <c r="D267" i="8"/>
  <c r="B274" i="8"/>
  <c r="B275" i="8" s="1"/>
  <c r="B311" i="8"/>
  <c r="B312" i="8" s="1"/>
  <c r="C237" i="8"/>
  <c r="C267" i="8" s="1"/>
  <c r="C274" i="8"/>
  <c r="C304" i="8" s="1"/>
  <c r="C434" i="8"/>
  <c r="C432" i="8"/>
  <c r="C435" i="8" s="1"/>
  <c r="H503" i="8"/>
  <c r="C62" i="8"/>
  <c r="B353" i="8"/>
  <c r="C356" i="8" s="1"/>
  <c r="E61" i="8"/>
  <c r="B237" i="8"/>
  <c r="B238" i="8" s="1"/>
  <c r="H71" i="8"/>
  <c r="C407" i="8"/>
  <c r="C410" i="8" s="1"/>
  <c r="D434" i="8"/>
  <c r="C459" i="8"/>
  <c r="D482" i="8"/>
  <c r="E484" i="8"/>
  <c r="E482" i="8"/>
  <c r="C33" i="8"/>
  <c r="C36" i="8" s="1"/>
  <c r="J46" i="8"/>
  <c r="J49" i="8" s="1"/>
  <c r="J75" i="8" s="1"/>
  <c r="C107" i="8"/>
  <c r="C110" i="8" s="1"/>
  <c r="C136" i="8"/>
  <c r="E135" i="8"/>
  <c r="H64" i="8"/>
  <c r="H65" i="8"/>
  <c r="H66" i="8"/>
  <c r="D311" i="8"/>
  <c r="D410" i="8"/>
  <c r="C460" i="8"/>
  <c r="C482" i="8"/>
  <c r="C485" i="8" s="1"/>
  <c r="C484" i="8"/>
  <c r="B508" i="8"/>
  <c r="G508" i="8" s="1"/>
  <c r="B501" i="8"/>
  <c r="J503" i="8"/>
  <c r="E500" i="8"/>
  <c r="G509" i="8" s="1"/>
  <c r="E73" i="8"/>
  <c r="D106" i="8"/>
  <c r="D136" i="8" s="1"/>
  <c r="E189" i="8"/>
  <c r="E210" i="8"/>
  <c r="D382" i="8"/>
  <c r="D385" i="8" s="1"/>
  <c r="D409" i="8"/>
  <c r="E74" i="7"/>
  <c r="E47" i="7"/>
  <c r="E56" i="7" s="1"/>
  <c r="C59" i="7"/>
  <c r="C57" i="7"/>
  <c r="B92" i="7"/>
  <c r="C73" i="7"/>
  <c r="C60" i="7"/>
  <c r="C92" i="7" s="1"/>
  <c r="D73" i="7"/>
  <c r="D60" i="7"/>
  <c r="B57" i="7"/>
  <c r="D59" i="7" l="1"/>
  <c r="D92" i="7" s="1"/>
  <c r="D57" i="7"/>
  <c r="C341" i="8"/>
  <c r="C315" i="8"/>
  <c r="C314" i="8"/>
  <c r="D435" i="8"/>
  <c r="B304" i="8"/>
  <c r="K72" i="8"/>
  <c r="K75" i="8" s="1"/>
  <c r="H49" i="8"/>
  <c r="E241" i="8"/>
  <c r="H72" i="8"/>
  <c r="E267" i="8"/>
  <c r="E533" i="8"/>
  <c r="E485" i="8"/>
  <c r="E240" i="8"/>
  <c r="I75" i="8"/>
  <c r="E385" i="8"/>
  <c r="D312" i="8"/>
  <c r="D315" i="8" s="1"/>
  <c r="D314" i="8"/>
  <c r="G503" i="8"/>
  <c r="B500" i="8"/>
  <c r="B533" i="8" s="1"/>
  <c r="D341" i="8"/>
  <c r="D277" i="8"/>
  <c r="D275" i="8"/>
  <c r="B267" i="8"/>
  <c r="B341" i="8"/>
  <c r="E275" i="8"/>
  <c r="E277" i="8"/>
  <c r="E32" i="8"/>
  <c r="E62" i="8" s="1"/>
  <c r="D304" i="8"/>
  <c r="C238" i="8"/>
  <c r="C241" i="8" s="1"/>
  <c r="C240" i="8"/>
  <c r="D240" i="8"/>
  <c r="D33" i="8"/>
  <c r="D36" i="8" s="1"/>
  <c r="D35" i="8"/>
  <c r="E312" i="8"/>
  <c r="E315" i="8" s="1"/>
  <c r="E314" i="8"/>
  <c r="D107" i="8"/>
  <c r="D110" i="8" s="1"/>
  <c r="D109" i="8"/>
  <c r="E106" i="8"/>
  <c r="E136" i="8" s="1"/>
  <c r="D485" i="8"/>
  <c r="E304" i="8"/>
  <c r="H75" i="8"/>
  <c r="C277" i="8"/>
  <c r="C275" i="8"/>
  <c r="C278" i="8" s="1"/>
  <c r="E341" i="8"/>
  <c r="E59" i="7"/>
  <c r="E57" i="7"/>
  <c r="E73" i="7"/>
  <c r="E60" i="7"/>
  <c r="E92" i="7" s="1"/>
  <c r="D241" i="8" l="1"/>
  <c r="D278" i="8"/>
  <c r="E278" i="8"/>
  <c r="E107" i="8"/>
  <c r="E110" i="8" s="1"/>
  <c r="E109" i="8"/>
  <c r="E33" i="8"/>
  <c r="E36" i="8" s="1"/>
  <c r="E35" i="8"/>
  <c r="E647" i="6"/>
  <c r="E642" i="6"/>
  <c r="D642" i="6"/>
  <c r="C642" i="6"/>
  <c r="B642" i="6"/>
  <c r="E641" i="6"/>
  <c r="D641" i="6"/>
  <c r="C641" i="6"/>
  <c r="B641" i="6"/>
  <c r="B639" i="6" s="1"/>
  <c r="E639" i="6"/>
  <c r="D639" i="6"/>
  <c r="E638" i="6"/>
  <c r="D638" i="6"/>
  <c r="C638" i="6"/>
  <c r="B638" i="6"/>
  <c r="E637" i="6"/>
  <c r="D637" i="6"/>
  <c r="D636" i="6" s="1"/>
  <c r="C637" i="6"/>
  <c r="B637" i="6"/>
  <c r="E636" i="6"/>
  <c r="C636" i="6"/>
  <c r="B636" i="6"/>
  <c r="E635" i="6"/>
  <c r="D635" i="6"/>
  <c r="C635" i="6"/>
  <c r="B635" i="6"/>
  <c r="E632" i="6"/>
  <c r="D632" i="6"/>
  <c r="C632" i="6"/>
  <c r="B632" i="6"/>
  <c r="E631" i="6"/>
  <c r="D631" i="6"/>
  <c r="D630" i="6" s="1"/>
  <c r="C631" i="6"/>
  <c r="C630" i="6" s="1"/>
  <c r="B631" i="6"/>
  <c r="B630" i="6" s="1"/>
  <c r="E630" i="6"/>
  <c r="E629" i="6"/>
  <c r="D629" i="6"/>
  <c r="C629" i="6"/>
  <c r="C627" i="6" s="1"/>
  <c r="B629" i="6"/>
  <c r="E628" i="6"/>
  <c r="E627" i="6" s="1"/>
  <c r="D628" i="6"/>
  <c r="D627" i="6" s="1"/>
  <c r="B628" i="6"/>
  <c r="E626" i="6"/>
  <c r="D626" i="6"/>
  <c r="C626" i="6"/>
  <c r="B626" i="6"/>
  <c r="E625" i="6"/>
  <c r="D625" i="6"/>
  <c r="C625" i="6"/>
  <c r="B625" i="6"/>
  <c r="B624" i="6"/>
  <c r="E623" i="6"/>
  <c r="D623" i="6"/>
  <c r="C623" i="6"/>
  <c r="B623" i="6"/>
  <c r="E622" i="6"/>
  <c r="D622" i="6"/>
  <c r="C622" i="6"/>
  <c r="C621" i="6" s="1"/>
  <c r="B622" i="6"/>
  <c r="B621" i="6" s="1"/>
  <c r="E621" i="6"/>
  <c r="D621" i="6"/>
  <c r="D611" i="6"/>
  <c r="C611" i="6"/>
  <c r="B611" i="6"/>
  <c r="E606" i="6"/>
  <c r="E616" i="6" s="1"/>
  <c r="D606" i="6"/>
  <c r="D616" i="6" s="1"/>
  <c r="C606" i="6"/>
  <c r="C616" i="6" s="1"/>
  <c r="B606" i="6"/>
  <c r="B616" i="6" s="1"/>
  <c r="C601" i="6"/>
  <c r="E600" i="6"/>
  <c r="D600" i="6"/>
  <c r="C600" i="6"/>
  <c r="E599" i="6"/>
  <c r="C599" i="6"/>
  <c r="B599" i="6"/>
  <c r="D586" i="6"/>
  <c r="C586" i="6"/>
  <c r="B586" i="6"/>
  <c r="E581" i="6"/>
  <c r="E591" i="6" s="1"/>
  <c r="D581" i="6"/>
  <c r="C581" i="6"/>
  <c r="C591" i="6" s="1"/>
  <c r="B581" i="6"/>
  <c r="B591" i="6" s="1"/>
  <c r="E576" i="6"/>
  <c r="D576" i="6"/>
  <c r="C576" i="6"/>
  <c r="E575" i="6"/>
  <c r="D575" i="6"/>
  <c r="C575" i="6"/>
  <c r="E574" i="6"/>
  <c r="D574" i="6"/>
  <c r="C574" i="6"/>
  <c r="B574" i="6"/>
  <c r="D561" i="6"/>
  <c r="C561" i="6"/>
  <c r="B561" i="6"/>
  <c r="E556" i="6"/>
  <c r="E566" i="6" s="1"/>
  <c r="D556" i="6"/>
  <c r="D566" i="6" s="1"/>
  <c r="D548" i="6" s="1"/>
  <c r="C556" i="6"/>
  <c r="C566" i="6" s="1"/>
  <c r="B556" i="6"/>
  <c r="B566" i="6" s="1"/>
  <c r="C551" i="6"/>
  <c r="E550" i="6"/>
  <c r="D550" i="6"/>
  <c r="C550" i="6"/>
  <c r="C549" i="6"/>
  <c r="B549" i="6"/>
  <c r="D536" i="6"/>
  <c r="C536" i="6"/>
  <c r="B536" i="6"/>
  <c r="E531" i="6"/>
  <c r="E541" i="6" s="1"/>
  <c r="D531" i="6"/>
  <c r="D541" i="6" s="1"/>
  <c r="C531" i="6"/>
  <c r="C541" i="6" s="1"/>
  <c r="B531" i="6"/>
  <c r="B541" i="6" s="1"/>
  <c r="E526" i="6"/>
  <c r="D526" i="6"/>
  <c r="C526" i="6"/>
  <c r="E525" i="6"/>
  <c r="D525" i="6"/>
  <c r="C525" i="6"/>
  <c r="E524" i="6"/>
  <c r="D524" i="6"/>
  <c r="C524" i="6"/>
  <c r="B524" i="6"/>
  <c r="C511" i="6"/>
  <c r="B511" i="6"/>
  <c r="E506" i="6"/>
  <c r="E516" i="6" s="1"/>
  <c r="D506" i="6"/>
  <c r="D516" i="6" s="1"/>
  <c r="C506" i="6"/>
  <c r="B506" i="6"/>
  <c r="B516" i="6" s="1"/>
  <c r="E501" i="6"/>
  <c r="D501" i="6"/>
  <c r="C501" i="6"/>
  <c r="E500" i="6"/>
  <c r="D500" i="6"/>
  <c r="C500" i="6"/>
  <c r="E499" i="6"/>
  <c r="D499" i="6"/>
  <c r="C499" i="6"/>
  <c r="B499" i="6"/>
  <c r="C486" i="6"/>
  <c r="B486" i="6"/>
  <c r="E481" i="6"/>
  <c r="E491" i="6" s="1"/>
  <c r="D481" i="6"/>
  <c r="D491" i="6" s="1"/>
  <c r="C481" i="6"/>
  <c r="C491" i="6" s="1"/>
  <c r="B481" i="6"/>
  <c r="B491" i="6" s="1"/>
  <c r="E476" i="6"/>
  <c r="D476" i="6"/>
  <c r="C476" i="6"/>
  <c r="E475" i="6"/>
  <c r="D475" i="6"/>
  <c r="C475" i="6"/>
  <c r="E474" i="6"/>
  <c r="D474" i="6"/>
  <c r="C474" i="6"/>
  <c r="B474" i="6"/>
  <c r="C461" i="6"/>
  <c r="B461" i="6"/>
  <c r="E456" i="6"/>
  <c r="E466" i="6" s="1"/>
  <c r="D456" i="6"/>
  <c r="D466" i="6" s="1"/>
  <c r="C456" i="6"/>
  <c r="C466" i="6" s="1"/>
  <c r="B456" i="6"/>
  <c r="B466" i="6" s="1"/>
  <c r="E451" i="6"/>
  <c r="D451" i="6"/>
  <c r="C451" i="6"/>
  <c r="E450" i="6"/>
  <c r="D450" i="6"/>
  <c r="C450" i="6"/>
  <c r="E449" i="6"/>
  <c r="E452" i="6" s="1"/>
  <c r="D449" i="6"/>
  <c r="C449" i="6"/>
  <c r="B449" i="6"/>
  <c r="C436" i="6"/>
  <c r="B436" i="6"/>
  <c r="E431" i="6"/>
  <c r="E441" i="6" s="1"/>
  <c r="D431" i="6"/>
  <c r="D441" i="6" s="1"/>
  <c r="C431" i="6"/>
  <c r="B431" i="6"/>
  <c r="B441" i="6" s="1"/>
  <c r="E426" i="6"/>
  <c r="D426" i="6"/>
  <c r="C426" i="6"/>
  <c r="E425" i="6"/>
  <c r="D425" i="6"/>
  <c r="C425" i="6"/>
  <c r="E424" i="6"/>
  <c r="E427" i="6" s="1"/>
  <c r="D424" i="6"/>
  <c r="C424" i="6"/>
  <c r="B424" i="6"/>
  <c r="C411" i="6"/>
  <c r="B411" i="6"/>
  <c r="E406" i="6"/>
  <c r="E416" i="6" s="1"/>
  <c r="D406" i="6"/>
  <c r="D416" i="6" s="1"/>
  <c r="C406" i="6"/>
  <c r="C416" i="6" s="1"/>
  <c r="B406" i="6"/>
  <c r="B416" i="6" s="1"/>
  <c r="E401" i="6"/>
  <c r="D401" i="6"/>
  <c r="C401" i="6"/>
  <c r="E400" i="6"/>
  <c r="D400" i="6"/>
  <c r="C400" i="6"/>
  <c r="E399" i="6"/>
  <c r="D399" i="6"/>
  <c r="C399" i="6"/>
  <c r="D402" i="6" s="1"/>
  <c r="B399" i="6"/>
  <c r="C386" i="6"/>
  <c r="B386" i="6"/>
  <c r="E381" i="6"/>
  <c r="E391" i="6" s="1"/>
  <c r="D381" i="6"/>
  <c r="D391" i="6" s="1"/>
  <c r="C381" i="6"/>
  <c r="C391" i="6" s="1"/>
  <c r="B381" i="6"/>
  <c r="B391" i="6" s="1"/>
  <c r="E376" i="6"/>
  <c r="D376" i="6"/>
  <c r="C376" i="6"/>
  <c r="E375" i="6"/>
  <c r="D375" i="6"/>
  <c r="C375" i="6"/>
  <c r="E374" i="6"/>
  <c r="D374" i="6"/>
  <c r="C374" i="6"/>
  <c r="C377" i="6" s="1"/>
  <c r="B374" i="6"/>
  <c r="E361" i="6"/>
  <c r="C361" i="6"/>
  <c r="B361" i="6"/>
  <c r="E356" i="6"/>
  <c r="D356" i="6"/>
  <c r="D366" i="6" s="1"/>
  <c r="C356" i="6"/>
  <c r="C366" i="6" s="1"/>
  <c r="B356" i="6"/>
  <c r="E351" i="6"/>
  <c r="D351" i="6"/>
  <c r="C351" i="6"/>
  <c r="E350" i="6"/>
  <c r="D350" i="6"/>
  <c r="C350" i="6"/>
  <c r="E349" i="6"/>
  <c r="D349" i="6"/>
  <c r="C349" i="6"/>
  <c r="C352" i="6" s="1"/>
  <c r="B349" i="6"/>
  <c r="C336" i="6"/>
  <c r="B336" i="6"/>
  <c r="E331" i="6"/>
  <c r="E341" i="6" s="1"/>
  <c r="D331" i="6"/>
  <c r="D341" i="6" s="1"/>
  <c r="C331" i="6"/>
  <c r="C341" i="6" s="1"/>
  <c r="B331" i="6"/>
  <c r="B341" i="6" s="1"/>
  <c r="E326" i="6"/>
  <c r="D326" i="6"/>
  <c r="C326" i="6"/>
  <c r="E325" i="6"/>
  <c r="D325" i="6"/>
  <c r="C325" i="6"/>
  <c r="E324" i="6"/>
  <c r="D324" i="6"/>
  <c r="C324" i="6"/>
  <c r="B324" i="6"/>
  <c r="C311" i="6"/>
  <c r="B311" i="6"/>
  <c r="E306" i="6"/>
  <c r="E316" i="6" s="1"/>
  <c r="D306" i="6"/>
  <c r="D316" i="6" s="1"/>
  <c r="C306" i="6"/>
  <c r="B306" i="6"/>
  <c r="B316" i="6" s="1"/>
  <c r="E301" i="6"/>
  <c r="D301" i="6"/>
  <c r="C301" i="6"/>
  <c r="E300" i="6"/>
  <c r="D300" i="6"/>
  <c r="C300" i="6"/>
  <c r="E299" i="6"/>
  <c r="D299" i="6"/>
  <c r="C299" i="6"/>
  <c r="B299" i="6"/>
  <c r="C286" i="6"/>
  <c r="B286" i="6"/>
  <c r="E281" i="6"/>
  <c r="E291" i="6" s="1"/>
  <c r="D281" i="6"/>
  <c r="D291" i="6" s="1"/>
  <c r="C281" i="6"/>
  <c r="C291" i="6" s="1"/>
  <c r="B281" i="6"/>
  <c r="B291" i="6" s="1"/>
  <c r="E276" i="6"/>
  <c r="D276" i="6"/>
  <c r="C276" i="6"/>
  <c r="E275" i="6"/>
  <c r="D275" i="6"/>
  <c r="C275" i="6"/>
  <c r="E274" i="6"/>
  <c r="D274" i="6"/>
  <c r="C274" i="6"/>
  <c r="B274" i="6"/>
  <c r="C277" i="6" s="1"/>
  <c r="C261" i="6"/>
  <c r="B261" i="6"/>
  <c r="E256" i="6"/>
  <c r="E266" i="6" s="1"/>
  <c r="D256" i="6"/>
  <c r="D266" i="6" s="1"/>
  <c r="C256" i="6"/>
  <c r="B256" i="6"/>
  <c r="B266" i="6" s="1"/>
  <c r="E251" i="6"/>
  <c r="D251" i="6"/>
  <c r="C251" i="6"/>
  <c r="E250" i="6"/>
  <c r="D250" i="6"/>
  <c r="C250" i="6"/>
  <c r="E249" i="6"/>
  <c r="D249" i="6"/>
  <c r="C249" i="6"/>
  <c r="B249" i="6"/>
  <c r="D236" i="6"/>
  <c r="B236" i="6"/>
  <c r="E231" i="6"/>
  <c r="E241" i="6" s="1"/>
  <c r="D231" i="6"/>
  <c r="C231" i="6"/>
  <c r="C241" i="6" s="1"/>
  <c r="B231" i="6"/>
  <c r="B241" i="6" s="1"/>
  <c r="E226" i="6"/>
  <c r="D226" i="6"/>
  <c r="C226" i="6"/>
  <c r="E225" i="6"/>
  <c r="D225" i="6"/>
  <c r="C225" i="6"/>
  <c r="E224" i="6"/>
  <c r="D224" i="6"/>
  <c r="C224" i="6"/>
  <c r="B224" i="6"/>
  <c r="E211" i="6"/>
  <c r="D211" i="6"/>
  <c r="E206" i="6"/>
  <c r="D206" i="6"/>
  <c r="C206" i="6"/>
  <c r="C216" i="6" s="1"/>
  <c r="B206" i="6"/>
  <c r="B216" i="6" s="1"/>
  <c r="E201" i="6"/>
  <c r="D201" i="6"/>
  <c r="C201" i="6"/>
  <c r="E200" i="6"/>
  <c r="D200" i="6"/>
  <c r="C200" i="6"/>
  <c r="E199" i="6"/>
  <c r="D199" i="6"/>
  <c r="C199" i="6"/>
  <c r="B199" i="6"/>
  <c r="E187" i="6"/>
  <c r="E188" i="6" s="1"/>
  <c r="D187" i="6"/>
  <c r="D188" i="6" s="1"/>
  <c r="C187" i="6"/>
  <c r="C188" i="6" s="1"/>
  <c r="B187" i="6"/>
  <c r="B188" i="6" s="1"/>
  <c r="E161" i="6"/>
  <c r="D161" i="6"/>
  <c r="C161" i="6"/>
  <c r="E160" i="6"/>
  <c r="D160" i="6"/>
  <c r="C160" i="6"/>
  <c r="E159" i="6"/>
  <c r="D159" i="6"/>
  <c r="C159" i="6"/>
  <c r="B159" i="6"/>
  <c r="E150" i="6"/>
  <c r="E151" i="6" s="1"/>
  <c r="D150" i="6"/>
  <c r="D151" i="6" s="1"/>
  <c r="C150" i="6"/>
  <c r="C151" i="6" s="1"/>
  <c r="B150" i="6"/>
  <c r="B151" i="6" s="1"/>
  <c r="E124" i="6"/>
  <c r="D124" i="6"/>
  <c r="C124" i="6"/>
  <c r="E123" i="6"/>
  <c r="D123" i="6"/>
  <c r="C123" i="6"/>
  <c r="D122" i="6"/>
  <c r="C122" i="6"/>
  <c r="B122" i="6"/>
  <c r="E113" i="6"/>
  <c r="E114" i="6" s="1"/>
  <c r="D113" i="6"/>
  <c r="D114" i="6" s="1"/>
  <c r="C113" i="6"/>
  <c r="C114" i="6" s="1"/>
  <c r="B113" i="6"/>
  <c r="B114" i="6" s="1"/>
  <c r="E87" i="6"/>
  <c r="D87" i="6"/>
  <c r="C87" i="6"/>
  <c r="E86" i="6"/>
  <c r="D86" i="6"/>
  <c r="C86" i="6"/>
  <c r="E85" i="6"/>
  <c r="D85" i="6"/>
  <c r="C85" i="6"/>
  <c r="B85" i="6"/>
  <c r="E62" i="6"/>
  <c r="E63" i="6" s="1"/>
  <c r="D62" i="6"/>
  <c r="B62" i="6"/>
  <c r="C48" i="6"/>
  <c r="C47" i="6"/>
  <c r="C62" i="6" s="1"/>
  <c r="E36" i="6"/>
  <c r="D36" i="6"/>
  <c r="C36" i="6"/>
  <c r="E35" i="6"/>
  <c r="D35" i="6"/>
  <c r="C35" i="6"/>
  <c r="E34" i="6"/>
  <c r="D34" i="6"/>
  <c r="C34" i="6"/>
  <c r="B34" i="6"/>
  <c r="D502" i="6" l="1"/>
  <c r="D527" i="6"/>
  <c r="C502" i="6"/>
  <c r="D577" i="6"/>
  <c r="C602" i="6"/>
  <c r="D63" i="6"/>
  <c r="E202" i="6"/>
  <c r="E227" i="6"/>
  <c r="E302" i="6"/>
  <c r="E327" i="6"/>
  <c r="C402" i="6"/>
  <c r="E162" i="6"/>
  <c r="D377" i="6"/>
  <c r="C620" i="6"/>
  <c r="C266" i="6"/>
  <c r="C316" i="6"/>
  <c r="C441" i="6"/>
  <c r="D37" i="6"/>
  <c r="D241" i="6"/>
  <c r="D352" i="6"/>
  <c r="E527" i="6"/>
  <c r="C552" i="6"/>
  <c r="E37" i="6"/>
  <c r="C252" i="6"/>
  <c r="B366" i="6"/>
  <c r="C477" i="6"/>
  <c r="D202" i="6"/>
  <c r="D277" i="6"/>
  <c r="D302" i="6"/>
  <c r="C327" i="6"/>
  <c r="E402" i="6"/>
  <c r="D427" i="6"/>
  <c r="E551" i="6"/>
  <c r="D549" i="6"/>
  <c r="E552" i="6" s="1"/>
  <c r="C302" i="6"/>
  <c r="C527" i="6"/>
  <c r="B619" i="6"/>
  <c r="C88" i="6"/>
  <c r="D125" i="6"/>
  <c r="D216" i="6"/>
  <c r="D619" i="6" s="1"/>
  <c r="E577" i="6"/>
  <c r="E620" i="6"/>
  <c r="E216" i="6"/>
  <c r="E619" i="6" s="1"/>
  <c r="E366" i="6"/>
  <c r="D620" i="6"/>
  <c r="B627" i="6"/>
  <c r="B620" i="6" s="1"/>
  <c r="D598" i="6"/>
  <c r="D88" i="6"/>
  <c r="E277" i="6"/>
  <c r="B63" i="6"/>
  <c r="C516" i="6"/>
  <c r="D591" i="6"/>
  <c r="C63" i="6"/>
  <c r="C162" i="6"/>
  <c r="D327" i="6"/>
  <c r="E352" i="6"/>
  <c r="E377" i="6"/>
  <c r="D551" i="6"/>
  <c r="E88" i="6"/>
  <c r="C125" i="6"/>
  <c r="D162" i="6"/>
  <c r="C202" i="6"/>
  <c r="C227" i="6"/>
  <c r="D252" i="6"/>
  <c r="C427" i="6"/>
  <c r="C452" i="6"/>
  <c r="D477" i="6"/>
  <c r="E502" i="6"/>
  <c r="C37" i="6"/>
  <c r="D227" i="6"/>
  <c r="E252" i="6"/>
  <c r="D452" i="6"/>
  <c r="E477" i="6"/>
  <c r="C577" i="6"/>
  <c r="E652" i="6" l="1"/>
  <c r="D552" i="6"/>
  <c r="C619" i="6"/>
  <c r="C652" i="6" s="1"/>
  <c r="D652" i="6"/>
  <c r="B652" i="6"/>
  <c r="E601" i="6"/>
  <c r="D601" i="6"/>
  <c r="D599" i="6"/>
  <c r="D602" i="6" l="1"/>
  <c r="E602" i="6"/>
  <c r="E841" i="5" l="1"/>
  <c r="D841" i="5"/>
  <c r="C841" i="5"/>
  <c r="B841" i="5"/>
  <c r="E840" i="5"/>
  <c r="D840" i="5"/>
  <c r="C840" i="5"/>
  <c r="B840" i="5"/>
  <c r="E839" i="5"/>
  <c r="D839" i="5"/>
  <c r="C839" i="5"/>
  <c r="B839" i="5"/>
  <c r="E838" i="5"/>
  <c r="D838" i="5"/>
  <c r="D837" i="5" s="1"/>
  <c r="C838" i="5"/>
  <c r="C837" i="5" s="1"/>
  <c r="B838" i="5"/>
  <c r="B837" i="5" s="1"/>
  <c r="E837" i="5"/>
  <c r="E836" i="5"/>
  <c r="D836" i="5"/>
  <c r="C836" i="5"/>
  <c r="B836" i="5"/>
  <c r="E835" i="5"/>
  <c r="D835" i="5"/>
  <c r="C835" i="5"/>
  <c r="B835" i="5"/>
  <c r="E834" i="5"/>
  <c r="D834" i="5"/>
  <c r="C834" i="5"/>
  <c r="B834" i="5"/>
  <c r="E833" i="5"/>
  <c r="E832" i="5" s="1"/>
  <c r="D833" i="5"/>
  <c r="D832" i="5" s="1"/>
  <c r="C833" i="5"/>
  <c r="C832" i="5" s="1"/>
  <c r="B833" i="5"/>
  <c r="B832" i="5"/>
  <c r="E831" i="5"/>
  <c r="D831" i="5"/>
  <c r="C831" i="5"/>
  <c r="B831" i="5"/>
  <c r="E830" i="5"/>
  <c r="D830" i="5"/>
  <c r="D829" i="5" s="1"/>
  <c r="C830" i="5"/>
  <c r="B830" i="5"/>
  <c r="B829" i="5" s="1"/>
  <c r="E829" i="5"/>
  <c r="C829" i="5"/>
  <c r="E828" i="5"/>
  <c r="D828" i="5"/>
  <c r="C828" i="5"/>
  <c r="B828" i="5"/>
  <c r="E827" i="5"/>
  <c r="D827" i="5"/>
  <c r="C827" i="5"/>
  <c r="C826" i="5" s="1"/>
  <c r="B827" i="5"/>
  <c r="B826" i="5" s="1"/>
  <c r="E826" i="5"/>
  <c r="D826" i="5"/>
  <c r="E825" i="5"/>
  <c r="D825" i="5"/>
  <c r="C825" i="5"/>
  <c r="B825" i="5"/>
  <c r="E824" i="5"/>
  <c r="E823" i="5" s="1"/>
  <c r="D824" i="5"/>
  <c r="C824" i="5"/>
  <c r="C823" i="5" s="1"/>
  <c r="B824" i="5"/>
  <c r="D823" i="5"/>
  <c r="B823" i="5"/>
  <c r="E822" i="5"/>
  <c r="D822" i="5"/>
  <c r="C822" i="5"/>
  <c r="B822" i="5"/>
  <c r="E821" i="5"/>
  <c r="D821" i="5"/>
  <c r="D820" i="5" s="1"/>
  <c r="C821" i="5"/>
  <c r="C820" i="5" s="1"/>
  <c r="B821" i="5"/>
  <c r="B820" i="5" s="1"/>
  <c r="E820" i="5"/>
  <c r="E819" i="5"/>
  <c r="D819" i="5"/>
  <c r="C819" i="5"/>
  <c r="B819" i="5"/>
  <c r="E818" i="5"/>
  <c r="D818" i="5"/>
  <c r="C818" i="5"/>
  <c r="C817" i="5" s="1"/>
  <c r="B818" i="5"/>
  <c r="B817" i="5" s="1"/>
  <c r="E817" i="5"/>
  <c r="D817" i="5"/>
  <c r="E816" i="5"/>
  <c r="D816" i="5"/>
  <c r="C816" i="5"/>
  <c r="B816" i="5"/>
  <c r="E815" i="5"/>
  <c r="E814" i="5" s="1"/>
  <c r="D815" i="5"/>
  <c r="C815" i="5"/>
  <c r="B815" i="5"/>
  <c r="B814" i="5" s="1"/>
  <c r="D814" i="5"/>
  <c r="C814" i="5"/>
  <c r="E813" i="5"/>
  <c r="D813" i="5"/>
  <c r="C813" i="5"/>
  <c r="B813" i="5"/>
  <c r="E812" i="5"/>
  <c r="E811" i="5" s="1"/>
  <c r="D812" i="5"/>
  <c r="D811" i="5" s="1"/>
  <c r="C812" i="5"/>
  <c r="B812" i="5"/>
  <c r="B811" i="5" s="1"/>
  <c r="C811" i="5"/>
  <c r="E802" i="5"/>
  <c r="D802" i="5"/>
  <c r="C802" i="5"/>
  <c r="B802" i="5"/>
  <c r="E797" i="5"/>
  <c r="E807" i="5" s="1"/>
  <c r="E789" i="5" s="1"/>
  <c r="D797" i="5"/>
  <c r="D807" i="5" s="1"/>
  <c r="D789" i="5" s="1"/>
  <c r="C797" i="5"/>
  <c r="C807" i="5" s="1"/>
  <c r="C789" i="5" s="1"/>
  <c r="C790" i="5" s="1"/>
  <c r="B797" i="5"/>
  <c r="E791" i="5"/>
  <c r="D791" i="5"/>
  <c r="C791" i="5"/>
  <c r="E777" i="5"/>
  <c r="D777" i="5"/>
  <c r="C777" i="5"/>
  <c r="B777" i="5"/>
  <c r="E772" i="5"/>
  <c r="D772" i="5"/>
  <c r="D782" i="5" s="1"/>
  <c r="C772" i="5"/>
  <c r="C782" i="5" s="1"/>
  <c r="B772" i="5"/>
  <c r="B782" i="5" s="1"/>
  <c r="B764" i="5" s="1"/>
  <c r="C767" i="5" s="1"/>
  <c r="E767" i="5"/>
  <c r="D767" i="5"/>
  <c r="E766" i="5"/>
  <c r="D766" i="5"/>
  <c r="C766" i="5"/>
  <c r="E765" i="5"/>
  <c r="D765" i="5"/>
  <c r="C765" i="5"/>
  <c r="E752" i="5"/>
  <c r="D752" i="5"/>
  <c r="C752" i="5"/>
  <c r="B752" i="5"/>
  <c r="E747" i="5"/>
  <c r="E757" i="5" s="1"/>
  <c r="E739" i="5" s="1"/>
  <c r="D747" i="5"/>
  <c r="D757" i="5" s="1"/>
  <c r="D739" i="5" s="1"/>
  <c r="D742" i="5" s="1"/>
  <c r="C747" i="5"/>
  <c r="C757" i="5" s="1"/>
  <c r="C739" i="5" s="1"/>
  <c r="B747" i="5"/>
  <c r="B757" i="5" s="1"/>
  <c r="B739" i="5" s="1"/>
  <c r="B740" i="5" s="1"/>
  <c r="E741" i="5"/>
  <c r="D741" i="5"/>
  <c r="C741" i="5"/>
  <c r="E726" i="5"/>
  <c r="D726" i="5"/>
  <c r="C726" i="5"/>
  <c r="B726" i="5"/>
  <c r="E721" i="5"/>
  <c r="E731" i="5" s="1"/>
  <c r="D721" i="5"/>
  <c r="D731" i="5" s="1"/>
  <c r="D713" i="5" s="1"/>
  <c r="C721" i="5"/>
  <c r="C731" i="5" s="1"/>
  <c r="C713" i="5" s="1"/>
  <c r="C714" i="5" s="1"/>
  <c r="C717" i="5" s="1"/>
  <c r="B721" i="5"/>
  <c r="B731" i="5" s="1"/>
  <c r="B713" i="5" s="1"/>
  <c r="B714" i="5" s="1"/>
  <c r="E715" i="5"/>
  <c r="D715" i="5"/>
  <c r="C715" i="5"/>
  <c r="E713" i="5"/>
  <c r="E700" i="5"/>
  <c r="D700" i="5"/>
  <c r="C700" i="5"/>
  <c r="B700" i="5"/>
  <c r="E695" i="5"/>
  <c r="E705" i="5" s="1"/>
  <c r="E687" i="5" s="1"/>
  <c r="D695" i="5"/>
  <c r="C695" i="5"/>
  <c r="C705" i="5" s="1"/>
  <c r="C687" i="5" s="1"/>
  <c r="B695" i="5"/>
  <c r="B705" i="5" s="1"/>
  <c r="E689" i="5"/>
  <c r="D689" i="5"/>
  <c r="C689" i="5"/>
  <c r="B687" i="5"/>
  <c r="B688" i="5" s="1"/>
  <c r="E675" i="5"/>
  <c r="D675" i="5"/>
  <c r="D662" i="5" s="1"/>
  <c r="C675" i="5"/>
  <c r="C662" i="5" s="1"/>
  <c r="C665" i="5" s="1"/>
  <c r="B675" i="5"/>
  <c r="B662" i="5" s="1"/>
  <c r="B663" i="5" s="1"/>
  <c r="E670" i="5"/>
  <c r="E680" i="5" s="1"/>
  <c r="D670" i="5"/>
  <c r="D680" i="5" s="1"/>
  <c r="C670" i="5"/>
  <c r="C680" i="5" s="1"/>
  <c r="B670" i="5"/>
  <c r="B680" i="5" s="1"/>
  <c r="E664" i="5"/>
  <c r="D664" i="5"/>
  <c r="C664" i="5"/>
  <c r="E662" i="5"/>
  <c r="E663" i="5" s="1"/>
  <c r="E650" i="5"/>
  <c r="E637" i="5" s="1"/>
  <c r="D650" i="5"/>
  <c r="D637" i="5" s="1"/>
  <c r="D638" i="5" s="1"/>
  <c r="C650" i="5"/>
  <c r="C637" i="5" s="1"/>
  <c r="B650" i="5"/>
  <c r="B637" i="5" s="1"/>
  <c r="B638" i="5" s="1"/>
  <c r="E645" i="5"/>
  <c r="E655" i="5" s="1"/>
  <c r="D645" i="5"/>
  <c r="D655" i="5" s="1"/>
  <c r="C645" i="5"/>
  <c r="C655" i="5" s="1"/>
  <c r="B645" i="5"/>
  <c r="B655" i="5" s="1"/>
  <c r="E639" i="5"/>
  <c r="D639" i="5"/>
  <c r="C639" i="5"/>
  <c r="E621" i="5"/>
  <c r="D621" i="5"/>
  <c r="C621" i="5"/>
  <c r="B621" i="5"/>
  <c r="E616" i="5"/>
  <c r="E626" i="5" s="1"/>
  <c r="D616" i="5"/>
  <c r="D626" i="5" s="1"/>
  <c r="D608" i="5" s="1"/>
  <c r="C616" i="5"/>
  <c r="C626" i="5" s="1"/>
  <c r="C608" i="5" s="1"/>
  <c r="C611" i="5" s="1"/>
  <c r="B616" i="5"/>
  <c r="B626" i="5" s="1"/>
  <c r="B608" i="5" s="1"/>
  <c r="B609" i="5" s="1"/>
  <c r="E610" i="5"/>
  <c r="D610" i="5"/>
  <c r="C610" i="5"/>
  <c r="E608" i="5"/>
  <c r="E609" i="5" s="1"/>
  <c r="E595" i="5"/>
  <c r="D595" i="5"/>
  <c r="C595" i="5"/>
  <c r="B595" i="5"/>
  <c r="E590" i="5"/>
  <c r="E600" i="5" s="1"/>
  <c r="E582" i="5" s="1"/>
  <c r="D590" i="5"/>
  <c r="D600" i="5" s="1"/>
  <c r="D582" i="5" s="1"/>
  <c r="C590" i="5"/>
  <c r="C600" i="5" s="1"/>
  <c r="C582" i="5" s="1"/>
  <c r="B590" i="5"/>
  <c r="B600" i="5" s="1"/>
  <c r="E584" i="5"/>
  <c r="D584" i="5"/>
  <c r="C584" i="5"/>
  <c r="B582" i="5"/>
  <c r="B583" i="5" s="1"/>
  <c r="E570" i="5"/>
  <c r="D570" i="5"/>
  <c r="C570" i="5"/>
  <c r="B570" i="5"/>
  <c r="E565" i="5"/>
  <c r="E575" i="5" s="1"/>
  <c r="D565" i="5"/>
  <c r="D575" i="5" s="1"/>
  <c r="C565" i="5"/>
  <c r="C575" i="5" s="1"/>
  <c r="C557" i="5" s="1"/>
  <c r="D560" i="5" s="1"/>
  <c r="B565" i="5"/>
  <c r="B575" i="5" s="1"/>
  <c r="E560" i="5"/>
  <c r="E559" i="5"/>
  <c r="D559" i="5"/>
  <c r="C559" i="5"/>
  <c r="E558" i="5"/>
  <c r="D558" i="5"/>
  <c r="B558" i="5"/>
  <c r="E547" i="5"/>
  <c r="D547" i="5"/>
  <c r="D550" i="5" s="1"/>
  <c r="D521" i="5" s="1"/>
  <c r="C547" i="5"/>
  <c r="B547" i="5"/>
  <c r="E544" i="5"/>
  <c r="D544" i="5"/>
  <c r="C544" i="5"/>
  <c r="B544" i="5"/>
  <c r="E535" i="5"/>
  <c r="D535" i="5"/>
  <c r="C535" i="5"/>
  <c r="B535" i="5"/>
  <c r="E532" i="5"/>
  <c r="D532" i="5"/>
  <c r="C532" i="5"/>
  <c r="B532" i="5"/>
  <c r="E529" i="5"/>
  <c r="D529" i="5"/>
  <c r="C529" i="5"/>
  <c r="B529" i="5"/>
  <c r="E523" i="5"/>
  <c r="D523" i="5"/>
  <c r="C523" i="5"/>
  <c r="E510" i="5"/>
  <c r="D510" i="5"/>
  <c r="C510" i="5"/>
  <c r="B510" i="5"/>
  <c r="E507" i="5"/>
  <c r="D507" i="5"/>
  <c r="C507" i="5"/>
  <c r="B507" i="5"/>
  <c r="E498" i="5"/>
  <c r="D498" i="5"/>
  <c r="C498" i="5"/>
  <c r="B498" i="5"/>
  <c r="E495" i="5"/>
  <c r="D495" i="5"/>
  <c r="C495" i="5"/>
  <c r="B495" i="5"/>
  <c r="E492" i="5"/>
  <c r="D492" i="5"/>
  <c r="C492" i="5"/>
  <c r="B492" i="5"/>
  <c r="E486" i="5"/>
  <c r="D486" i="5"/>
  <c r="C486" i="5"/>
  <c r="E466" i="5"/>
  <c r="D466" i="5"/>
  <c r="C466" i="5"/>
  <c r="B466" i="5"/>
  <c r="E463" i="5"/>
  <c r="D463" i="5"/>
  <c r="C463" i="5"/>
  <c r="B463" i="5"/>
  <c r="E454" i="5"/>
  <c r="D454" i="5"/>
  <c r="C454" i="5"/>
  <c r="B454" i="5"/>
  <c r="E451" i="5"/>
  <c r="D451" i="5"/>
  <c r="C451" i="5"/>
  <c r="B451" i="5"/>
  <c r="E448" i="5"/>
  <c r="D448" i="5"/>
  <c r="C448" i="5"/>
  <c r="B448" i="5"/>
  <c r="E442" i="5"/>
  <c r="D442" i="5"/>
  <c r="C442" i="5"/>
  <c r="E429" i="5"/>
  <c r="D429" i="5"/>
  <c r="C429" i="5"/>
  <c r="B429" i="5"/>
  <c r="E426" i="5"/>
  <c r="D426" i="5"/>
  <c r="C426" i="5"/>
  <c r="B426" i="5"/>
  <c r="E417" i="5"/>
  <c r="D417" i="5"/>
  <c r="C417" i="5"/>
  <c r="B417" i="5"/>
  <c r="E414" i="5"/>
  <c r="D414" i="5"/>
  <c r="C414" i="5"/>
  <c r="B414" i="5"/>
  <c r="E411" i="5"/>
  <c r="D411" i="5"/>
  <c r="C411" i="5"/>
  <c r="B411" i="5"/>
  <c r="E405" i="5"/>
  <c r="D405" i="5"/>
  <c r="C405" i="5"/>
  <c r="E391" i="5"/>
  <c r="D391" i="5"/>
  <c r="C391" i="5"/>
  <c r="B391" i="5"/>
  <c r="E388" i="5"/>
  <c r="D388" i="5"/>
  <c r="C388" i="5"/>
  <c r="B388" i="5"/>
  <c r="E379" i="5"/>
  <c r="D379" i="5"/>
  <c r="C379" i="5"/>
  <c r="B379" i="5"/>
  <c r="E376" i="5"/>
  <c r="D376" i="5"/>
  <c r="C376" i="5"/>
  <c r="B376" i="5"/>
  <c r="E373" i="5"/>
  <c r="D373" i="5"/>
  <c r="C373" i="5"/>
  <c r="B373" i="5"/>
  <c r="E367" i="5"/>
  <c r="D367" i="5"/>
  <c r="C367" i="5"/>
  <c r="E346" i="5"/>
  <c r="D346" i="5"/>
  <c r="C346" i="5"/>
  <c r="B346" i="5"/>
  <c r="E341" i="5"/>
  <c r="E351" i="5" s="1"/>
  <c r="E333" i="5" s="1"/>
  <c r="D341" i="5"/>
  <c r="D351" i="5" s="1"/>
  <c r="D333" i="5" s="1"/>
  <c r="D334" i="5" s="1"/>
  <c r="C341" i="5"/>
  <c r="C351" i="5" s="1"/>
  <c r="C333" i="5" s="1"/>
  <c r="B341" i="5"/>
  <c r="B351" i="5" s="1"/>
  <c r="B333" i="5" s="1"/>
  <c r="B334" i="5" s="1"/>
  <c r="E335" i="5"/>
  <c r="D335" i="5"/>
  <c r="C335" i="5"/>
  <c r="E318" i="5"/>
  <c r="D318" i="5"/>
  <c r="C318" i="5"/>
  <c r="B318" i="5"/>
  <c r="E315" i="5"/>
  <c r="D315" i="5"/>
  <c r="C315" i="5"/>
  <c r="B315" i="5"/>
  <c r="E306" i="5"/>
  <c r="D306" i="5"/>
  <c r="C306" i="5"/>
  <c r="B306" i="5"/>
  <c r="E303" i="5"/>
  <c r="D303" i="5"/>
  <c r="C303" i="5"/>
  <c r="B303" i="5"/>
  <c r="E300" i="5"/>
  <c r="D300" i="5"/>
  <c r="C300" i="5"/>
  <c r="B300" i="5"/>
  <c r="E294" i="5"/>
  <c r="D294" i="5"/>
  <c r="C294" i="5"/>
  <c r="E281" i="5"/>
  <c r="D281" i="5"/>
  <c r="C281" i="5"/>
  <c r="B281" i="5"/>
  <c r="E278" i="5"/>
  <c r="D278" i="5"/>
  <c r="C278" i="5"/>
  <c r="B278" i="5"/>
  <c r="E269" i="5"/>
  <c r="D269" i="5"/>
  <c r="C269" i="5"/>
  <c r="B269" i="5"/>
  <c r="E266" i="5"/>
  <c r="D266" i="5"/>
  <c r="C266" i="5"/>
  <c r="B266" i="5"/>
  <c r="E263" i="5"/>
  <c r="D263" i="5"/>
  <c r="C263" i="5"/>
  <c r="B263" i="5"/>
  <c r="E257" i="5"/>
  <c r="D257" i="5"/>
  <c r="C257" i="5"/>
  <c r="E244" i="5"/>
  <c r="D244" i="5"/>
  <c r="C244" i="5"/>
  <c r="B244" i="5"/>
  <c r="E241" i="5"/>
  <c r="D241" i="5"/>
  <c r="C241" i="5"/>
  <c r="B241" i="5"/>
  <c r="E232" i="5"/>
  <c r="D232" i="5"/>
  <c r="C232" i="5"/>
  <c r="B232" i="5"/>
  <c r="E229" i="5"/>
  <c r="D229" i="5"/>
  <c r="C229" i="5"/>
  <c r="B229" i="5"/>
  <c r="E226" i="5"/>
  <c r="D226" i="5"/>
  <c r="C226" i="5"/>
  <c r="B226" i="5"/>
  <c r="E220" i="5"/>
  <c r="D220" i="5"/>
  <c r="C220" i="5"/>
  <c r="E207" i="5"/>
  <c r="D207" i="5"/>
  <c r="C207" i="5"/>
  <c r="B207" i="5"/>
  <c r="E204" i="5"/>
  <c r="D204" i="5"/>
  <c r="C204" i="5"/>
  <c r="B204" i="5"/>
  <c r="E195" i="5"/>
  <c r="D195" i="5"/>
  <c r="C195" i="5"/>
  <c r="B195" i="5"/>
  <c r="E192" i="5"/>
  <c r="D192" i="5"/>
  <c r="C192" i="5"/>
  <c r="B192" i="5"/>
  <c r="E189" i="5"/>
  <c r="D189" i="5"/>
  <c r="C189" i="5"/>
  <c r="B189" i="5"/>
  <c r="E183" i="5"/>
  <c r="D183" i="5"/>
  <c r="C183" i="5"/>
  <c r="E170" i="5"/>
  <c r="D170" i="5"/>
  <c r="C170" i="5"/>
  <c r="B170" i="5"/>
  <c r="E167" i="5"/>
  <c r="D167" i="5"/>
  <c r="C167" i="5"/>
  <c r="B167" i="5"/>
  <c r="E158" i="5"/>
  <c r="D158" i="5"/>
  <c r="C158" i="5"/>
  <c r="B158" i="5"/>
  <c r="E155" i="5"/>
  <c r="D155" i="5"/>
  <c r="C155" i="5"/>
  <c r="B155" i="5"/>
  <c r="E152" i="5"/>
  <c r="D152" i="5"/>
  <c r="C152" i="5"/>
  <c r="B152" i="5"/>
  <c r="E146" i="5"/>
  <c r="D146" i="5"/>
  <c r="C146" i="5"/>
  <c r="E133" i="5"/>
  <c r="D133" i="5"/>
  <c r="C133" i="5"/>
  <c r="B133" i="5"/>
  <c r="E121" i="5"/>
  <c r="D121" i="5"/>
  <c r="C121" i="5"/>
  <c r="B121" i="5"/>
  <c r="E118" i="5"/>
  <c r="D118" i="5"/>
  <c r="C118" i="5"/>
  <c r="B118" i="5"/>
  <c r="E115" i="5"/>
  <c r="D115" i="5"/>
  <c r="C115" i="5"/>
  <c r="B115" i="5"/>
  <c r="E109" i="5"/>
  <c r="D109" i="5"/>
  <c r="C109" i="5"/>
  <c r="E99" i="5"/>
  <c r="E70" i="5" s="1"/>
  <c r="D99" i="5"/>
  <c r="D70" i="5" s="1"/>
  <c r="D71" i="5" s="1"/>
  <c r="C99" i="5"/>
  <c r="B99" i="5"/>
  <c r="B70" i="5" s="1"/>
  <c r="B71" i="5" s="1"/>
  <c r="E72" i="5"/>
  <c r="D72" i="5"/>
  <c r="C72" i="5"/>
  <c r="E59" i="5"/>
  <c r="D59" i="5"/>
  <c r="C59" i="5"/>
  <c r="B59" i="5"/>
  <c r="E56" i="5"/>
  <c r="D56" i="5"/>
  <c r="C56" i="5"/>
  <c r="B56" i="5"/>
  <c r="E47" i="5"/>
  <c r="D47" i="5"/>
  <c r="C47" i="5"/>
  <c r="B47" i="5"/>
  <c r="E44" i="5"/>
  <c r="D44" i="5"/>
  <c r="C44" i="5"/>
  <c r="B44" i="5"/>
  <c r="E41" i="5"/>
  <c r="D41" i="5"/>
  <c r="C41" i="5"/>
  <c r="B41" i="5"/>
  <c r="E35" i="5"/>
  <c r="D35" i="5"/>
  <c r="C35" i="5"/>
  <c r="D810" i="5" l="1"/>
  <c r="E247" i="5"/>
  <c r="E218" i="5" s="1"/>
  <c r="E810" i="5"/>
  <c r="E809" i="5" s="1"/>
  <c r="E782" i="5"/>
  <c r="D321" i="5"/>
  <c r="D292" i="5" s="1"/>
  <c r="D293" i="5" s="1"/>
  <c r="D469" i="5"/>
  <c r="D394" i="5"/>
  <c r="D705" i="5"/>
  <c r="D687" i="5" s="1"/>
  <c r="D688" i="5" s="1"/>
  <c r="D284" i="5"/>
  <c r="D255" i="5" s="1"/>
  <c r="E768" i="5"/>
  <c r="E561" i="5"/>
  <c r="C810" i="5"/>
  <c r="E100" i="5"/>
  <c r="B136" i="5"/>
  <c r="B107" i="5" s="1"/>
  <c r="B108" i="5" s="1"/>
  <c r="B469" i="5"/>
  <c r="C62" i="5"/>
  <c r="C33" i="5" s="1"/>
  <c r="C34" i="5" s="1"/>
  <c r="D173" i="5"/>
  <c r="D144" i="5" s="1"/>
  <c r="D145" i="5" s="1"/>
  <c r="B247" i="5"/>
  <c r="B218" i="5" s="1"/>
  <c r="B219" i="5" s="1"/>
  <c r="E284" i="5"/>
  <c r="E255" i="5" s="1"/>
  <c r="E258" i="5" s="1"/>
  <c r="B321" i="5"/>
  <c r="C432" i="5"/>
  <c r="C403" i="5" s="1"/>
  <c r="C433" i="5" s="1"/>
  <c r="D513" i="5"/>
  <c r="D484" i="5" s="1"/>
  <c r="B810" i="5"/>
  <c r="B809" i="5" s="1"/>
  <c r="C136" i="5"/>
  <c r="E173" i="5"/>
  <c r="B210" i="5"/>
  <c r="B181" i="5" s="1"/>
  <c r="B182" i="5" s="1"/>
  <c r="C247" i="5"/>
  <c r="B284" i="5"/>
  <c r="C321" i="5"/>
  <c r="B394" i="5"/>
  <c r="B365" i="5" s="1"/>
  <c r="D432" i="5"/>
  <c r="D403" i="5" s="1"/>
  <c r="C469" i="5"/>
  <c r="C440" i="5" s="1"/>
  <c r="E513" i="5"/>
  <c r="C550" i="5"/>
  <c r="D768" i="5"/>
  <c r="D62" i="5"/>
  <c r="D33" i="5" s="1"/>
  <c r="E62" i="5"/>
  <c r="E33" i="5" s="1"/>
  <c r="E63" i="5" s="1"/>
  <c r="D100" i="5"/>
  <c r="D136" i="5"/>
  <c r="B173" i="5"/>
  <c r="B144" i="5" s="1"/>
  <c r="B145" i="5" s="1"/>
  <c r="C210" i="5"/>
  <c r="C181" i="5" s="1"/>
  <c r="D247" i="5"/>
  <c r="D218" i="5" s="1"/>
  <c r="C284" i="5"/>
  <c r="C255" i="5" s="1"/>
  <c r="D285" i="5"/>
  <c r="C394" i="5"/>
  <c r="C365" i="5" s="1"/>
  <c r="C395" i="5" s="1"/>
  <c r="B513" i="5"/>
  <c r="B484" i="5" s="1"/>
  <c r="B485" i="5" s="1"/>
  <c r="E665" i="5"/>
  <c r="E210" i="5"/>
  <c r="E181" i="5" s="1"/>
  <c r="E211" i="5" s="1"/>
  <c r="E394" i="5"/>
  <c r="E365" i="5" s="1"/>
  <c r="E366" i="5" s="1"/>
  <c r="B550" i="5"/>
  <c r="B807" i="5"/>
  <c r="B789" i="5" s="1"/>
  <c r="B790" i="5" s="1"/>
  <c r="C793" i="5" s="1"/>
  <c r="B62" i="5"/>
  <c r="B33" i="5" s="1"/>
  <c r="B34" i="5" s="1"/>
  <c r="C37" i="5" s="1"/>
  <c r="E136" i="5"/>
  <c r="E107" i="5" s="1"/>
  <c r="E108" i="5" s="1"/>
  <c r="C173" i="5"/>
  <c r="D210" i="5"/>
  <c r="E321" i="5"/>
  <c r="E292" i="5" s="1"/>
  <c r="B432" i="5"/>
  <c r="B403" i="5" s="1"/>
  <c r="B404" i="5" s="1"/>
  <c r="E469" i="5"/>
  <c r="E440" i="5" s="1"/>
  <c r="E441" i="5" s="1"/>
  <c r="C513" i="5"/>
  <c r="E550" i="5"/>
  <c r="E521" i="5" s="1"/>
  <c r="E842" i="5"/>
  <c r="D107" i="5"/>
  <c r="C144" i="5"/>
  <c r="C174" i="5" s="1"/>
  <c r="C336" i="5"/>
  <c r="C334" i="5"/>
  <c r="C337" i="5" s="1"/>
  <c r="D404" i="5"/>
  <c r="E432" i="5"/>
  <c r="B440" i="5"/>
  <c r="B441" i="5" s="1"/>
  <c r="D440" i="5"/>
  <c r="D470" i="5" s="1"/>
  <c r="B521" i="5"/>
  <c r="B522" i="5" s="1"/>
  <c r="E583" i="5"/>
  <c r="E585" i="5"/>
  <c r="C107" i="5"/>
  <c r="C137" i="5" s="1"/>
  <c r="E256" i="5"/>
  <c r="D609" i="5"/>
  <c r="E612" i="5" s="1"/>
  <c r="D611" i="5"/>
  <c r="E611" i="5"/>
  <c r="D714" i="5"/>
  <c r="D717" i="5" s="1"/>
  <c r="D716" i="5"/>
  <c r="B100" i="5"/>
  <c r="D336" i="5"/>
  <c r="D365" i="5"/>
  <c r="D395" i="5" s="1"/>
  <c r="D485" i="5"/>
  <c r="E688" i="5"/>
  <c r="E691" i="5" s="1"/>
  <c r="E690" i="5"/>
  <c r="E144" i="5"/>
  <c r="E219" i="5"/>
  <c r="C63" i="5"/>
  <c r="E71" i="5"/>
  <c r="E74" i="5" s="1"/>
  <c r="E73" i="5"/>
  <c r="D181" i="5"/>
  <c r="C218" i="5"/>
  <c r="E248" i="5"/>
  <c r="B255" i="5"/>
  <c r="B256" i="5" s="1"/>
  <c r="D256" i="5"/>
  <c r="B292" i="5"/>
  <c r="B293" i="5" s="1"/>
  <c r="E334" i="5"/>
  <c r="E337" i="5" s="1"/>
  <c r="E336" i="5"/>
  <c r="C484" i="5"/>
  <c r="D585" i="5"/>
  <c r="D583" i="5"/>
  <c r="E792" i="5"/>
  <c r="E790" i="5"/>
  <c r="D522" i="5"/>
  <c r="C638" i="5"/>
  <c r="C641" i="5" s="1"/>
  <c r="C640" i="5"/>
  <c r="C690" i="5"/>
  <c r="C688" i="5"/>
  <c r="C691" i="5" s="1"/>
  <c r="E716" i="5"/>
  <c r="C809" i="5"/>
  <c r="C842" i="5" s="1"/>
  <c r="C70" i="5"/>
  <c r="C100" i="5" s="1"/>
  <c r="B514" i="5"/>
  <c r="C521" i="5"/>
  <c r="C558" i="5"/>
  <c r="D640" i="5"/>
  <c r="D665" i="5"/>
  <c r="D663" i="5"/>
  <c r="E666" i="5" s="1"/>
  <c r="D690" i="5"/>
  <c r="E714" i="5"/>
  <c r="C716" i="5"/>
  <c r="D740" i="5"/>
  <c r="E742" i="5"/>
  <c r="E740" i="5"/>
  <c r="D790" i="5"/>
  <c r="D793" i="5" s="1"/>
  <c r="D792" i="5"/>
  <c r="E470" i="5"/>
  <c r="E551" i="5"/>
  <c r="D551" i="5"/>
  <c r="C585" i="5"/>
  <c r="C583" i="5"/>
  <c r="C586" i="5" s="1"/>
  <c r="C609" i="5"/>
  <c r="C612" i="5" s="1"/>
  <c r="D641" i="5"/>
  <c r="E640" i="5"/>
  <c r="E638" i="5"/>
  <c r="E641" i="5" s="1"/>
  <c r="C663" i="5"/>
  <c r="C666" i="5" s="1"/>
  <c r="C740" i="5"/>
  <c r="C743" i="5" s="1"/>
  <c r="C742" i="5"/>
  <c r="D809" i="5"/>
  <c r="D842" i="5" s="1"/>
  <c r="C292" i="5"/>
  <c r="C322" i="5" s="1"/>
  <c r="D433" i="5"/>
  <c r="C560" i="5"/>
  <c r="B765" i="5"/>
  <c r="C768" i="5" s="1"/>
  <c r="C792" i="5"/>
  <c r="B842" i="5"/>
  <c r="D248" i="5" l="1"/>
  <c r="E221" i="5"/>
  <c r="E717" i="5"/>
  <c r="B285" i="5"/>
  <c r="D322" i="5"/>
  <c r="B322" i="5"/>
  <c r="D174" i="5"/>
  <c r="D337" i="5"/>
  <c r="C514" i="5"/>
  <c r="D211" i="5"/>
  <c r="D487" i="5"/>
  <c r="B174" i="5"/>
  <c r="D514" i="5"/>
  <c r="E395" i="5"/>
  <c r="E743" i="5"/>
  <c r="D147" i="5"/>
  <c r="E368" i="5"/>
  <c r="B366" i="5"/>
  <c r="B395" i="5"/>
  <c r="C285" i="5"/>
  <c r="D258" i="5"/>
  <c r="D691" i="5"/>
  <c r="B433" i="5"/>
  <c r="E137" i="5"/>
  <c r="E285" i="5"/>
  <c r="C36" i="5"/>
  <c r="E524" i="5"/>
  <c r="E522" i="5"/>
  <c r="E525" i="5" s="1"/>
  <c r="E484" i="5"/>
  <c r="D586" i="5"/>
  <c r="B63" i="5"/>
  <c r="C522" i="5"/>
  <c r="C525" i="5" s="1"/>
  <c r="C524" i="5"/>
  <c r="C221" i="5"/>
  <c r="C219" i="5"/>
  <c r="C222" i="5" s="1"/>
  <c r="E147" i="5"/>
  <c r="E145" i="5"/>
  <c r="E148" i="5" s="1"/>
  <c r="E295" i="5"/>
  <c r="E293" i="5"/>
  <c r="E296" i="5" s="1"/>
  <c r="C441" i="5"/>
  <c r="C444" i="5" s="1"/>
  <c r="C443" i="5"/>
  <c r="E259" i="5"/>
  <c r="D108" i="5"/>
  <c r="E111" i="5" s="1"/>
  <c r="D110" i="5"/>
  <c r="C293" i="5"/>
  <c r="C295" i="5"/>
  <c r="D524" i="5"/>
  <c r="E793" i="5"/>
  <c r="C366" i="5"/>
  <c r="C369" i="5" s="1"/>
  <c r="C368" i="5"/>
  <c r="C248" i="5"/>
  <c r="C184" i="5"/>
  <c r="C182" i="5"/>
  <c r="C185" i="5" s="1"/>
  <c r="E174" i="5"/>
  <c r="C404" i="5"/>
  <c r="C407" i="5" s="1"/>
  <c r="C406" i="5"/>
  <c r="E322" i="5"/>
  <c r="D612" i="5"/>
  <c r="C470" i="5"/>
  <c r="E403" i="5"/>
  <c r="E433" i="5" s="1"/>
  <c r="D219" i="5"/>
  <c r="D221" i="5"/>
  <c r="C145" i="5"/>
  <c r="C147" i="5"/>
  <c r="B211" i="5"/>
  <c r="B248" i="5"/>
  <c r="E586" i="5"/>
  <c r="D443" i="5"/>
  <c r="D441" i="5"/>
  <c r="D36" i="5"/>
  <c r="D34" i="5"/>
  <c r="D37" i="5" s="1"/>
  <c r="C73" i="5"/>
  <c r="C71" i="5"/>
  <c r="D73" i="5"/>
  <c r="D743" i="5"/>
  <c r="D666" i="5"/>
  <c r="C561" i="5"/>
  <c r="D561" i="5"/>
  <c r="C551" i="5"/>
  <c r="C487" i="5"/>
  <c r="C485" i="5"/>
  <c r="C488" i="5" s="1"/>
  <c r="D184" i="5"/>
  <c r="D182" i="5"/>
  <c r="C211" i="5"/>
  <c r="E443" i="5"/>
  <c r="D366" i="5"/>
  <c r="D368" i="5"/>
  <c r="B137" i="5"/>
  <c r="D295" i="5"/>
  <c r="C108" i="5"/>
  <c r="C111" i="5" s="1"/>
  <c r="C110" i="5"/>
  <c r="E34" i="5"/>
  <c r="E36" i="5"/>
  <c r="B551" i="5"/>
  <c r="B470" i="5"/>
  <c r="D406" i="5"/>
  <c r="C256" i="5"/>
  <c r="C259" i="5" s="1"/>
  <c r="C258" i="5"/>
  <c r="E182" i="5"/>
  <c r="E184" i="5"/>
  <c r="D63" i="5"/>
  <c r="E110" i="5"/>
  <c r="D137" i="5"/>
  <c r="D407" i="5" l="1"/>
  <c r="D222" i="5"/>
  <c r="D185" i="5"/>
  <c r="E222" i="5"/>
  <c r="E485" i="5"/>
  <c r="E488" i="5" s="1"/>
  <c r="E487" i="5"/>
  <c r="D525" i="5"/>
  <c r="E185" i="5"/>
  <c r="E514" i="5"/>
  <c r="D444" i="5"/>
  <c r="E444" i="5"/>
  <c r="C148" i="5"/>
  <c r="D148" i="5"/>
  <c r="E406" i="5"/>
  <c r="E404" i="5"/>
  <c r="E407" i="5" s="1"/>
  <c r="C296" i="5"/>
  <c r="D296" i="5"/>
  <c r="D259" i="5"/>
  <c r="D369" i="5"/>
  <c r="E369" i="5"/>
  <c r="E37" i="5"/>
  <c r="C74" i="5"/>
  <c r="D74" i="5"/>
  <c r="D488" i="5"/>
  <c r="D111" i="5"/>
  <c r="E93" i="4" l="1"/>
  <c r="D93" i="4"/>
  <c r="C93" i="4"/>
  <c r="B93" i="4"/>
  <c r="E88" i="4"/>
  <c r="D88" i="4"/>
  <c r="C88" i="4"/>
  <c r="B88" i="4"/>
  <c r="E87" i="4"/>
  <c r="D87" i="4"/>
  <c r="C87" i="4"/>
  <c r="B87" i="4"/>
  <c r="E86" i="4"/>
  <c r="D86" i="4"/>
  <c r="C86" i="4"/>
  <c r="B86" i="4"/>
  <c r="B85" i="4" s="1"/>
  <c r="E85" i="4"/>
  <c r="D85" i="4"/>
  <c r="C85" i="4"/>
  <c r="E82" i="4"/>
  <c r="D82" i="4"/>
  <c r="C82" i="4"/>
  <c r="B82" i="4"/>
  <c r="E79" i="4"/>
  <c r="D79" i="4"/>
  <c r="C79" i="4"/>
  <c r="B79" i="4"/>
  <c r="E76" i="4"/>
  <c r="D76" i="4"/>
  <c r="C76" i="4"/>
  <c r="B76" i="4"/>
  <c r="E75" i="4"/>
  <c r="D75" i="4"/>
  <c r="C75" i="4"/>
  <c r="B75" i="4"/>
  <c r="E74" i="4"/>
  <c r="E73" i="4" s="1"/>
  <c r="D74" i="4"/>
  <c r="C74" i="4"/>
  <c r="B74" i="4"/>
  <c r="B73" i="4" s="1"/>
  <c r="D73" i="4"/>
  <c r="C73" i="4"/>
  <c r="E72" i="4"/>
  <c r="D72" i="4"/>
  <c r="C72" i="4"/>
  <c r="B72" i="4"/>
  <c r="E71" i="4"/>
  <c r="D71" i="4"/>
  <c r="D70" i="4" s="1"/>
  <c r="C71" i="4"/>
  <c r="B71" i="4"/>
  <c r="E70" i="4"/>
  <c r="C70" i="4"/>
  <c r="B70" i="4"/>
  <c r="E69" i="4"/>
  <c r="D69" i="4"/>
  <c r="C69" i="4"/>
  <c r="B69" i="4"/>
  <c r="E68" i="4"/>
  <c r="D68" i="4"/>
  <c r="C68" i="4"/>
  <c r="B68" i="4"/>
  <c r="E67" i="4"/>
  <c r="D67" i="4"/>
  <c r="B67" i="4"/>
  <c r="E60" i="4"/>
  <c r="D60" i="4"/>
  <c r="C60" i="4"/>
  <c r="B60" i="4"/>
  <c r="E57" i="4"/>
  <c r="D57" i="4"/>
  <c r="C57" i="4"/>
  <c r="B57" i="4"/>
  <c r="E54" i="4"/>
  <c r="D54" i="4"/>
  <c r="C54" i="4"/>
  <c r="B54" i="4"/>
  <c r="E51" i="4"/>
  <c r="D51" i="4"/>
  <c r="C51" i="4"/>
  <c r="B51" i="4"/>
  <c r="E48" i="4"/>
  <c r="D48" i="4"/>
  <c r="C48" i="4"/>
  <c r="B48" i="4"/>
  <c r="E45" i="4"/>
  <c r="D45" i="4"/>
  <c r="C45" i="4"/>
  <c r="B45" i="4"/>
  <c r="E42" i="4"/>
  <c r="D42" i="4"/>
  <c r="C42" i="4"/>
  <c r="B42" i="4"/>
  <c r="E36" i="4"/>
  <c r="D36" i="4"/>
  <c r="C36" i="4"/>
  <c r="B19" i="4"/>
  <c r="D63" i="4" l="1"/>
  <c r="E63" i="4"/>
  <c r="E66" i="4" s="1"/>
  <c r="C67" i="4"/>
  <c r="B63" i="4"/>
  <c r="B66" i="4" s="1"/>
  <c r="C63" i="4"/>
  <c r="C65" i="4"/>
  <c r="C66" i="4"/>
  <c r="C34" i="4"/>
  <c r="C64" i="4" s="1"/>
  <c r="D66" i="4"/>
  <c r="D65" i="4"/>
  <c r="D34" i="4"/>
  <c r="D64" i="4" s="1"/>
  <c r="E34" i="4" l="1"/>
  <c r="E65" i="4"/>
  <c r="B34" i="4"/>
  <c r="B35" i="4" s="1"/>
  <c r="B65" i="4"/>
  <c r="B98" i="4" s="1"/>
  <c r="D98" i="4"/>
  <c r="D37" i="4"/>
  <c r="D35" i="4"/>
  <c r="E98" i="4"/>
  <c r="C98" i="4"/>
  <c r="E37" i="4"/>
  <c r="E35" i="4"/>
  <c r="E64" i="4"/>
  <c r="C35" i="4"/>
  <c r="C37" i="4" l="1"/>
  <c r="C38" i="4"/>
  <c r="B64" i="4"/>
  <c r="D38" i="4"/>
  <c r="E38" i="4"/>
  <c r="E1102" i="3" l="1"/>
  <c r="D1102" i="3"/>
  <c r="C1102" i="3"/>
  <c r="B1102" i="3"/>
  <c r="E1101" i="3"/>
  <c r="D1101" i="3"/>
  <c r="C1101" i="3"/>
  <c r="B1101" i="3"/>
  <c r="E1100" i="3"/>
  <c r="D1100" i="3"/>
  <c r="C1100" i="3"/>
  <c r="B1100" i="3"/>
  <c r="C1099" i="3"/>
  <c r="C1098" i="3" s="1"/>
  <c r="C1071" i="3" s="1"/>
  <c r="B1099" i="3"/>
  <c r="B1098" i="3" s="1"/>
  <c r="E1097" i="3"/>
  <c r="D1097" i="3"/>
  <c r="C1097" i="3"/>
  <c r="B1097" i="3"/>
  <c r="E1096" i="3"/>
  <c r="D1096" i="3"/>
  <c r="C1096" i="3"/>
  <c r="B1096" i="3"/>
  <c r="E1095" i="3"/>
  <c r="D1095" i="3"/>
  <c r="C1095" i="3"/>
  <c r="B1095" i="3"/>
  <c r="E1094" i="3"/>
  <c r="D1094" i="3"/>
  <c r="C1094" i="3"/>
  <c r="B1094" i="3"/>
  <c r="E1093" i="3"/>
  <c r="D1093" i="3"/>
  <c r="C1093" i="3"/>
  <c r="B1093" i="3"/>
  <c r="E1092" i="3"/>
  <c r="D1092" i="3"/>
  <c r="C1092" i="3"/>
  <c r="B1092" i="3"/>
  <c r="E1091" i="3"/>
  <c r="D1091" i="3"/>
  <c r="C1091" i="3"/>
  <c r="B1091" i="3"/>
  <c r="E1090" i="3"/>
  <c r="D1090" i="3"/>
  <c r="C1090" i="3"/>
  <c r="B1090" i="3"/>
  <c r="E1089" i="3"/>
  <c r="D1089" i="3"/>
  <c r="C1089" i="3"/>
  <c r="B1089" i="3"/>
  <c r="E1088" i="3"/>
  <c r="D1088" i="3"/>
  <c r="C1088" i="3"/>
  <c r="B1088" i="3"/>
  <c r="E1087" i="3"/>
  <c r="D1087" i="3"/>
  <c r="C1087" i="3"/>
  <c r="B1087" i="3"/>
  <c r="E1086" i="3"/>
  <c r="D1086" i="3"/>
  <c r="C1086" i="3"/>
  <c r="B1086" i="3"/>
  <c r="E1085" i="3"/>
  <c r="D1085" i="3"/>
  <c r="C1085" i="3"/>
  <c r="B1085" i="3"/>
  <c r="E1084" i="3"/>
  <c r="D1084" i="3"/>
  <c r="C1084" i="3"/>
  <c r="B1084" i="3"/>
  <c r="E1083" i="3"/>
  <c r="D1083" i="3"/>
  <c r="C1083" i="3"/>
  <c r="B1083" i="3"/>
  <c r="E1082" i="3"/>
  <c r="D1082" i="3"/>
  <c r="C1082" i="3"/>
  <c r="B1082" i="3"/>
  <c r="E1081" i="3"/>
  <c r="D1081" i="3"/>
  <c r="C1081" i="3"/>
  <c r="B1081" i="3"/>
  <c r="E1080" i="3"/>
  <c r="D1080" i="3"/>
  <c r="C1080" i="3"/>
  <c r="B1080" i="3"/>
  <c r="E1079" i="3"/>
  <c r="D1079" i="3"/>
  <c r="C1079" i="3"/>
  <c r="B1079" i="3"/>
  <c r="E1078" i="3"/>
  <c r="D1078" i="3"/>
  <c r="C1078" i="3"/>
  <c r="B1078" i="3"/>
  <c r="E1077" i="3"/>
  <c r="D1077" i="3"/>
  <c r="C1077" i="3"/>
  <c r="B1077" i="3"/>
  <c r="E1076" i="3"/>
  <c r="D1076" i="3"/>
  <c r="C1076" i="3"/>
  <c r="B1076" i="3"/>
  <c r="E1075" i="3"/>
  <c r="D1075" i="3"/>
  <c r="C1075" i="3"/>
  <c r="B1075" i="3"/>
  <c r="E1074" i="3"/>
  <c r="D1074" i="3"/>
  <c r="C1074" i="3"/>
  <c r="B1074" i="3"/>
  <c r="E1073" i="3"/>
  <c r="D1073" i="3"/>
  <c r="C1073" i="3"/>
  <c r="B1073" i="3"/>
  <c r="E1072" i="3"/>
  <c r="D1072" i="3"/>
  <c r="C1072" i="3"/>
  <c r="B1072" i="3"/>
  <c r="B1071" i="3"/>
  <c r="B1068" i="3"/>
  <c r="E1063" i="3"/>
  <c r="E1058" i="3"/>
  <c r="E1068" i="3" s="1"/>
  <c r="D1058" i="3"/>
  <c r="D1068" i="3" s="1"/>
  <c r="C1058" i="3"/>
  <c r="C1068" i="3" s="1"/>
  <c r="B1058" i="3"/>
  <c r="C1054" i="3"/>
  <c r="E1053" i="3"/>
  <c r="D1053" i="3"/>
  <c r="C1053" i="3"/>
  <c r="E1052" i="3"/>
  <c r="D1052" i="3"/>
  <c r="C1052" i="3"/>
  <c r="E1051" i="3"/>
  <c r="D1051" i="3"/>
  <c r="D1054" i="3" s="1"/>
  <c r="C1051" i="3"/>
  <c r="B1051" i="3"/>
  <c r="D1043" i="3"/>
  <c r="E1033" i="3"/>
  <c r="E1043" i="3" s="1"/>
  <c r="D1033" i="3"/>
  <c r="C1033" i="3"/>
  <c r="C1043" i="3" s="1"/>
  <c r="B1033" i="3"/>
  <c r="B1043" i="3" s="1"/>
  <c r="D1029" i="3"/>
  <c r="E1028" i="3"/>
  <c r="D1028" i="3"/>
  <c r="C1028" i="3"/>
  <c r="E1027" i="3"/>
  <c r="D1027" i="3"/>
  <c r="C1027" i="3"/>
  <c r="E1026" i="3"/>
  <c r="E1029" i="3" s="1"/>
  <c r="D1026" i="3"/>
  <c r="C1026" i="3"/>
  <c r="C1029" i="3" s="1"/>
  <c r="E1018" i="3"/>
  <c r="D1018" i="3"/>
  <c r="E1008" i="3"/>
  <c r="D1008" i="3"/>
  <c r="C1008" i="3"/>
  <c r="C1018" i="3" s="1"/>
  <c r="B1008" i="3"/>
  <c r="B1018" i="3" s="1"/>
  <c r="E1004" i="3"/>
  <c r="D1004" i="3"/>
  <c r="C1004" i="3"/>
  <c r="E1003" i="3"/>
  <c r="D1003" i="3"/>
  <c r="C1003" i="3"/>
  <c r="E1002" i="3"/>
  <c r="D1002" i="3"/>
  <c r="C1002" i="3"/>
  <c r="E981" i="3"/>
  <c r="E991" i="3" s="1"/>
  <c r="D981" i="3"/>
  <c r="D991" i="3" s="1"/>
  <c r="C981" i="3"/>
  <c r="C991" i="3" s="1"/>
  <c r="B981" i="3"/>
  <c r="B991" i="3" s="1"/>
  <c r="E977" i="3"/>
  <c r="D977" i="3"/>
  <c r="C977" i="3"/>
  <c r="E976" i="3"/>
  <c r="D976" i="3"/>
  <c r="C976" i="3"/>
  <c r="E975" i="3"/>
  <c r="D975" i="3"/>
  <c r="C975" i="3"/>
  <c r="E974" i="3"/>
  <c r="C965" i="3"/>
  <c r="E955" i="3"/>
  <c r="E965" i="3" s="1"/>
  <c r="D955" i="3"/>
  <c r="D965" i="3" s="1"/>
  <c r="C955" i="3"/>
  <c r="B955" i="3"/>
  <c r="B965" i="3" s="1"/>
  <c r="D951" i="3"/>
  <c r="E950" i="3"/>
  <c r="D950" i="3"/>
  <c r="C950" i="3"/>
  <c r="B950" i="3" s="1"/>
  <c r="E949" i="3"/>
  <c r="D949" i="3"/>
  <c r="C949" i="3"/>
  <c r="B949" i="3" s="1"/>
  <c r="E948" i="3"/>
  <c r="E951" i="3" s="1"/>
  <c r="D948" i="3"/>
  <c r="C948" i="3"/>
  <c r="C951" i="3" s="1"/>
  <c r="B951" i="3" s="1"/>
  <c r="E930" i="3"/>
  <c r="E940" i="3" s="1"/>
  <c r="D930" i="3"/>
  <c r="D940" i="3" s="1"/>
  <c r="C930" i="3"/>
  <c r="C940" i="3" s="1"/>
  <c r="B930" i="3"/>
  <c r="B940" i="3" s="1"/>
  <c r="C926" i="3"/>
  <c r="B926" i="3"/>
  <c r="E925" i="3"/>
  <c r="D925" i="3"/>
  <c r="C925" i="3"/>
  <c r="B925" i="3"/>
  <c r="E924" i="3"/>
  <c r="D924" i="3"/>
  <c r="C924" i="3"/>
  <c r="B924" i="3" s="1"/>
  <c r="E923" i="3"/>
  <c r="D923" i="3"/>
  <c r="D926" i="3" s="1"/>
  <c r="E905" i="3"/>
  <c r="E915" i="3" s="1"/>
  <c r="D905" i="3"/>
  <c r="D915" i="3" s="1"/>
  <c r="C905" i="3"/>
  <c r="C915" i="3" s="1"/>
  <c r="B905" i="3"/>
  <c r="B915" i="3" s="1"/>
  <c r="E900" i="3"/>
  <c r="D900" i="3"/>
  <c r="C900" i="3"/>
  <c r="B900" i="3" s="1"/>
  <c r="E899" i="3"/>
  <c r="D899" i="3"/>
  <c r="C899" i="3"/>
  <c r="B899" i="3" s="1"/>
  <c r="E898" i="3"/>
  <c r="D898" i="3"/>
  <c r="D901" i="3" s="1"/>
  <c r="C898" i="3"/>
  <c r="C901" i="3" s="1"/>
  <c r="B901" i="3" s="1"/>
  <c r="C887" i="3"/>
  <c r="C869" i="3" s="1"/>
  <c r="C870" i="3" s="1"/>
  <c r="C873" i="3" s="1"/>
  <c r="E882" i="3"/>
  <c r="D882" i="3"/>
  <c r="C882" i="3"/>
  <c r="B882" i="3"/>
  <c r="E877" i="3"/>
  <c r="E887" i="3" s="1"/>
  <c r="D877" i="3"/>
  <c r="D887" i="3" s="1"/>
  <c r="D869" i="3" s="1"/>
  <c r="C877" i="3"/>
  <c r="B877" i="3"/>
  <c r="B887" i="3" s="1"/>
  <c r="B869" i="3" s="1"/>
  <c r="B870" i="3" s="1"/>
  <c r="E871" i="3"/>
  <c r="D871" i="3"/>
  <c r="C871" i="3"/>
  <c r="E869" i="3"/>
  <c r="D861" i="3"/>
  <c r="D843" i="3" s="1"/>
  <c r="D844" i="3" s="1"/>
  <c r="D847" i="3" s="1"/>
  <c r="E856" i="3"/>
  <c r="E793" i="3" s="1"/>
  <c r="D856" i="3"/>
  <c r="C856" i="3"/>
  <c r="B856" i="3"/>
  <c r="E851" i="3"/>
  <c r="E861" i="3" s="1"/>
  <c r="E843" i="3" s="1"/>
  <c r="D851" i="3"/>
  <c r="C851" i="3"/>
  <c r="C861" i="3" s="1"/>
  <c r="C843" i="3" s="1"/>
  <c r="C844" i="3" s="1"/>
  <c r="B851" i="3"/>
  <c r="B861" i="3" s="1"/>
  <c r="B843" i="3" s="1"/>
  <c r="C846" i="3" s="1"/>
  <c r="E845" i="3"/>
  <c r="D845" i="3"/>
  <c r="C845" i="3"/>
  <c r="B844" i="3"/>
  <c r="E836" i="3"/>
  <c r="E831" i="3"/>
  <c r="D831" i="3"/>
  <c r="C831" i="3"/>
  <c r="B831" i="3"/>
  <c r="E826" i="3"/>
  <c r="D826" i="3"/>
  <c r="D836" i="3" s="1"/>
  <c r="C826" i="3"/>
  <c r="C836" i="3" s="1"/>
  <c r="B826" i="3"/>
  <c r="B836" i="3" s="1"/>
  <c r="E822" i="3"/>
  <c r="E821" i="3"/>
  <c r="D821" i="3"/>
  <c r="C821" i="3"/>
  <c r="E820" i="3"/>
  <c r="D820" i="3"/>
  <c r="C820" i="3"/>
  <c r="E819" i="3"/>
  <c r="D819" i="3"/>
  <c r="D822" i="3" s="1"/>
  <c r="C819" i="3"/>
  <c r="B819" i="3"/>
  <c r="C811" i="3"/>
  <c r="E806" i="3"/>
  <c r="D806" i="3"/>
  <c r="C806" i="3"/>
  <c r="B806" i="3"/>
  <c r="E801" i="3"/>
  <c r="E811" i="3" s="1"/>
  <c r="D801" i="3"/>
  <c r="D811" i="3" s="1"/>
  <c r="C801" i="3"/>
  <c r="B801" i="3"/>
  <c r="B811" i="3" s="1"/>
  <c r="E795" i="3"/>
  <c r="D795" i="3"/>
  <c r="C795" i="3"/>
  <c r="D794" i="3"/>
  <c r="C794" i="3"/>
  <c r="C797" i="3" s="1"/>
  <c r="D793" i="3"/>
  <c r="D796" i="3" s="1"/>
  <c r="C793" i="3"/>
  <c r="C796" i="3" s="1"/>
  <c r="B793" i="3"/>
  <c r="B794" i="3" s="1"/>
  <c r="E781" i="3"/>
  <c r="D781" i="3"/>
  <c r="D752" i="3" s="1"/>
  <c r="C781" i="3"/>
  <c r="B781" i="3"/>
  <c r="B782" i="3" s="1"/>
  <c r="E754" i="3"/>
  <c r="D754" i="3"/>
  <c r="C754" i="3"/>
  <c r="E753" i="3"/>
  <c r="E752" i="3"/>
  <c r="B752" i="3"/>
  <c r="B753" i="3" s="1"/>
  <c r="E744" i="3"/>
  <c r="E745" i="3" s="1"/>
  <c r="D744" i="3"/>
  <c r="D745" i="3" s="1"/>
  <c r="C744" i="3"/>
  <c r="C745" i="3" s="1"/>
  <c r="B744" i="3"/>
  <c r="B745" i="3" s="1"/>
  <c r="D719" i="3"/>
  <c r="E718" i="3"/>
  <c r="D718" i="3"/>
  <c r="C718" i="3"/>
  <c r="E717" i="3"/>
  <c r="D717" i="3"/>
  <c r="C717" i="3"/>
  <c r="E716" i="3"/>
  <c r="E719" i="3" s="1"/>
  <c r="D716" i="3"/>
  <c r="C716" i="3"/>
  <c r="C719" i="3" s="1"/>
  <c r="B716" i="3"/>
  <c r="E708" i="3"/>
  <c r="E707" i="3"/>
  <c r="D707" i="3"/>
  <c r="D708" i="3" s="1"/>
  <c r="C707" i="3"/>
  <c r="C708" i="3" s="1"/>
  <c r="B707" i="3"/>
  <c r="B708" i="3" s="1"/>
  <c r="E681" i="3"/>
  <c r="D681" i="3"/>
  <c r="C681" i="3"/>
  <c r="B681" i="3"/>
  <c r="E680" i="3"/>
  <c r="D680" i="3"/>
  <c r="C680" i="3"/>
  <c r="B680" i="3"/>
  <c r="E679" i="3"/>
  <c r="E682" i="3" s="1"/>
  <c r="D679" i="3"/>
  <c r="D682" i="3" s="1"/>
  <c r="C679" i="3"/>
  <c r="C682" i="3" s="1"/>
  <c r="B682" i="3" s="1"/>
  <c r="D664" i="3"/>
  <c r="E654" i="3"/>
  <c r="E664" i="3" s="1"/>
  <c r="D654" i="3"/>
  <c r="C654" i="3"/>
  <c r="C664" i="3" s="1"/>
  <c r="B654" i="3"/>
  <c r="B664" i="3" s="1"/>
  <c r="E650" i="3"/>
  <c r="E649" i="3"/>
  <c r="D649" i="3"/>
  <c r="C649" i="3"/>
  <c r="B649" i="3"/>
  <c r="E648" i="3"/>
  <c r="D648" i="3"/>
  <c r="C648" i="3"/>
  <c r="B648" i="3"/>
  <c r="C647" i="3"/>
  <c r="C650" i="3" s="1"/>
  <c r="B650" i="3" s="1"/>
  <c r="E635" i="3"/>
  <c r="E634" i="3"/>
  <c r="D634" i="3"/>
  <c r="D635" i="3" s="1"/>
  <c r="C634" i="3"/>
  <c r="C635" i="3" s="1"/>
  <c r="B634" i="3"/>
  <c r="B635" i="3" s="1"/>
  <c r="E608" i="3"/>
  <c r="D608" i="3"/>
  <c r="C608" i="3"/>
  <c r="E607" i="3"/>
  <c r="D607" i="3"/>
  <c r="C607" i="3"/>
  <c r="E606" i="3"/>
  <c r="D606" i="3"/>
  <c r="C606" i="3"/>
  <c r="B606" i="3"/>
  <c r="D598" i="3"/>
  <c r="D580" i="3" s="1"/>
  <c r="E593" i="3"/>
  <c r="D593" i="3"/>
  <c r="C593" i="3"/>
  <c r="B593" i="3"/>
  <c r="E588" i="3"/>
  <c r="E598" i="3" s="1"/>
  <c r="E580" i="3" s="1"/>
  <c r="D588" i="3"/>
  <c r="C588" i="3"/>
  <c r="C598" i="3" s="1"/>
  <c r="C580" i="3" s="1"/>
  <c r="B588" i="3"/>
  <c r="B598" i="3" s="1"/>
  <c r="B580" i="3" s="1"/>
  <c r="B581" i="3" s="1"/>
  <c r="E582" i="3"/>
  <c r="D582" i="3"/>
  <c r="C582" i="3"/>
  <c r="E572" i="3"/>
  <c r="E554" i="3" s="1"/>
  <c r="E567" i="3"/>
  <c r="E504" i="3" s="1"/>
  <c r="E505" i="3" s="1"/>
  <c r="D567" i="3"/>
  <c r="D504" i="3" s="1"/>
  <c r="C567" i="3"/>
  <c r="B567" i="3"/>
  <c r="E562" i="3"/>
  <c r="D562" i="3"/>
  <c r="D572" i="3" s="1"/>
  <c r="D554" i="3" s="1"/>
  <c r="D557" i="3" s="1"/>
  <c r="C562" i="3"/>
  <c r="C572" i="3" s="1"/>
  <c r="C554" i="3" s="1"/>
  <c r="B562" i="3"/>
  <c r="B572" i="3" s="1"/>
  <c r="E556" i="3"/>
  <c r="D556" i="3"/>
  <c r="C556" i="3"/>
  <c r="B554" i="3"/>
  <c r="B555" i="3" s="1"/>
  <c r="E542" i="3"/>
  <c r="D542" i="3"/>
  <c r="C542" i="3"/>
  <c r="B542" i="3"/>
  <c r="E537" i="3"/>
  <c r="E547" i="3" s="1"/>
  <c r="D537" i="3"/>
  <c r="D547" i="3" s="1"/>
  <c r="C537" i="3"/>
  <c r="C547" i="3" s="1"/>
  <c r="B537" i="3"/>
  <c r="B547" i="3" s="1"/>
  <c r="D533" i="3"/>
  <c r="E532" i="3"/>
  <c r="D532" i="3"/>
  <c r="C532" i="3"/>
  <c r="E531" i="3"/>
  <c r="D531" i="3"/>
  <c r="C531" i="3"/>
  <c r="E530" i="3"/>
  <c r="E533" i="3" s="1"/>
  <c r="D530" i="3"/>
  <c r="C530" i="3"/>
  <c r="B530" i="3"/>
  <c r="E522" i="3"/>
  <c r="E517" i="3"/>
  <c r="D517" i="3"/>
  <c r="C517" i="3"/>
  <c r="B517" i="3"/>
  <c r="E512" i="3"/>
  <c r="D512" i="3"/>
  <c r="D522" i="3" s="1"/>
  <c r="C512" i="3"/>
  <c r="C522" i="3" s="1"/>
  <c r="B512" i="3"/>
  <c r="B522" i="3" s="1"/>
  <c r="E506" i="3"/>
  <c r="D506" i="3"/>
  <c r="C506" i="3"/>
  <c r="C505" i="3"/>
  <c r="B505" i="3"/>
  <c r="C508" i="3" s="1"/>
  <c r="C504" i="3"/>
  <c r="B504" i="3"/>
  <c r="E492" i="3"/>
  <c r="E493" i="3" s="1"/>
  <c r="D492" i="3"/>
  <c r="D463" i="3" s="1"/>
  <c r="C492" i="3"/>
  <c r="C493" i="3" s="1"/>
  <c r="B492" i="3"/>
  <c r="B463" i="3" s="1"/>
  <c r="B464" i="3" s="1"/>
  <c r="E465" i="3"/>
  <c r="D465" i="3"/>
  <c r="C465" i="3"/>
  <c r="E464" i="3"/>
  <c r="C464" i="3"/>
  <c r="C467" i="3" s="1"/>
  <c r="E463" i="3"/>
  <c r="C463" i="3"/>
  <c r="C466" i="3" s="1"/>
  <c r="E456" i="3"/>
  <c r="E455" i="3"/>
  <c r="D455" i="3"/>
  <c r="D456" i="3" s="1"/>
  <c r="C455" i="3"/>
  <c r="C456" i="3" s="1"/>
  <c r="B455" i="3"/>
  <c r="B456" i="3" s="1"/>
  <c r="D430" i="3"/>
  <c r="E429" i="3"/>
  <c r="D429" i="3"/>
  <c r="C429" i="3"/>
  <c r="E428" i="3"/>
  <c r="D428" i="3"/>
  <c r="C428" i="3"/>
  <c r="E427" i="3"/>
  <c r="E430" i="3" s="1"/>
  <c r="D427" i="3"/>
  <c r="C427" i="3"/>
  <c r="B427" i="3"/>
  <c r="C430" i="3" s="1"/>
  <c r="E419" i="3"/>
  <c r="B419" i="3"/>
  <c r="E418" i="3"/>
  <c r="D418" i="3"/>
  <c r="D419" i="3" s="1"/>
  <c r="C418" i="3"/>
  <c r="C419" i="3" s="1"/>
  <c r="C393" i="3"/>
  <c r="E392" i="3"/>
  <c r="D392" i="3"/>
  <c r="C392" i="3"/>
  <c r="E391" i="3"/>
  <c r="D391" i="3"/>
  <c r="C391" i="3"/>
  <c r="E390" i="3"/>
  <c r="D390" i="3"/>
  <c r="D393" i="3" s="1"/>
  <c r="C390" i="3"/>
  <c r="D373" i="3"/>
  <c r="C373" i="3"/>
  <c r="E363" i="3"/>
  <c r="E373" i="3" s="1"/>
  <c r="D363" i="3"/>
  <c r="C363" i="3"/>
  <c r="B363" i="3"/>
  <c r="B373" i="3" s="1"/>
  <c r="C359" i="3"/>
  <c r="E358" i="3"/>
  <c r="D358" i="3"/>
  <c r="C358" i="3"/>
  <c r="E357" i="3"/>
  <c r="D357" i="3"/>
  <c r="C357" i="3"/>
  <c r="E356" i="3"/>
  <c r="D356" i="3"/>
  <c r="D359" i="3" s="1"/>
  <c r="C346" i="3"/>
  <c r="E341" i="3"/>
  <c r="D341" i="3"/>
  <c r="D346" i="3" s="1"/>
  <c r="D328" i="3" s="1"/>
  <c r="E336" i="3"/>
  <c r="E346" i="3" s="1"/>
  <c r="E328" i="3" s="1"/>
  <c r="D336" i="3"/>
  <c r="C336" i="3"/>
  <c r="B336" i="3"/>
  <c r="B346" i="3" s="1"/>
  <c r="C331" i="3"/>
  <c r="B331" i="3"/>
  <c r="E330" i="3"/>
  <c r="D330" i="3"/>
  <c r="C330" i="3"/>
  <c r="B330" i="3"/>
  <c r="E329" i="3"/>
  <c r="C329" i="3"/>
  <c r="C332" i="3" s="1"/>
  <c r="E320" i="3"/>
  <c r="E302" i="3" s="1"/>
  <c r="E1099" i="3" s="1"/>
  <c r="E1098" i="3" s="1"/>
  <c r="E1071" i="3" s="1"/>
  <c r="D320" i="3"/>
  <c r="D302" i="3" s="1"/>
  <c r="E315" i="3"/>
  <c r="D315" i="3"/>
  <c r="E310" i="3"/>
  <c r="D310" i="3"/>
  <c r="C310" i="3"/>
  <c r="C320" i="3" s="1"/>
  <c r="B310" i="3"/>
  <c r="B320" i="3" s="1"/>
  <c r="C305" i="3"/>
  <c r="E304" i="3"/>
  <c r="D304" i="3"/>
  <c r="C304" i="3"/>
  <c r="E303" i="3"/>
  <c r="C303" i="3"/>
  <c r="C306" i="3" s="1"/>
  <c r="E295" i="3"/>
  <c r="D295" i="3"/>
  <c r="E290" i="3"/>
  <c r="D290" i="3"/>
  <c r="E285" i="3"/>
  <c r="D285" i="3"/>
  <c r="C285" i="3"/>
  <c r="C295" i="3" s="1"/>
  <c r="B285" i="3"/>
  <c r="B295" i="3" s="1"/>
  <c r="D281" i="3"/>
  <c r="E280" i="3"/>
  <c r="D280" i="3"/>
  <c r="C280" i="3"/>
  <c r="E279" i="3"/>
  <c r="D279" i="3"/>
  <c r="C279" i="3"/>
  <c r="E278" i="3"/>
  <c r="E281" i="3" s="1"/>
  <c r="D278" i="3"/>
  <c r="C278" i="3"/>
  <c r="C281" i="3" s="1"/>
  <c r="E260" i="3"/>
  <c r="E270" i="3" s="1"/>
  <c r="D260" i="3"/>
  <c r="D270" i="3" s="1"/>
  <c r="C260" i="3"/>
  <c r="C270" i="3" s="1"/>
  <c r="B260" i="3"/>
  <c r="B270" i="3" s="1"/>
  <c r="E256" i="3"/>
  <c r="D256" i="3"/>
  <c r="C256" i="3"/>
  <c r="E255" i="3"/>
  <c r="D255" i="3"/>
  <c r="C255" i="3"/>
  <c r="E254" i="3"/>
  <c r="D254" i="3"/>
  <c r="C254" i="3"/>
  <c r="E241" i="3"/>
  <c r="E223" i="3" s="1"/>
  <c r="D241" i="3"/>
  <c r="D223" i="3" s="1"/>
  <c r="E236" i="3"/>
  <c r="D236" i="3"/>
  <c r="C236" i="3"/>
  <c r="B236" i="3"/>
  <c r="E231" i="3"/>
  <c r="D231" i="3"/>
  <c r="C231" i="3"/>
  <c r="C241" i="3" s="1"/>
  <c r="C223" i="3" s="1"/>
  <c r="B231" i="3"/>
  <c r="B241" i="3" s="1"/>
  <c r="E225" i="3"/>
  <c r="D225" i="3"/>
  <c r="C225" i="3"/>
  <c r="B223" i="3"/>
  <c r="B224" i="3" s="1"/>
  <c r="E210" i="3"/>
  <c r="E147" i="3" s="1"/>
  <c r="D210" i="3"/>
  <c r="D147" i="3" s="1"/>
  <c r="D148" i="3" s="1"/>
  <c r="C210" i="3"/>
  <c r="B210" i="3"/>
  <c r="E205" i="3"/>
  <c r="E215" i="3" s="1"/>
  <c r="E197" i="3" s="1"/>
  <c r="D205" i="3"/>
  <c r="D215" i="3" s="1"/>
  <c r="C205" i="3"/>
  <c r="C215" i="3" s="1"/>
  <c r="B205" i="3"/>
  <c r="B215" i="3" s="1"/>
  <c r="B197" i="3" s="1"/>
  <c r="B198" i="3" s="1"/>
  <c r="E199" i="3"/>
  <c r="D199" i="3"/>
  <c r="C199" i="3"/>
  <c r="C198" i="3"/>
  <c r="C201" i="3" s="1"/>
  <c r="D197" i="3"/>
  <c r="C197" i="3"/>
  <c r="C200" i="3" s="1"/>
  <c r="C190" i="3"/>
  <c r="E185" i="3"/>
  <c r="D185" i="3"/>
  <c r="C185" i="3"/>
  <c r="B185" i="3"/>
  <c r="E180" i="3"/>
  <c r="E190" i="3" s="1"/>
  <c r="D180" i="3"/>
  <c r="D190" i="3" s="1"/>
  <c r="C180" i="3"/>
  <c r="B180" i="3"/>
  <c r="B190" i="3" s="1"/>
  <c r="D176" i="3"/>
  <c r="C176" i="3"/>
  <c r="E175" i="3"/>
  <c r="D175" i="3"/>
  <c r="C175" i="3"/>
  <c r="E174" i="3"/>
  <c r="D174" i="3"/>
  <c r="C174" i="3"/>
  <c r="E173" i="3"/>
  <c r="E176" i="3" s="1"/>
  <c r="D173" i="3"/>
  <c r="C173" i="3"/>
  <c r="B173" i="3"/>
  <c r="E165" i="3"/>
  <c r="E160" i="3"/>
  <c r="D160" i="3"/>
  <c r="C160" i="3"/>
  <c r="B160" i="3"/>
  <c r="E155" i="3"/>
  <c r="D155" i="3"/>
  <c r="D165" i="3" s="1"/>
  <c r="C155" i="3"/>
  <c r="C165" i="3" s="1"/>
  <c r="B155" i="3"/>
  <c r="B165" i="3" s="1"/>
  <c r="D150" i="3"/>
  <c r="E149" i="3"/>
  <c r="D149" i="3"/>
  <c r="C149" i="3"/>
  <c r="C147" i="3"/>
  <c r="C148" i="3" s="1"/>
  <c r="B147" i="3"/>
  <c r="C150" i="3" s="1"/>
  <c r="E135" i="3"/>
  <c r="E106" i="3" s="1"/>
  <c r="E107" i="3" s="1"/>
  <c r="E110" i="3" s="1"/>
  <c r="D135" i="3"/>
  <c r="D136" i="3" s="1"/>
  <c r="C135" i="3"/>
  <c r="B135" i="3"/>
  <c r="B106" i="3" s="1"/>
  <c r="B107" i="3" s="1"/>
  <c r="E108" i="3"/>
  <c r="D108" i="3"/>
  <c r="C108" i="3"/>
  <c r="D106" i="3"/>
  <c r="D107" i="3" s="1"/>
  <c r="C106" i="3"/>
  <c r="D109" i="3" s="1"/>
  <c r="E98" i="3"/>
  <c r="E99" i="3" s="1"/>
  <c r="D98" i="3"/>
  <c r="D99" i="3" s="1"/>
  <c r="C98" i="3"/>
  <c r="C99" i="3" s="1"/>
  <c r="B98" i="3"/>
  <c r="B99" i="3" s="1"/>
  <c r="E72" i="3"/>
  <c r="D72" i="3"/>
  <c r="C72" i="3"/>
  <c r="E71" i="3"/>
  <c r="D71" i="3"/>
  <c r="C71" i="3"/>
  <c r="E70" i="3"/>
  <c r="E73" i="3" s="1"/>
  <c r="D70" i="3"/>
  <c r="D73" i="3" s="1"/>
  <c r="C70" i="3"/>
  <c r="C73" i="3" s="1"/>
  <c r="B62" i="3"/>
  <c r="E61" i="3"/>
  <c r="E62" i="3" s="1"/>
  <c r="D61" i="3"/>
  <c r="D62" i="3" s="1"/>
  <c r="C61" i="3"/>
  <c r="C62" i="3" s="1"/>
  <c r="E36" i="3"/>
  <c r="E35" i="3"/>
  <c r="D35" i="3"/>
  <c r="C35" i="3"/>
  <c r="E34" i="3"/>
  <c r="D34" i="3"/>
  <c r="C34" i="3"/>
  <c r="E33" i="3"/>
  <c r="D33" i="3"/>
  <c r="C33" i="3"/>
  <c r="C36" i="3" s="1"/>
  <c r="E926" i="3" l="1"/>
  <c r="E901" i="3"/>
  <c r="E359" i="3"/>
  <c r="D36" i="3"/>
  <c r="E200" i="3"/>
  <c r="E198" i="3"/>
  <c r="E150" i="3"/>
  <c r="E148" i="3"/>
  <c r="E151" i="3" s="1"/>
  <c r="E331" i="3"/>
  <c r="D331" i="3"/>
  <c r="D329" i="3"/>
  <c r="D332" i="3" s="1"/>
  <c r="D466" i="3"/>
  <c r="D464" i="3"/>
  <c r="D467" i="3" s="1"/>
  <c r="D507" i="3"/>
  <c r="D505" i="3"/>
  <c r="D583" i="3"/>
  <c r="D581" i="3"/>
  <c r="C752" i="3"/>
  <c r="C782" i="3"/>
  <c r="B136" i="3"/>
  <c r="C224" i="3"/>
  <c r="C227" i="3" s="1"/>
  <c r="C226" i="3"/>
  <c r="E226" i="3"/>
  <c r="E224" i="3"/>
  <c r="D555" i="3"/>
  <c r="B1070" i="3"/>
  <c r="B1103" i="3" s="1"/>
  <c r="C107" i="3"/>
  <c r="C110" i="3" s="1"/>
  <c r="C136" i="3"/>
  <c r="E136" i="3"/>
  <c r="B148" i="3"/>
  <c r="C151" i="3" s="1"/>
  <c r="D493" i="3"/>
  <c r="E557" i="3"/>
  <c r="E555" i="3"/>
  <c r="E558" i="3" s="1"/>
  <c r="E756" i="3"/>
  <c r="E846" i="3"/>
  <c r="E844" i="3"/>
  <c r="E847" i="3" s="1"/>
  <c r="E794" i="3"/>
  <c r="E797" i="3" s="1"/>
  <c r="E796" i="3"/>
  <c r="D110" i="3"/>
  <c r="D198" i="3"/>
  <c r="D201" i="3" s="1"/>
  <c r="D200" i="3"/>
  <c r="D226" i="3"/>
  <c r="D224" i="3"/>
  <c r="D227" i="3" s="1"/>
  <c r="D305" i="3"/>
  <c r="D1099" i="3"/>
  <c r="D1098" i="3" s="1"/>
  <c r="D1071" i="3" s="1"/>
  <c r="E332" i="3"/>
  <c r="E872" i="3"/>
  <c r="E870" i="3"/>
  <c r="D151" i="3"/>
  <c r="E393" i="3"/>
  <c r="C583" i="3"/>
  <c r="D753" i="3"/>
  <c r="C109" i="3"/>
  <c r="E109" i="3"/>
  <c r="D303" i="3"/>
  <c r="D306" i="3" s="1"/>
  <c r="E466" i="3"/>
  <c r="C555" i="3"/>
  <c r="C558" i="3" s="1"/>
  <c r="C557" i="3"/>
  <c r="C581" i="3"/>
  <c r="C584" i="3" s="1"/>
  <c r="E583" i="3"/>
  <c r="E581" i="3"/>
  <c r="E584" i="3" s="1"/>
  <c r="D782" i="3"/>
  <c r="D872" i="3"/>
  <c r="D870" i="3"/>
  <c r="D873" i="3" s="1"/>
  <c r="C1070" i="3"/>
  <c r="C1103" i="3" s="1"/>
  <c r="E306" i="3"/>
  <c r="E305" i="3"/>
  <c r="E467" i="3"/>
  <c r="B493" i="3"/>
  <c r="C507" i="3"/>
  <c r="C533" i="3"/>
  <c r="C609" i="3"/>
  <c r="E755" i="3"/>
  <c r="E782" i="3"/>
  <c r="C822" i="3"/>
  <c r="D846" i="3"/>
  <c r="C847" i="3"/>
  <c r="C872" i="3"/>
  <c r="E1054" i="3"/>
  <c r="E1070" i="3"/>
  <c r="E1103" i="3" s="1"/>
  <c r="D797" i="3"/>
  <c r="E507" i="3"/>
  <c r="D609" i="3"/>
  <c r="E609" i="3"/>
  <c r="D650" i="3"/>
  <c r="D1070" i="3" l="1"/>
  <c r="D1103" i="3" s="1"/>
  <c r="C753" i="3"/>
  <c r="C756" i="3" s="1"/>
  <c r="C755" i="3"/>
  <c r="D755" i="3"/>
  <c r="E873" i="3"/>
  <c r="D558" i="3"/>
  <c r="D584" i="3"/>
  <c r="E201" i="3"/>
  <c r="D508" i="3"/>
  <c r="E508" i="3"/>
  <c r="D756" i="3"/>
  <c r="E227" i="3"/>
  <c r="E199" i="2" l="1"/>
  <c r="D199" i="2"/>
  <c r="C199" i="2"/>
  <c r="B199" i="2"/>
  <c r="B198" i="2" s="1"/>
  <c r="E198" i="2"/>
  <c r="D198" i="2"/>
  <c r="C198" i="2"/>
  <c r="E193" i="2"/>
  <c r="D193" i="2"/>
  <c r="C193" i="2"/>
  <c r="B193" i="2"/>
  <c r="E191" i="2"/>
  <c r="E190" i="2" s="1"/>
  <c r="D191" i="2"/>
  <c r="D190" i="2" s="1"/>
  <c r="C191" i="2"/>
  <c r="B191" i="2"/>
  <c r="B190" i="2" s="1"/>
  <c r="C190" i="2"/>
  <c r="E188" i="2"/>
  <c r="D188" i="2"/>
  <c r="D187" i="2" s="1"/>
  <c r="C188" i="2"/>
  <c r="B188" i="2"/>
  <c r="B187" i="2" s="1"/>
  <c r="E187" i="2"/>
  <c r="C187" i="2"/>
  <c r="E185" i="2"/>
  <c r="D185" i="2"/>
  <c r="C185" i="2"/>
  <c r="C184" i="2" s="1"/>
  <c r="B185" i="2"/>
  <c r="B184" i="2" s="1"/>
  <c r="E184" i="2"/>
  <c r="D184" i="2"/>
  <c r="E182" i="2"/>
  <c r="D182" i="2"/>
  <c r="C182" i="2"/>
  <c r="B182" i="2"/>
  <c r="B181" i="2" s="1"/>
  <c r="E181" i="2"/>
  <c r="D181" i="2"/>
  <c r="C181" i="2"/>
  <c r="E179" i="2"/>
  <c r="E178" i="2" s="1"/>
  <c r="E171" i="2" s="1"/>
  <c r="E170" i="2" s="1"/>
  <c r="E203" i="2" s="1"/>
  <c r="D179" i="2"/>
  <c r="C179" i="2"/>
  <c r="C178" i="2" s="1"/>
  <c r="D178" i="2"/>
  <c r="E176" i="2"/>
  <c r="D176" i="2"/>
  <c r="D175" i="2" s="1"/>
  <c r="C176" i="2"/>
  <c r="B176" i="2"/>
  <c r="B175" i="2" s="1"/>
  <c r="E175" i="2"/>
  <c r="C175" i="2"/>
  <c r="E173" i="2"/>
  <c r="D173" i="2"/>
  <c r="C173" i="2"/>
  <c r="C172" i="2" s="1"/>
  <c r="B173" i="2"/>
  <c r="B172" i="2" s="1"/>
  <c r="E172" i="2"/>
  <c r="D172" i="2"/>
  <c r="E163" i="2"/>
  <c r="D163" i="2"/>
  <c r="C163" i="2"/>
  <c r="B163" i="2"/>
  <c r="E158" i="2"/>
  <c r="E168" i="2" s="1"/>
  <c r="D158" i="2"/>
  <c r="D168" i="2" s="1"/>
  <c r="C158" i="2"/>
  <c r="C168" i="2" s="1"/>
  <c r="B158" i="2"/>
  <c r="B168" i="2" s="1"/>
  <c r="E152" i="2"/>
  <c r="D152" i="2"/>
  <c r="C152" i="2"/>
  <c r="E136" i="2"/>
  <c r="D136" i="2"/>
  <c r="C136" i="2"/>
  <c r="B136" i="2"/>
  <c r="E133" i="2"/>
  <c r="D133" i="2"/>
  <c r="C133" i="2"/>
  <c r="B133" i="2"/>
  <c r="E130" i="2"/>
  <c r="D130" i="2"/>
  <c r="C130" i="2"/>
  <c r="B130" i="2"/>
  <c r="E127" i="2"/>
  <c r="D127" i="2"/>
  <c r="C127" i="2"/>
  <c r="B127" i="2"/>
  <c r="E124" i="2"/>
  <c r="D124" i="2"/>
  <c r="B124" i="2"/>
  <c r="E121" i="2"/>
  <c r="D121" i="2"/>
  <c r="C121" i="2"/>
  <c r="B121" i="2"/>
  <c r="E118" i="2"/>
  <c r="D118" i="2"/>
  <c r="C118" i="2"/>
  <c r="B118" i="2"/>
  <c r="E112" i="2"/>
  <c r="D112" i="2"/>
  <c r="C112" i="2"/>
  <c r="E99" i="2"/>
  <c r="D99" i="2"/>
  <c r="C99" i="2"/>
  <c r="C96" i="2"/>
  <c r="B96" i="2"/>
  <c r="E93" i="2"/>
  <c r="D93" i="2"/>
  <c r="C93" i="2"/>
  <c r="B93" i="2"/>
  <c r="E90" i="2"/>
  <c r="D90" i="2"/>
  <c r="C90" i="2"/>
  <c r="B90" i="2"/>
  <c r="E87" i="2"/>
  <c r="D87" i="2"/>
  <c r="C87" i="2"/>
  <c r="B87" i="2"/>
  <c r="E84" i="2"/>
  <c r="D84" i="2"/>
  <c r="C84" i="2"/>
  <c r="B84" i="2"/>
  <c r="E81" i="2"/>
  <c r="D81" i="2"/>
  <c r="C81" i="2"/>
  <c r="B81" i="2"/>
  <c r="E72" i="2"/>
  <c r="D72" i="2"/>
  <c r="C72" i="2"/>
  <c r="B72" i="2"/>
  <c r="E62" i="2"/>
  <c r="D62" i="2"/>
  <c r="C62" i="2"/>
  <c r="B62" i="2"/>
  <c r="E59" i="2"/>
  <c r="D59" i="2"/>
  <c r="C59" i="2"/>
  <c r="B59" i="2"/>
  <c r="E56" i="2"/>
  <c r="D56" i="2"/>
  <c r="C56" i="2"/>
  <c r="B56" i="2"/>
  <c r="E53" i="2"/>
  <c r="D53" i="2"/>
  <c r="C53" i="2"/>
  <c r="B53" i="2"/>
  <c r="B51" i="2"/>
  <c r="B179" i="2" s="1"/>
  <c r="B178" i="2" s="1"/>
  <c r="E50" i="2"/>
  <c r="D50" i="2"/>
  <c r="C50" i="2"/>
  <c r="B50" i="2"/>
  <c r="E47" i="2"/>
  <c r="D47" i="2"/>
  <c r="C47" i="2"/>
  <c r="B47" i="2"/>
  <c r="E44" i="2"/>
  <c r="D44" i="2"/>
  <c r="C44" i="2"/>
  <c r="B44" i="2"/>
  <c r="E38" i="2"/>
  <c r="D38" i="2"/>
  <c r="C38" i="2"/>
  <c r="D171" i="2" l="1"/>
  <c r="D170" i="2" s="1"/>
  <c r="D203" i="2" s="1"/>
  <c r="C171" i="2"/>
  <c r="C170" i="2" s="1"/>
  <c r="C203" i="2" s="1"/>
  <c r="C102" i="2"/>
  <c r="C73" i="2" s="1"/>
  <c r="D65" i="2"/>
  <c r="B171" i="2"/>
  <c r="B170" i="2" s="1"/>
  <c r="B203" i="2" s="1"/>
  <c r="E65" i="2"/>
  <c r="E75" i="2"/>
  <c r="D102" i="2"/>
  <c r="D73" i="2" s="1"/>
  <c r="D76" i="2" s="1"/>
  <c r="B139" i="2"/>
  <c r="B110" i="2" s="1"/>
  <c r="B111" i="2" s="1"/>
  <c r="C65" i="2"/>
  <c r="B65" i="2"/>
  <c r="B36" i="2" s="1"/>
  <c r="B37" i="2" s="1"/>
  <c r="B102" i="2"/>
  <c r="B73" i="2" s="1"/>
  <c r="B74" i="2" s="1"/>
  <c r="E102" i="2"/>
  <c r="E73" i="2" s="1"/>
  <c r="C139" i="2"/>
  <c r="C110" i="2" s="1"/>
  <c r="E139" i="2"/>
  <c r="E110" i="2" s="1"/>
  <c r="E111" i="2" s="1"/>
  <c r="D75" i="2"/>
  <c r="D139" i="2"/>
  <c r="D110" i="2" s="1"/>
  <c r="D66" i="2"/>
  <c r="D36" i="2"/>
  <c r="C74" i="2"/>
  <c r="B150" i="2"/>
  <c r="B151" i="2" s="1"/>
  <c r="B169" i="2"/>
  <c r="E36" i="2"/>
  <c r="E66" i="2"/>
  <c r="D74" i="2"/>
  <c r="C150" i="2"/>
  <c r="C169" i="2"/>
  <c r="C111" i="2"/>
  <c r="C114" i="2" s="1"/>
  <c r="C113" i="2"/>
  <c r="C36" i="2"/>
  <c r="C66" i="2"/>
  <c r="E74" i="2"/>
  <c r="D169" i="2"/>
  <c r="D150" i="2"/>
  <c r="D113" i="2"/>
  <c r="D111" i="2"/>
  <c r="E169" i="2"/>
  <c r="E150" i="2"/>
  <c r="C75" i="2"/>
  <c r="D77" i="2" l="1"/>
  <c r="B66" i="2"/>
  <c r="E113" i="2"/>
  <c r="D114" i="2"/>
  <c r="E77" i="2"/>
  <c r="C77" i="2"/>
  <c r="E76" i="2"/>
  <c r="C76" i="2"/>
  <c r="D39" i="2"/>
  <c r="D37" i="2"/>
  <c r="E151" i="2"/>
  <c r="E154" i="2" s="1"/>
  <c r="E153" i="2"/>
  <c r="D153" i="2"/>
  <c r="D151" i="2"/>
  <c r="C37" i="2"/>
  <c r="C40" i="2" s="1"/>
  <c r="C39" i="2"/>
  <c r="C153" i="2"/>
  <c r="C151" i="2"/>
  <c r="C154" i="2" s="1"/>
  <c r="E39" i="2"/>
  <c r="E37" i="2"/>
  <c r="E114" i="2"/>
  <c r="E40" i="2" l="1"/>
  <c r="D154" i="2"/>
  <c r="D40" i="2"/>
</calcChain>
</file>

<file path=xl/comments1.xml><?xml version="1.0" encoding="utf-8"?>
<comments xmlns="http://schemas.openxmlformats.org/spreadsheetml/2006/main">
  <authors>
    <author>Author</author>
  </authors>
  <commentList>
    <comment ref="E35" authorId="0" shapeId="0">
      <text>
        <r>
          <rPr>
            <b/>
            <sz val="9"/>
            <color indexed="81"/>
            <rFont val="Tahoma"/>
            <family val="2"/>
          </rPr>
          <t>Author:</t>
        </r>
        <r>
          <rPr>
            <sz val="9"/>
            <color indexed="81"/>
            <rFont val="Tahoma"/>
            <family val="2"/>
          </rPr>
          <t xml:space="preserve">
Mungon sasia???</t>
        </r>
      </text>
    </comment>
  </commentList>
</comments>
</file>

<file path=xl/comments2.xml><?xml version="1.0" encoding="utf-8"?>
<comments xmlns="http://schemas.openxmlformats.org/spreadsheetml/2006/main">
  <authors>
    <author>Author</author>
  </authors>
  <commentList>
    <comment ref="C403" authorId="0" shapeId="0">
      <text>
        <r>
          <rPr>
            <b/>
            <sz val="9"/>
            <color indexed="81"/>
            <rFont val="Tahoma"/>
            <family val="2"/>
          </rPr>
          <t>Author:</t>
        </r>
        <r>
          <rPr>
            <sz val="9"/>
            <color indexed="81"/>
            <rFont val="Tahoma"/>
            <family val="2"/>
          </rPr>
          <t xml:space="preserve">
kjo eshte shifra finale</t>
        </r>
      </text>
    </comment>
    <comment ref="C404" authorId="0" shapeId="0">
      <text>
        <r>
          <rPr>
            <b/>
            <sz val="9"/>
            <color indexed="81"/>
            <rFont val="Tahoma"/>
            <family val="2"/>
          </rPr>
          <t>Author:</t>
        </r>
        <r>
          <rPr>
            <sz val="9"/>
            <color indexed="81"/>
            <rFont val="Tahoma"/>
            <family val="2"/>
          </rPr>
          <t xml:space="preserve">
kjo eshte shifra finale</t>
        </r>
      </text>
    </comment>
  </commentList>
</comments>
</file>

<file path=xl/comments3.xml><?xml version="1.0" encoding="utf-8"?>
<comments xmlns="http://schemas.openxmlformats.org/spreadsheetml/2006/main">
  <authors>
    <author>Author</author>
  </authors>
  <commentList>
    <comment ref="B20" authorId="0" shapeId="0">
      <text>
        <r>
          <rPr>
            <b/>
            <sz val="8"/>
            <color indexed="81"/>
            <rFont val="Tahoma"/>
            <family val="2"/>
          </rPr>
          <t>Author:</t>
        </r>
        <r>
          <rPr>
            <sz val="8"/>
            <color indexed="81"/>
            <rFont val="Tahoma"/>
            <family val="2"/>
          </rPr>
          <t xml:space="preserve">
Ketu perfshihen edhe trajnimet afatshkurtra ne Qendren e Simulimit te KDS</t>
        </r>
      </text>
    </comment>
  </commentList>
</comments>
</file>

<file path=xl/sharedStrings.xml><?xml version="1.0" encoding="utf-8"?>
<sst xmlns="http://schemas.openxmlformats.org/spreadsheetml/2006/main" count="4661" uniqueCount="565">
  <si>
    <t xml:space="preserve">FORMAT 2: FORMATI STANDARD I PËRGATITJES SË KËRKESAVE BUXHETORE PBA 2020-2022 </t>
  </si>
  <si>
    <t>Buxheti 2020-2022</t>
  </si>
  <si>
    <t>Emërtimi i Programit Buxhetor</t>
  </si>
  <si>
    <t>Planifikimi, Menaxhimi dhe Administrimi</t>
  </si>
  <si>
    <t>Kodi i Programit</t>
  </si>
  <si>
    <t>01110</t>
  </si>
  <si>
    <t>Programi Buxhetor Afatmesëm</t>
  </si>
  <si>
    <t>2020-2022</t>
  </si>
  <si>
    <t>Përshkrimi i Programit</t>
  </si>
  <si>
    <t>Te siguroje mbeshtetjen me burime financiare dhe materiale, infrastrukturen e duhur, kushtet normale per punen e aktivitetet e stafeve te MM, Shtabit te Pergjithshem te Forcave te Armatosura ,Formacioneve dhe Perfaqesuesve te Forcave te Armatosura shqiptare ne interes te realizimit te misionit.</t>
  </si>
  <si>
    <t>Qëllimet e Politikës së Programit</t>
  </si>
  <si>
    <t>Të kontribuojë në mireadministrimin, menaxhimin efektiv te fondeve dhe permbyshjen e detyrimeve financiare per personelin e MM dhe SHPFA, Perfaqesite Ushtarake, Shtabet e NATO-s, sipas detyrimeve ligjore te perfshirjes ne iniciativat rajonale dhe organizatat nderkombetare.</t>
  </si>
  <si>
    <t>Treguesit e Performancës në nivel Qëllimi</t>
  </si>
  <si>
    <t>Buxheti</t>
  </si>
  <si>
    <t>Parashikimi</t>
  </si>
  <si>
    <t xml:space="preserve">Rekomandime të zbatuara të auditimeve të kryera;
</t>
  </si>
  <si>
    <t xml:space="preserve">Raporti Femra/Meshkuj për program;
</t>
  </si>
  <si>
    <t xml:space="preserve">Gra të përfaqësuara në nivele drejtuese.
</t>
  </si>
  <si>
    <t>Objektivi 1 i Politikës së Programit</t>
  </si>
  <si>
    <t xml:space="preserve">Menaxhimi me efiçence dhe efektivitet i burimeve njerëzore dhe financiare </t>
  </si>
  <si>
    <t>Treguesit e Performancës për Objektivin 1</t>
  </si>
  <si>
    <t>Treguesit e Performancës në nivel objektivi</t>
  </si>
  <si>
    <t>Staf i trajnuar kundrejt totalit,</t>
  </si>
  <si>
    <t>Raporte vlerësimi të kryera,</t>
  </si>
  <si>
    <t>Akte ligjore e nënligjore të përgatitura kundrejt planifikimit</t>
  </si>
  <si>
    <t>Auditime të kryera kundrejt planifikimit,</t>
  </si>
  <si>
    <t>Procese rekrutimi te kryera.</t>
  </si>
  <si>
    <t>Nr. Marrëveshjesh të realizuara kundrejt planifikimit.</t>
  </si>
  <si>
    <t>Produktet për Objektivin 1</t>
  </si>
  <si>
    <t xml:space="preserve">Shpenzimet Korrente* </t>
  </si>
  <si>
    <t>Produkti 1</t>
  </si>
  <si>
    <t>Akte ligjore e nenligjore te pergatitura</t>
  </si>
  <si>
    <t>Përshkrimi i Produktit:</t>
  </si>
  <si>
    <t>Akte ligjore e nenligjore te pergatitura nga Ministria e Mbrojtjes</t>
  </si>
  <si>
    <t>Njësia Matëse</t>
  </si>
  <si>
    <t>nr. Aktesh</t>
  </si>
  <si>
    <t>Sasia</t>
  </si>
  <si>
    <t>Kosto totale (në mijë lekë)</t>
  </si>
  <si>
    <t>Kosto për njësi (në mijë lekë)</t>
  </si>
  <si>
    <t xml:space="preserve">Ndryshimi në % i Sasisë  </t>
  </si>
  <si>
    <t>…</t>
  </si>
  <si>
    <t xml:space="preserve">Ndryshimi në % i kostos totale  </t>
  </si>
  <si>
    <t>Ndryshimi në % i kostos për njësi</t>
  </si>
  <si>
    <r>
      <t xml:space="preserve">Detajimi i Kostos Totale të </t>
    </r>
    <r>
      <rPr>
        <b/>
        <sz val="8"/>
        <color rgb="FFFF0000"/>
        <rFont val="Garamond"/>
        <family val="1"/>
      </rPr>
      <t>Produktit 1</t>
    </r>
    <r>
      <rPr>
        <b/>
        <sz val="8"/>
        <color theme="1"/>
        <rFont val="Garamond"/>
        <family val="1"/>
      </rPr>
      <t xml:space="preserve"> sipas Artikujve Ekonomikë</t>
    </r>
  </si>
  <si>
    <t xml:space="preserve">600. Pagat </t>
  </si>
  <si>
    <t>Kapitulli 01</t>
  </si>
  <si>
    <t>Kapitulli 05</t>
  </si>
  <si>
    <t>601. Sigurimet Shoqërore dhe Shendetësore</t>
  </si>
  <si>
    <t xml:space="preserve">602. Mallrat dhe shërbimet </t>
  </si>
  <si>
    <t xml:space="preserve">603. Subvencionet </t>
  </si>
  <si>
    <t>604. Transferta të brendshme</t>
  </si>
  <si>
    <t>605. Transferta të jashtme</t>
  </si>
  <si>
    <t xml:space="preserve">606. Transferta për familjet dhe individët </t>
  </si>
  <si>
    <t>Kosto totale e produktit 1</t>
  </si>
  <si>
    <t>Kontroll</t>
  </si>
  <si>
    <t>Produkti 2</t>
  </si>
  <si>
    <t>Marreveshje te realizuara</t>
  </si>
  <si>
    <t>Marreveshje te Ministrise se Mbrojtjes ne kuader te NATO, OKB, BE etj</t>
  </si>
  <si>
    <t>Nr. Marreveshjesh</t>
  </si>
  <si>
    <r>
      <t>Detajimi i Kostos Totale të</t>
    </r>
    <r>
      <rPr>
        <b/>
        <sz val="8"/>
        <color rgb="FFFF0000"/>
        <rFont val="Garamond"/>
        <family val="1"/>
      </rPr>
      <t xml:space="preserve"> Produktit 2 </t>
    </r>
    <r>
      <rPr>
        <b/>
        <sz val="8"/>
        <color theme="1"/>
        <rFont val="Garamond"/>
        <family val="1"/>
      </rPr>
      <t>sipas Artikujve Ekonomikë</t>
    </r>
  </si>
  <si>
    <t>Kosto totale e produktit 2</t>
  </si>
  <si>
    <t>Produkti 3</t>
  </si>
  <si>
    <t>Sisteme te mirembajtura</t>
  </si>
  <si>
    <t>Mirembajtja e sistemeve te aparatit te Ministrise se Mbrojtjes</t>
  </si>
  <si>
    <t>Nr. Sistemesh</t>
  </si>
  <si>
    <r>
      <t>Detajimi i Kostos Totale të</t>
    </r>
    <r>
      <rPr>
        <b/>
        <sz val="8"/>
        <color rgb="FFFF0000"/>
        <rFont val="Garamond"/>
        <family val="1"/>
      </rPr>
      <t xml:space="preserve"> Produktit 3 </t>
    </r>
    <r>
      <rPr>
        <b/>
        <sz val="8"/>
        <color theme="1"/>
        <rFont val="Garamond"/>
        <family val="1"/>
      </rPr>
      <t>sipas Artikujve Ekonomikë</t>
    </r>
  </si>
  <si>
    <t>Kosto totale e produktit 3</t>
  </si>
  <si>
    <t>Shpenzimet Kapitale***</t>
  </si>
  <si>
    <t>Kategoria 2: Shpenzimet për projekte investimesh</t>
  </si>
  <si>
    <t>Kodi i Projektit të Investimeve****</t>
  </si>
  <si>
    <t>Sisteme, pajisje dhe  makineri te ndryshme</t>
  </si>
  <si>
    <t xml:space="preserve">Produkti </t>
  </si>
  <si>
    <r>
      <rPr>
        <sz val="8"/>
        <rFont val="Times New Roman"/>
        <family val="1"/>
      </rPr>
      <t xml:space="preserve">Sistemi i automatizimit te Burimeve te Mbrojtjes (j-6) </t>
    </r>
    <r>
      <rPr>
        <b/>
        <sz val="8"/>
        <color rgb="FFFF0000"/>
        <rFont val="Garamond"/>
        <family val="1"/>
      </rPr>
      <t xml:space="preserve">
</t>
    </r>
  </si>
  <si>
    <t>Kodi i Projektit sipas listes se investimeve</t>
  </si>
  <si>
    <t>M170449</t>
  </si>
  <si>
    <t xml:space="preserve">Sistemi i automatizimit te Burimeve te Mbrojtjes (j-6) </t>
  </si>
  <si>
    <t>nr.sisteme</t>
  </si>
  <si>
    <r>
      <t xml:space="preserve">Detajimi i Kostos Totale të </t>
    </r>
    <r>
      <rPr>
        <b/>
        <sz val="8"/>
        <color rgb="FFFF0000"/>
        <rFont val="Garamond"/>
        <family val="1"/>
      </rPr>
      <t xml:space="preserve">Produktit 1 </t>
    </r>
    <r>
      <rPr>
        <b/>
        <sz val="8"/>
        <color theme="1"/>
        <rFont val="Garamond"/>
        <family val="1"/>
      </rPr>
      <t>sipas Artikujve Ekonomikë</t>
    </r>
  </si>
  <si>
    <t xml:space="preserve">230. Aktive të patrupëzuara </t>
  </si>
  <si>
    <t>Kapitull 02</t>
  </si>
  <si>
    <t>Kapitulli 03</t>
  </si>
  <si>
    <t>Kapitulli 04</t>
  </si>
  <si>
    <t xml:space="preserve">231. Aktive të trupëzuara </t>
  </si>
  <si>
    <t>Totali i shpenzimeve të Programit sipas produkteve*****</t>
  </si>
  <si>
    <t>Totali i shpenzimeve të Programit sipas artikujve*****</t>
  </si>
  <si>
    <t>Kapitull 05</t>
  </si>
  <si>
    <t>230. Aktivet e patrupëzuara</t>
  </si>
  <si>
    <t>Kapitulli 02</t>
  </si>
  <si>
    <t>231. Aktivet e trupëzuara</t>
  </si>
  <si>
    <t xml:space="preserve">Programi Forca e Luftimit </t>
  </si>
  <si>
    <t>02120</t>
  </si>
  <si>
    <t xml:space="preserve">Ky program përfshin shpenzimet buxhetore të cilat sigurojnë një force luftimi tokësore, detare dhe ajrore  operacionale, të mirë stërvitur, profesionale e të ndërveprueshme me NATO-n. </t>
  </si>
  <si>
    <t xml:space="preserve">Për një forcë luftimi operacionale, të mirë stërvitur, profesionale edhe në përputhshmëri me standardet e NATO-s.  </t>
  </si>
  <si>
    <t>Niveli i aftësië mbrojtëse Kombëtare</t>
  </si>
  <si>
    <t>Emërtimi i Treguesit 2</t>
  </si>
  <si>
    <t>Vlera Bazë</t>
  </si>
  <si>
    <t>Vlera e Synuar</t>
  </si>
  <si>
    <t>Emërtimi i Treguesit x (shto tregues sipas rastit)</t>
  </si>
  <si>
    <t>Mbajtaj në gadishmeri dhe përmiresimi i kapaciteteve Operacional të Forcës Toksore</t>
  </si>
  <si>
    <t>Trend rrites</t>
  </si>
  <si>
    <t>Niveli e kompletimit me personel</t>
  </si>
  <si>
    <t>Pe-3</t>
  </si>
  <si>
    <t>Pe-2</t>
  </si>
  <si>
    <t>Pj-3</t>
  </si>
  <si>
    <t>Pj-2</t>
  </si>
  <si>
    <t>Niveli i trajnimit</t>
  </si>
  <si>
    <t>S-2</t>
  </si>
  <si>
    <t>S-1</t>
  </si>
  <si>
    <t>Përqindja e grave në forcat tokësore</t>
  </si>
  <si>
    <t>Forca Toksore në gadishmëri dhe operacionale</t>
  </si>
  <si>
    <t>Numri i forcave, mjeteve dhe armatim në përdorim</t>
  </si>
  <si>
    <t>Numri personeli Forcave Toksore</t>
  </si>
  <si>
    <t>Kontigjent ushtarake në mision paqeruajtese jashte vendit</t>
  </si>
  <si>
    <t>Angazhimi i Forces te Armatosura ne misione paqeruajtese jashte vendit me personel, pajisje dhe armatim.</t>
  </si>
  <si>
    <t>nr. Personeli</t>
  </si>
  <si>
    <r>
      <rPr>
        <b/>
        <sz val="8"/>
        <color rgb="FFFF0000"/>
        <rFont val="Garamond"/>
        <family val="1"/>
      </rPr>
      <t>Produkti 3</t>
    </r>
    <r>
      <rPr>
        <sz val="8"/>
        <color theme="1"/>
        <rFont val="Garamond"/>
        <family val="1"/>
      </rPr>
      <t>(shto produkte sipas rastit)</t>
    </r>
  </si>
  <si>
    <r>
      <t>Detajimi i Kostos Totale të</t>
    </r>
    <r>
      <rPr>
        <b/>
        <sz val="8"/>
        <color rgb="FFFF0000"/>
        <rFont val="Garamond"/>
        <family val="1"/>
      </rPr>
      <t xml:space="preserve"> Produktit X </t>
    </r>
    <r>
      <rPr>
        <b/>
        <sz val="8"/>
        <color theme="1"/>
        <rFont val="Garamond"/>
        <family val="1"/>
      </rPr>
      <t>sipas Artikujve Ekonomikë</t>
    </r>
  </si>
  <si>
    <t>Kosto totale e produktit X</t>
  </si>
  <si>
    <t>Kategoria 1: Shpenzimet Administrative Kapitale</t>
  </si>
  <si>
    <t xml:space="preserve">Produkti 1 </t>
  </si>
  <si>
    <r>
      <t xml:space="preserve">Detajimi i Kostos Totale të </t>
    </r>
    <r>
      <rPr>
        <b/>
        <sz val="8"/>
        <color rgb="FFFF0000"/>
        <rFont val="Garamond"/>
        <family val="1"/>
      </rPr>
      <t xml:space="preserve">Produktit 2 </t>
    </r>
    <r>
      <rPr>
        <b/>
        <sz val="8"/>
        <color theme="1"/>
        <rFont val="Garamond"/>
        <family val="1"/>
      </rPr>
      <t>sipas Artikujve Ekonomikë</t>
    </r>
  </si>
  <si>
    <t>Kosto totale e produkti 2</t>
  </si>
  <si>
    <t>Produkti X (shto produkte sipas rastit)</t>
  </si>
  <si>
    <r>
      <t xml:space="preserve">Detajimi i Kostos Totale të </t>
    </r>
    <r>
      <rPr>
        <b/>
        <sz val="8"/>
        <color rgb="FFFF0000"/>
        <rFont val="Garamond"/>
        <family val="1"/>
      </rPr>
      <t xml:space="preserve">Produktit 1&amp;2 …X </t>
    </r>
    <r>
      <rPr>
        <b/>
        <sz val="8"/>
        <color theme="1"/>
        <rFont val="Garamond"/>
        <family val="1"/>
      </rPr>
      <t>sipas Artikujve Ekonomikë</t>
    </r>
  </si>
  <si>
    <t xml:space="preserve">Kosto totale e projektit </t>
  </si>
  <si>
    <t>Kodi i Projektit të Investimeve</t>
  </si>
  <si>
    <r>
      <t xml:space="preserve">Detajimi i Kostos Totale të </t>
    </r>
    <r>
      <rPr>
        <b/>
        <sz val="8"/>
        <color rgb="FFFF0000"/>
        <rFont val="Garamond"/>
        <family val="1"/>
      </rPr>
      <t>Produktit X</t>
    </r>
    <r>
      <rPr>
        <b/>
        <sz val="8"/>
        <color theme="1"/>
        <rFont val="Garamond"/>
        <family val="1"/>
      </rPr>
      <t xml:space="preserve"> sipas Artikujve Ekonomikë</t>
    </r>
  </si>
  <si>
    <t>Shpenzimet Kapitale</t>
  </si>
  <si>
    <t xml:space="preserve">Modernizim i Forces Toksore
</t>
  </si>
  <si>
    <t>Armatim i Lehte, Municione dhe Aksesore, makineri e pajisje</t>
  </si>
  <si>
    <t>M170424</t>
  </si>
  <si>
    <t>Modernizimi i Forces Toksore me Armatim i Lehte, Municione dhe Aksesore, makineri e pajisje</t>
  </si>
  <si>
    <t>projekt</t>
  </si>
  <si>
    <r>
      <t xml:space="preserve">Detajimi i Kostos Totale të </t>
    </r>
    <r>
      <rPr>
        <b/>
        <sz val="8"/>
        <color rgb="FFFF0000"/>
        <rFont val="Garamond"/>
        <family val="1"/>
      </rPr>
      <t xml:space="preserve">Produktit 3 </t>
    </r>
    <r>
      <rPr>
        <b/>
        <sz val="8"/>
        <color theme="1"/>
        <rFont val="Garamond"/>
        <family val="1"/>
      </rPr>
      <t>sipas Artikujve Ekonomikë</t>
    </r>
  </si>
  <si>
    <t>Produkti 4</t>
  </si>
  <si>
    <t>Rikonstruksion i depove të kazermim-veshmbathjes qendër, 1004</t>
  </si>
  <si>
    <t>M170496</t>
  </si>
  <si>
    <t xml:space="preserve">Rikonstruksion i depove të kazermim-veshmbathjes qendër, 1004  </t>
  </si>
  <si>
    <t>m2</t>
  </si>
  <si>
    <r>
      <t xml:space="preserve">Detajimi i Kostos Totale të </t>
    </r>
    <r>
      <rPr>
        <b/>
        <sz val="8"/>
        <color rgb="FFFF0000"/>
        <rFont val="Garamond"/>
        <family val="1"/>
      </rPr>
      <t xml:space="preserve">Produktit 4 </t>
    </r>
    <r>
      <rPr>
        <b/>
        <sz val="8"/>
        <color theme="1"/>
        <rFont val="Garamond"/>
        <family val="1"/>
      </rPr>
      <t>sipas Artikujve Ekonomikë</t>
    </r>
  </si>
  <si>
    <t>Kosto totale e produkti 4</t>
  </si>
  <si>
    <t>Produkti 5</t>
  </si>
  <si>
    <t>Rikonstruksion i depove të A-M Zall Herr</t>
  </si>
  <si>
    <t>M170497</t>
  </si>
  <si>
    <r>
      <t xml:space="preserve">Detajimi i Kostos Totale të </t>
    </r>
    <r>
      <rPr>
        <b/>
        <sz val="8"/>
        <color rgb="FFFF0000"/>
        <rFont val="Garamond"/>
        <family val="1"/>
      </rPr>
      <t xml:space="preserve">Produktit 5 </t>
    </r>
    <r>
      <rPr>
        <b/>
        <sz val="8"/>
        <color theme="1"/>
        <rFont val="Garamond"/>
        <family val="1"/>
      </rPr>
      <t>sipas Artikujve Ekonomikë</t>
    </r>
  </si>
  <si>
    <t xml:space="preserve">Kosto totale e produktit </t>
  </si>
  <si>
    <t>Produkti 6</t>
  </si>
  <si>
    <t xml:space="preserve">Ndertim rrethimi te  1040,1050 dhe rikonstruksion i V/R </t>
  </si>
  <si>
    <t>M170498</t>
  </si>
  <si>
    <t>ml</t>
  </si>
  <si>
    <r>
      <t xml:space="preserve">Detajimi i Kostos Totale të </t>
    </r>
    <r>
      <rPr>
        <b/>
        <sz val="8"/>
        <color rgb="FFFF0000"/>
        <rFont val="Garamond"/>
        <family val="1"/>
      </rPr>
      <t>Produktit 6</t>
    </r>
    <r>
      <rPr>
        <b/>
        <sz val="8"/>
        <color theme="1"/>
        <rFont val="Garamond"/>
        <family val="1"/>
      </rPr>
      <t xml:space="preserve"> sipas Artikujve Ekonomikë</t>
    </r>
  </si>
  <si>
    <t>Kosto totale e produktit 6</t>
  </si>
  <si>
    <t>Produkti 7</t>
  </si>
  <si>
    <t xml:space="preserve">Pajisje te komunikimit taktik me radio(nje kanaleshe) per Grup-Batalionin  </t>
  </si>
  <si>
    <t>M170499</t>
  </si>
  <si>
    <t>komplet</t>
  </si>
  <si>
    <r>
      <t xml:space="preserve">Detajimi i Kostos Totale të </t>
    </r>
    <r>
      <rPr>
        <b/>
        <sz val="8"/>
        <color rgb="FFFF0000"/>
        <rFont val="Garamond"/>
        <family val="1"/>
      </rPr>
      <t>Produktit 7</t>
    </r>
    <r>
      <rPr>
        <b/>
        <sz val="8"/>
        <color theme="1"/>
        <rFont val="Garamond"/>
        <family val="1"/>
      </rPr>
      <t xml:space="preserve"> sipas Artikujve Ekonomikë</t>
    </r>
  </si>
  <si>
    <t>Kosto totale e produktit 7</t>
  </si>
  <si>
    <t>Objektivi 2 i Politikës së Programit</t>
  </si>
  <si>
    <t>Mbajtaj në gadishmeri dhe përmiresimi i kapaciteteve Operacional të Forcës Detare</t>
  </si>
  <si>
    <t>Treguesit e Performancës për Objektivin 2</t>
  </si>
  <si>
    <t>Kapacitete operacionale per Flotiljen Detare</t>
  </si>
  <si>
    <t>K2</t>
  </si>
  <si>
    <t>K1</t>
  </si>
  <si>
    <t>Kapacitete operacionale per Qendren e Vezhgimit</t>
  </si>
  <si>
    <t>Kapacitete operacionale per Sherbimin Hidrografik Shipetar</t>
  </si>
  <si>
    <t>Përqindja e grave në forcat detare</t>
  </si>
  <si>
    <t>Trend rritës</t>
  </si>
  <si>
    <t>Produkti 8</t>
  </si>
  <si>
    <t>Forca Detare në gadishmëri dhe operacionale</t>
  </si>
  <si>
    <t>numer personeli</t>
  </si>
  <si>
    <r>
      <t xml:space="preserve">Detajimi i Kostos Totale të </t>
    </r>
    <r>
      <rPr>
        <b/>
        <sz val="8"/>
        <color rgb="FFFF0000"/>
        <rFont val="Garamond"/>
        <family val="1"/>
      </rPr>
      <t>Produktit 8</t>
    </r>
    <r>
      <rPr>
        <b/>
        <sz val="8"/>
        <color theme="1"/>
        <rFont val="Garamond"/>
        <family val="1"/>
      </rPr>
      <t xml:space="preserve"> sipas Artikujve Ekonomikë</t>
    </r>
  </si>
  <si>
    <t>Kosto totale e produktit 8</t>
  </si>
  <si>
    <t>Produkti 9</t>
  </si>
  <si>
    <t>Kontigjent ushtarake në mision paqeruajtese jashte vendit 1</t>
  </si>
  <si>
    <r>
      <t>Detajimi i Kostos Totale të</t>
    </r>
    <r>
      <rPr>
        <b/>
        <sz val="8"/>
        <color rgb="FFFF0000"/>
        <rFont val="Garamond"/>
        <family val="1"/>
      </rPr>
      <t xml:space="preserve"> Produktit 9 </t>
    </r>
    <r>
      <rPr>
        <b/>
        <sz val="8"/>
        <color theme="1"/>
        <rFont val="Garamond"/>
        <family val="1"/>
      </rPr>
      <t>sipas Artikujve Ekonomikë</t>
    </r>
  </si>
  <si>
    <t>Kosto totale e produktit 9</t>
  </si>
  <si>
    <t>Produkti 10</t>
  </si>
  <si>
    <t>Sinjalistika detare dhe rilevim batimetrik detare.</t>
  </si>
  <si>
    <t>Sinjalistika detare dhe rilevimi batimetrik detare jane detyrim i Sherbimit Hidrografik Shipëtare te cilat shërbejne per sigurimin hidrolundrimore te trasposti detar si dhe nxjerrejn e me pas perpunimin e te dhenave per prodhimin e metejeshem te hartave detare.</t>
  </si>
  <si>
    <r>
      <t>Detajimi i Kostos Totale të</t>
    </r>
    <r>
      <rPr>
        <b/>
        <sz val="8"/>
        <color rgb="FFFF0000"/>
        <rFont val="Garamond"/>
        <family val="1"/>
      </rPr>
      <t xml:space="preserve"> Produktit 10 </t>
    </r>
    <r>
      <rPr>
        <b/>
        <sz val="8"/>
        <color theme="1"/>
        <rFont val="Garamond"/>
        <family val="1"/>
      </rPr>
      <t>sipas Artikujve Ekonomikë</t>
    </r>
  </si>
  <si>
    <t>Kosto totale e produktit 10</t>
  </si>
  <si>
    <t xml:space="preserve">Modernizim i Forces Detare
</t>
  </si>
  <si>
    <t>Produkti 11</t>
  </si>
  <si>
    <t>Fond i ngrire (Permiresimi I SIHVD-se (Blerja e softit te menaxhimi te SIHVD)</t>
  </si>
  <si>
    <t>M170203</t>
  </si>
  <si>
    <t>sistem</t>
  </si>
  <si>
    <r>
      <t xml:space="preserve">Detajimi i Kostos Totale të </t>
    </r>
    <r>
      <rPr>
        <b/>
        <sz val="8"/>
        <color rgb="FFFF0000"/>
        <rFont val="Garamond"/>
        <family val="1"/>
      </rPr>
      <t xml:space="preserve">Produktit 11 </t>
    </r>
    <r>
      <rPr>
        <b/>
        <sz val="8"/>
        <color theme="1"/>
        <rFont val="Garamond"/>
        <family val="1"/>
      </rPr>
      <t>sipas Artikujve Ekonomikë</t>
    </r>
  </si>
  <si>
    <t>Kosto totale e produktit 11</t>
  </si>
  <si>
    <t>Objektivi 3 i Politikës së Programit</t>
  </si>
  <si>
    <t>Mbajtaj në gadishmeri dhe përmiresimi i kapaciteteve Operacional të Forcës Ajrore</t>
  </si>
  <si>
    <t>Plotesimi me personel, pajisje, trajnime, stërvitje e resurse të BAJ Farkë/nivel</t>
  </si>
  <si>
    <t>K3</t>
  </si>
  <si>
    <t>Plotesimi me personel, pajisje, trajnime, stërvitje e resurse të  QKR/nivel</t>
  </si>
  <si>
    <t>K5</t>
  </si>
  <si>
    <t>K4</t>
  </si>
  <si>
    <t>Produktet për Objektivin 3</t>
  </si>
  <si>
    <t>Produkti 12</t>
  </si>
  <si>
    <t>Forca Ajrore në gadishmëri dhe operacionale</t>
  </si>
  <si>
    <t>nr.personeli</t>
  </si>
  <si>
    <r>
      <t xml:space="preserve">Detajimi i Kostos Totale të </t>
    </r>
    <r>
      <rPr>
        <b/>
        <sz val="8"/>
        <color rgb="FFFF0000"/>
        <rFont val="Garamond"/>
        <family val="1"/>
      </rPr>
      <t>Produktit 12</t>
    </r>
    <r>
      <rPr>
        <b/>
        <sz val="8"/>
        <color theme="1"/>
        <rFont val="Garamond"/>
        <family val="1"/>
      </rPr>
      <t xml:space="preserve"> sipas Artikujve Ekonomikë</t>
    </r>
  </si>
  <si>
    <t>Kosto totale e produktit 12</t>
  </si>
  <si>
    <t xml:space="preserve">Modernizim i Forces Ajrore
</t>
  </si>
  <si>
    <t>Produkti 13</t>
  </si>
  <si>
    <t>Hangare per helikopteret Farke</t>
  </si>
  <si>
    <t>M170327</t>
  </si>
  <si>
    <r>
      <t xml:space="preserve">Detajimi i Kostos Totale të </t>
    </r>
    <r>
      <rPr>
        <b/>
        <sz val="8"/>
        <color rgb="FFFF0000"/>
        <rFont val="Garamond"/>
        <family val="1"/>
      </rPr>
      <t xml:space="preserve">Produktit 13 </t>
    </r>
    <r>
      <rPr>
        <b/>
        <sz val="8"/>
        <color theme="1"/>
        <rFont val="Garamond"/>
        <family val="1"/>
      </rPr>
      <t>sipas Artikujve Ekonomikë</t>
    </r>
  </si>
  <si>
    <t>Kosto totale e produktit 13</t>
  </si>
  <si>
    <t>Produkti 14</t>
  </si>
  <si>
    <t>Sistemi i integruar I vëzhgimit te hapsires ajrore RSH (SIVHA)</t>
  </si>
  <si>
    <t>M170489</t>
  </si>
  <si>
    <t>cope</t>
  </si>
  <si>
    <r>
      <t xml:space="preserve">Detajimi i Kostos Totale të </t>
    </r>
    <r>
      <rPr>
        <b/>
        <sz val="8"/>
        <color rgb="FFFF0000"/>
        <rFont val="Garamond"/>
        <family val="1"/>
      </rPr>
      <t xml:space="preserve">Produktit 14 </t>
    </r>
    <r>
      <rPr>
        <b/>
        <sz val="8"/>
        <color theme="1"/>
        <rFont val="Garamond"/>
        <family val="1"/>
      </rPr>
      <t>sipas Artikujve Ekonomikë</t>
    </r>
  </si>
  <si>
    <t>Kosto totale e produkti 14</t>
  </si>
  <si>
    <t>Produkti 15</t>
  </si>
  <si>
    <t>Sistemi G-A-G ( Toke Ajer Toke)</t>
  </si>
  <si>
    <t>M170508</t>
  </si>
  <si>
    <r>
      <t xml:space="preserve">Detajimi i Kostos Totale të </t>
    </r>
    <r>
      <rPr>
        <b/>
        <sz val="8"/>
        <color rgb="FFFF0000"/>
        <rFont val="Garamond"/>
        <family val="1"/>
      </rPr>
      <t xml:space="preserve">Produktit 15 </t>
    </r>
    <r>
      <rPr>
        <b/>
        <sz val="8"/>
        <color theme="1"/>
        <rFont val="Garamond"/>
        <family val="1"/>
      </rPr>
      <t>sipas Artikujve Ekonomikë</t>
    </r>
  </si>
  <si>
    <t>Kosto totale e produktit 15</t>
  </si>
  <si>
    <t>Modernizimi I Forces Ajrore</t>
  </si>
  <si>
    <t>Produkti 16</t>
  </si>
  <si>
    <t>KIT Medevac për helikopterët  COUGAR</t>
  </si>
  <si>
    <t>M170509</t>
  </si>
  <si>
    <r>
      <t xml:space="preserve">Detajimi i Kostos Totale të </t>
    </r>
    <r>
      <rPr>
        <b/>
        <sz val="8"/>
        <color rgb="FFFF0000"/>
        <rFont val="Garamond"/>
        <family val="1"/>
      </rPr>
      <t>Produktit 16</t>
    </r>
    <r>
      <rPr>
        <b/>
        <sz val="8"/>
        <color theme="1"/>
        <rFont val="Garamond"/>
        <family val="1"/>
      </rPr>
      <t xml:space="preserve"> sipas Artikujve Ekonomikë</t>
    </r>
  </si>
  <si>
    <t>Kosto totale e produktit 16</t>
  </si>
  <si>
    <t>Produkti 17</t>
  </si>
  <si>
    <t>Paisje  individuale ekuipazhi fluturus (helmeta ,NVG, Setmbijetese ,jelek etj)</t>
  </si>
  <si>
    <t>M170510</t>
  </si>
  <si>
    <r>
      <t xml:space="preserve">Detajimi i Kostos Totale të </t>
    </r>
    <r>
      <rPr>
        <b/>
        <sz val="8"/>
        <color rgb="FFFF0000"/>
        <rFont val="Garamond"/>
        <family val="1"/>
      </rPr>
      <t>Produktit 17</t>
    </r>
    <r>
      <rPr>
        <b/>
        <sz val="8"/>
        <color theme="1"/>
        <rFont val="Garamond"/>
        <family val="1"/>
      </rPr>
      <t xml:space="preserve"> sipas Artikujve Ekonomikë</t>
    </r>
  </si>
  <si>
    <t>Kosto totale e produktit 17</t>
  </si>
  <si>
    <t>Produkti 18</t>
  </si>
  <si>
    <t>Infrastruktura ne venddislokimin e radarit (Maja e Mides)</t>
  </si>
  <si>
    <t>M170511</t>
  </si>
  <si>
    <r>
      <t xml:space="preserve">Detajimi i Kostos Totale të </t>
    </r>
    <r>
      <rPr>
        <b/>
        <sz val="8"/>
        <color rgb="FFFF0000"/>
        <rFont val="Garamond"/>
        <family val="1"/>
      </rPr>
      <t>Produktit 18</t>
    </r>
    <r>
      <rPr>
        <b/>
        <sz val="8"/>
        <color theme="1"/>
        <rFont val="Garamond"/>
        <family val="1"/>
      </rPr>
      <t xml:space="preserve"> sipas Artikujve Ekonomikë</t>
    </r>
  </si>
  <si>
    <t>Kosto totale e produktit 18</t>
  </si>
  <si>
    <t>Produkti 19</t>
  </si>
  <si>
    <t>Modernizimi i Forces Ajrore</t>
  </si>
  <si>
    <t>Rikonstrusion i godinave te shtabit te KFA</t>
  </si>
  <si>
    <r>
      <t xml:space="preserve">Detajimi i Kostos Totale të </t>
    </r>
    <r>
      <rPr>
        <b/>
        <sz val="8"/>
        <color rgb="FFFF0000"/>
        <rFont val="Garamond"/>
        <family val="1"/>
      </rPr>
      <t>Produktit 19</t>
    </r>
    <r>
      <rPr>
        <b/>
        <sz val="8"/>
        <color theme="1"/>
        <rFont val="Garamond"/>
        <family val="1"/>
      </rPr>
      <t xml:space="preserve"> sipas Artikujve Ekonomikë</t>
    </r>
  </si>
  <si>
    <t>Kosto totale e produktit 19</t>
  </si>
  <si>
    <t>Totali i shpenzimeve të Programit sipas produkteve</t>
  </si>
  <si>
    <t>Totali i shpenzimeve të Programit sipas artikujve</t>
  </si>
  <si>
    <t>09430</t>
  </si>
  <si>
    <t xml:space="preserve">Përgatitja dhe mbështetja e FA me burime njerëzore të mirë arsimuara,  të mirë trajnuara ushtarakisht e profesionalisht.
Mbështetja dhe zhvillimi i doktrinave, të projekteve kërkimore dhe studimore, të vlerësimeve dhe analizave për çështjet e sigurisë dhe mbrojtjes, publikimin e botimeve doktrinarë, perfeksionimin e sistemit të mësimeve të nxjerra dhe vazhdimin e ndërtimit të kapaciteteve trajnuese të bazuara në simulim.
</t>
  </si>
  <si>
    <t xml:space="preserve">Arsimimin, trajnimin, stërvitjen dhe përgatitjen e personelit ushtarak dhe civil të FA, për të përmbushur detyrimin kushtetues të sigurimit të pavarësisë së vendit, pjesëmarrje aktive në misionet ushtarake të NATO-s  si dhe në përballimin e emergjencave civile.
</t>
  </si>
  <si>
    <t xml:space="preserve">Personel femra në uniformë </t>
  </si>
  <si>
    <t>Personel i përgatitur dhe arsimuar sipas kritereve dhe standardeve të NATO-s, të aftë për mbrojtjen territoriale dhe pavarësisë së vendit, etj.</t>
  </si>
  <si>
    <t xml:space="preserve">Rritja e kapaciteteve të burimeve njerëzore dhe transformimi i sistemit të edukimit ushtarak e civil nëpërmjet programeve të integruara dhe gjithëpërfshirëse në përputhje me standardet e NATO-s
</t>
  </si>
  <si>
    <t>Vitet</t>
  </si>
  <si>
    <t xml:space="preserve">Numër personeli i trajnuar/stërvitur
</t>
  </si>
  <si>
    <t xml:space="preserve">Numër ushtarakësh të rinj të trajnuar dhe pranuar kundrejt numrit të aplikimeve
</t>
  </si>
  <si>
    <t xml:space="preserve">Numër personeli që përfundojnë trajnimet dhe kalojnë testet.
</t>
  </si>
  <si>
    <t xml:space="preserve">Numër manualesh të botuara kundrejt planifikimit.
</t>
  </si>
  <si>
    <t xml:space="preserve">Numër kërkimesh shkencore të publikuara kundrejt planifikimit.
</t>
  </si>
  <si>
    <t xml:space="preserve">Numër studimesh të zhvilluara për standardizimin e FA-ve.
</t>
  </si>
  <si>
    <t xml:space="preserve">Numër personeli ushtarakë të gjinisë femra të pranuara në FA.
</t>
  </si>
  <si>
    <t>Kapacitete të afta për trajnimin dhe arsimimin cilësor në Forcat e Armatosura</t>
  </si>
  <si>
    <t>Krijimi i kushteve të përshtatshme për arsimimin, trajnimin, stërvitjen dhe përgatitjen e personelit ushtarak dhe civil të Forcave të Armatosura, përpilimi i bazës mësimore dhe përmirësimi i saj duke u bazuar në doktrinat standarde të aleancës, me qëllim zhvillimin dhe përgatitjen e personelit për të përmbushur misionin kushtetues të Forcave të Armatosura</t>
  </si>
  <si>
    <t>Numër personeli</t>
  </si>
  <si>
    <t>FORMAT 2: FORMATI STANDARD I PËRGATITJES SË KËRKESAVE BUXHETORE PBA 2020-2022</t>
  </si>
  <si>
    <t xml:space="preserve">Programi Mbeshtetja e Luftimit </t>
  </si>
  <si>
    <t>02150</t>
  </si>
  <si>
    <t>Sigurimi i kapaciteteve të nevojshme për  mbështetjen  me shërbime të trupave të luftimit, të trupave të mbështetjes së luftimit dhe të komandave në kohë paqe,krize, e lufte në interes të  plotësimit të misionit të tyre,si dhe mbështetja në operacione humanitare dhe misione ndërkombëtare.</t>
  </si>
  <si>
    <t>Mbështetja me logjistikë, inteligjencë strategjike, sherbimet operacionale të mbrojtjes civile, në luftën kundër korupsionit në Forcat e Armatosura, për siguri dhe stabilitet.</t>
  </si>
  <si>
    <t>Sigurimi i logjistikes së  nevojshme si dhe mbështetja në operacione humanitare dhe misione ndërkombëtare.</t>
  </si>
  <si>
    <t>% e Furnizimit në kohë dhe mbështetja logjistike e FA.</t>
  </si>
  <si>
    <t>Niveli i mbështetjes me shërbime për FA.</t>
  </si>
  <si>
    <t>Menaxhimi në kohë dhe profesional i operacioneve të EC dhe CIMIC.</t>
  </si>
  <si>
    <t>Niveli i mbështetjes operacionale për FA.</t>
  </si>
  <si>
    <t>Dokumenta të procesuara dhe arkivuara sipas legjislacionit ne fuqi.</t>
  </si>
  <si>
    <t>% e grave ne nivel drejtues</t>
  </si>
  <si>
    <t>trend rritës</t>
  </si>
  <si>
    <t>% e grave ushtarake dhe civile</t>
  </si>
  <si>
    <t>Emërtimi i Treguesit 1</t>
  </si>
  <si>
    <t>Kapalcitete Operacioanle që sigurojnë mbështetjen logjistike të FARSH dhe  kryerjen e operacioneve EC, CIMIC, SAR</t>
  </si>
  <si>
    <t>Burime njerezore , mallra dhe sherbime qe sigurojne mbeshteteje logjistike ne FA. Përgatitjen e personelit për planizimin dhe kryerjen e operacioneve në mbështetje të EC, Fatkeqësive Natyrore, dhe operacioneve të kërkim shpëtimit në tokë.</t>
  </si>
  <si>
    <t>Numer personeli</t>
  </si>
  <si>
    <r>
      <rPr>
        <b/>
        <sz val="8"/>
        <color rgb="FFFF0000"/>
        <rFont val="Garamond"/>
        <family val="1"/>
      </rPr>
      <t>Produkti 2</t>
    </r>
    <r>
      <rPr>
        <sz val="8"/>
        <color theme="1"/>
        <rFont val="Garamond"/>
        <family val="1"/>
      </rPr>
      <t>(shto produkte sipas rastit)</t>
    </r>
  </si>
  <si>
    <t>Kapacitete operacioanel për kryerjen e operacioneve EC, CIMIC, SAR</t>
  </si>
  <si>
    <t xml:space="preserve"> Përgatitjen e personelit për planizimin dhe kryerjen e operacioneve në mbështetje të EC, Fatkeqësive Natyrore, dhe operacioneve të kërkim shpëtimit në tokë.</t>
  </si>
  <si>
    <t>Produkti 2(shto produkte sipas rastit)</t>
  </si>
  <si>
    <t>Qendra e Kultures funksionale</t>
  </si>
  <si>
    <t>Të organizojë aktivitete kulturore,artistike,sportive për personelin e FARSH,familjet e tyre dhe publikun e jashtëm me qëllim përmirësimin e ndërgjegjësimit publik. Të zhvillojë programet dhe planet e modernizimit në përmbushje të detyrave   të misionit ,detyrave themelore të Qendrës së Kulturës ,Medias,Botimeve të Mbrojtjes dhe Muzeut të Fa-së dhe objektivat e Kapaciteteve të miratuara.</t>
  </si>
  <si>
    <t>Arkive funksionale</t>
  </si>
  <si>
    <t>Shërbimi arkivor ndaj  qytetarëve  institucioneve shtetërore e private si dhe shërbimi për interesa studimore.</t>
  </si>
  <si>
    <t>meter linear dokumentash</t>
  </si>
  <si>
    <r>
      <t xml:space="preserve">Detajimi i Kostos Totale të </t>
    </r>
    <r>
      <rPr>
        <b/>
        <sz val="8"/>
        <color rgb="FFFF0000"/>
        <rFont val="Garamond"/>
        <family val="1"/>
      </rPr>
      <t>Produktit 3</t>
    </r>
    <r>
      <rPr>
        <b/>
        <sz val="8"/>
        <color theme="1"/>
        <rFont val="Garamond"/>
        <family val="1"/>
      </rPr>
      <t xml:space="preserve"> sipas Artikujve Ekonomikë</t>
    </r>
  </si>
  <si>
    <t>Rekrutimin, administrimin  e dosjeve per trajtim financiar.</t>
  </si>
  <si>
    <t>Përgatitja e dokumentacionit per trajtim financiar per Drejtoria e Sigurimeve Shoqerore, Vertetim SHDUA dhe vertetim kariere.Rekrutim personeli.</t>
  </si>
  <si>
    <t>numer personash</t>
  </si>
  <si>
    <r>
      <t xml:space="preserve">Detajimi i Kostos Totale të </t>
    </r>
    <r>
      <rPr>
        <b/>
        <sz val="8"/>
        <color rgb="FFFF0000"/>
        <rFont val="Garamond"/>
        <family val="1"/>
      </rPr>
      <t>Produktit 4</t>
    </r>
    <r>
      <rPr>
        <b/>
        <sz val="8"/>
        <color theme="1"/>
        <rFont val="Garamond"/>
        <family val="1"/>
      </rPr>
      <t xml:space="preserve"> sipas Artikujve Ekonomikë</t>
    </r>
  </si>
  <si>
    <t>Kosto totale e produktit 4</t>
  </si>
  <si>
    <t>Sistem i Automatizuar Logjistik i Menaxhuar</t>
  </si>
  <si>
    <t xml:space="preserve">Mbështetje financiare me shpenzime personeli për pagën bazë, vështirsinë për natyrë të vecantë pune, për dëmshërinë e shëndetit, për shtesat e fuksioneve, për pagesat e sigurimeve shoqërore dhe shëndetësore, për shpenzime për mallra dhe shërbime dhe transfertat e ndryshme për rritjen e efektivitetit dhe eficensës për përmbushjen e detyrave të Qendrës së Menaxhimit të Materialeve. </t>
  </si>
  <si>
    <r>
      <t xml:space="preserve">Detajimi i Kostos Totale të </t>
    </r>
    <r>
      <rPr>
        <b/>
        <sz val="8"/>
        <color rgb="FFFF0000"/>
        <rFont val="Garamond"/>
        <family val="1"/>
      </rPr>
      <t>Produktit 5</t>
    </r>
    <r>
      <rPr>
        <b/>
        <sz val="8"/>
        <color theme="1"/>
        <rFont val="Garamond"/>
        <family val="1"/>
      </rPr>
      <t xml:space="preserve"> sipas Artikujve Ekonomikë</t>
    </r>
  </si>
  <si>
    <t>Kosto totale e produktit 5</t>
  </si>
  <si>
    <t>Licenca import/eksporit te dhena</t>
  </si>
  <si>
    <t>Pajisja me liçensë importi / eksporti për mallrat ushtarak dhe mallra me perdorim te dyfishte si dhe lende plasese</t>
  </si>
  <si>
    <t>numer liçenca</t>
  </si>
  <si>
    <t>Harta  ushtarake  te prodhura</t>
  </si>
  <si>
    <t xml:space="preserve">Standartizimi i produketeve dhe shërbimit të ofruar në FA ,  përfundimi i ngritjes së Gjeodatabazës të vlefshme për sistemin e analizës së terrenit dhe në funksion të mbështetjes së FA , të kërkesave  për studim, projektim, standartizim, çertifikim të të gjitha objekteve  ekzistuese  dhe atyre  të prespektivës, të përmbushë me  sukses  të plotë  detyrat dhe misionin si Agjenci Hartografike Kombëtare  dhe Shërbim Gjeografik i një vendi anëtar të NATO-s. </t>
  </si>
  <si>
    <t>flete</t>
  </si>
  <si>
    <t>Ndërtimi objekti shume funksional Qafe Molle 2</t>
  </si>
  <si>
    <t>18AZ401</t>
  </si>
  <si>
    <r>
      <t xml:space="preserve">Detajimi i Kostos Totale të </t>
    </r>
    <r>
      <rPr>
        <b/>
        <sz val="8"/>
        <color rgb="FFFF0000"/>
        <rFont val="Garamond"/>
        <family val="1"/>
      </rPr>
      <t xml:space="preserve">Produktit 8 </t>
    </r>
    <r>
      <rPr>
        <b/>
        <sz val="8"/>
        <color theme="1"/>
        <rFont val="Garamond"/>
        <family val="1"/>
      </rPr>
      <t>sipas Artikujve Ekonomikë</t>
    </r>
  </si>
  <si>
    <t>Sigurimi i inteligjencës strategjike te nevojshme dhe sipas standarteve të NATOS  për siguri dhe stabilitet .</t>
  </si>
  <si>
    <t xml:space="preserve">% e arritjes së përmushjes së objektivave të kapaciteteve në fushën e inteligjencës ushtarake dhe të NATO-s. </t>
  </si>
  <si>
    <t xml:space="preserve">trend rritës </t>
  </si>
  <si>
    <t>% e arritjes së kapaciteteve te nevojshme operacionale.</t>
  </si>
  <si>
    <t>Produktet për Objektivin 2</t>
  </si>
  <si>
    <t xml:space="preserve"> Inteligjenca ushtarake për autoritet e drejtimit dhe komandimit të FA</t>
  </si>
  <si>
    <t>Produkt gjithburimësh inteligjence, i saktë, në kohë dhe me cilësi.</t>
  </si>
  <si>
    <r>
      <t xml:space="preserve">Detajimi i Kostos Totale të </t>
    </r>
    <r>
      <rPr>
        <b/>
        <sz val="8"/>
        <color rgb="FFFF0000"/>
        <rFont val="Garamond"/>
        <family val="1"/>
      </rPr>
      <t>Produktit 9</t>
    </r>
    <r>
      <rPr>
        <b/>
        <sz val="8"/>
        <color theme="1"/>
        <rFont val="Garamond"/>
        <family val="1"/>
      </rPr>
      <t xml:space="preserve"> sipas Artikujve Ekonomikë</t>
    </r>
  </si>
  <si>
    <t>Pajisje per godinen e re</t>
  </si>
  <si>
    <t>Hapesires detare e monitoruar</t>
  </si>
  <si>
    <t>Vezhgimi I hapesires detare, evidentimi I zbatimit te ligjit.</t>
  </si>
  <si>
    <r>
      <t xml:space="preserve">Detajimi i Kostos Totale të </t>
    </r>
    <r>
      <rPr>
        <b/>
        <sz val="8"/>
        <color rgb="FFFF0000"/>
        <rFont val="Garamond"/>
        <family val="1"/>
      </rPr>
      <t>Produktit 10</t>
    </r>
    <r>
      <rPr>
        <b/>
        <sz val="8"/>
        <color theme="1"/>
        <rFont val="Garamond"/>
        <family val="1"/>
      </rPr>
      <t xml:space="preserve"> sipas Artikujve Ekonomikë</t>
    </r>
  </si>
  <si>
    <t>Polici ushtarake funksionale</t>
  </si>
  <si>
    <t xml:space="preserve">Mbeshtetje financiare me shpenzime personeli per pagen baze, veshtirsine per natyre te vecante pune, per demsherine e shednetit, per shtesat e fuksioneve, per pagesat e sigurimeve shoqerore dhe shendetsore, per shpenzime per mallra dhe sherbime dhe transfertat e ndryeshme per rritjen e efektivitetit dhe eficenses per permbushjen e detyrave te Policise Ushtarake. </t>
  </si>
  <si>
    <r>
      <t xml:space="preserve">Detajimi i Kostos Totale të </t>
    </r>
    <r>
      <rPr>
        <b/>
        <sz val="8"/>
        <color rgb="FFFF0000"/>
        <rFont val="Garamond"/>
        <family val="1"/>
      </rPr>
      <t>Produktit 11</t>
    </r>
    <r>
      <rPr>
        <b/>
        <sz val="8"/>
        <color theme="1"/>
        <rFont val="Garamond"/>
        <family val="1"/>
      </rPr>
      <t xml:space="preserve"> sipas Artikujve Ekonomikë</t>
    </r>
  </si>
  <si>
    <t>Sigurimi dhe mbështeja e sistemeve të teknologjisë  brënda standarteve  të NATO-os.</t>
  </si>
  <si>
    <t>Treguesit e Performancës për Objektivin 3</t>
  </si>
  <si>
    <t> Ruajtja e nivelit oreracional pwr Repartin nr 6630</t>
  </si>
  <si>
    <t>Kapacitete operacionale per ASNI</t>
  </si>
  <si>
    <t>Sistem funksional kontrolli per FA</t>
  </si>
  <si>
    <t>Sigurimi me sisteme komunikimi dhe informacioni (Radiokomunikim, Telekomunikacion, rrjete kompjuterike, VTC, BUE, PDSHD) në mbështetje të kërkesave të komandim-kontrollit të Forcave të Armatosura në nivelin strategjik, operacional dhe taktik në kohë paqe, krize dhe lufte.  Menaxhimi i Sistemit të Integruar te Automatizimit te Burimeve te Mbrojtjes  ne FA.</t>
  </si>
  <si>
    <t xml:space="preserve"> Objekte ne ruajtje dhe godina pushimi te ofruara</t>
  </si>
  <si>
    <t>Ruajtja e infrastruktures, sigurimi i elementeve te ceremonialit gjate pritjeve ceremoniale, sigurimin e mbeshtetje me transportë si dhe krijimi i kushteve per pushimin e personelit ushtarake dhe civil të FA.</t>
  </si>
  <si>
    <t>xxxxx</t>
  </si>
  <si>
    <t>nr pajisjesh</t>
  </si>
  <si>
    <r>
      <t xml:space="preserve">Detajimi i Kostos Totale të </t>
    </r>
    <r>
      <rPr>
        <b/>
        <sz val="8"/>
        <color rgb="FFFF0000"/>
        <rFont val="Garamond"/>
        <family val="1"/>
      </rPr>
      <t>Produktit 15</t>
    </r>
    <r>
      <rPr>
        <b/>
        <sz val="8"/>
        <color theme="1"/>
        <rFont val="Garamond"/>
        <family val="1"/>
      </rPr>
      <t xml:space="preserve"> sipas Artikujve Ekonomikë</t>
    </r>
  </si>
  <si>
    <t>Blerje pajisje hardëare për rrjetet e paklasifikuara në FA</t>
  </si>
  <si>
    <t>18AZ501</t>
  </si>
  <si>
    <t xml:space="preserve">Kompletimi i rrjeteve kompjuterike te klasifikuar dhe paklsifikuar te strukturave te Forcave te Armatosura me pajisje harduerike sipas nevojes për kompletim. Rritjen e kapaciteteve të ruajtjes së të dhënave, transmetimit dhe sigurisë së informacionit.
Krijimi i kushteve normale tё punës gjate ushtrimit te detyres funksionale për personelin aktiv nё strukturat e FA-së nё rajonin e dislokimit.
</t>
  </si>
  <si>
    <t>Kosto totale e produktit 14</t>
  </si>
  <si>
    <t>Ndërtimin e sistemit të Telefonise VoIP &amp; VTC n ë FA(Radiorele Digitale) + FD</t>
  </si>
  <si>
    <t>18AZ502</t>
  </si>
  <si>
    <t xml:space="preserve">Ndërtimi i sistemit të Telefonisë VoIP &amp; VTC  në FA do te sjellë një risi në Forcat e Armatosura gjithashtu do të ofrojë komunikimin të sigurt në vidio dhe audio. Gjithashtu ndertimi i ketij sistemi na sjell nje perafrim me politikat dhe udhezimet e NATO duke qene se ne vendet aleate ky sistem eshte implementuar dhe ofron nje komunikim te sigurte. Duke u nisur nga ndryshimet strukturore gjatë viteve të fundit të Ministrisë së Mbrojtjes dhe Shtabit të Përgjithshëm të Forcave të Armatosura si dhe strukturave të tyre vartëse, lind nevoja e ndërtimit të sistemit telefonisë dhe VTC sipas standardeve bashkëkohore. Me ndertimin e ketij sistemi synojme dhe implementimin e OK E 5301 N- Communication and Information System
</t>
  </si>
  <si>
    <t>Kosto totale e produkti 15</t>
  </si>
  <si>
    <t>Sistemi i kapaciteteve operacionale per mbrojtjen kibernetike (CIRIC) dhe pamjes se perbashket operacionale</t>
  </si>
  <si>
    <t>18AZ503</t>
  </si>
  <si>
    <r>
      <t xml:space="preserve">Detajimi i Kostos Totale të </t>
    </r>
    <r>
      <rPr>
        <b/>
        <sz val="8"/>
        <color rgb="FFFF0000"/>
        <rFont val="Garamond"/>
        <family val="1"/>
      </rPr>
      <t xml:space="preserve">Produktit 16 </t>
    </r>
    <r>
      <rPr>
        <b/>
        <sz val="8"/>
        <color theme="1"/>
        <rFont val="Garamond"/>
        <family val="1"/>
      </rPr>
      <t>sipas Artikujve Ekonomikë</t>
    </r>
  </si>
  <si>
    <t>Pajisje te pergjithshme zyrash per Qendren e Ekselences</t>
  </si>
  <si>
    <t>18AZ601</t>
  </si>
  <si>
    <t>Sistemimi i infrastruktures se jashteme te Garnizonit Skenderbej</t>
  </si>
  <si>
    <t>M170518</t>
  </si>
  <si>
    <t>Permiresimi sistemimi i infrastruktures se jashteme te Garnizonit Skenderbej</t>
  </si>
  <si>
    <t>m²</t>
  </si>
  <si>
    <t>Permiresimi infrastrukturor ne Repartin Ushtarak nr.6630 filiali Durres</t>
  </si>
  <si>
    <t>18AZ702</t>
  </si>
  <si>
    <t>Produkti 20</t>
  </si>
  <si>
    <t>Rikonstruksion i Qendres se Ekselences</t>
  </si>
  <si>
    <t>18AZ703</t>
  </si>
  <si>
    <r>
      <t xml:space="preserve">Detajimi i Kostos Totale të </t>
    </r>
    <r>
      <rPr>
        <b/>
        <sz val="8"/>
        <color rgb="FFFF0000"/>
        <rFont val="Garamond"/>
        <family val="1"/>
      </rPr>
      <t>Produktit 20</t>
    </r>
    <r>
      <rPr>
        <b/>
        <sz val="8"/>
        <color theme="1"/>
        <rFont val="Garamond"/>
        <family val="1"/>
      </rPr>
      <t xml:space="preserve"> sipas Artikujve Ekonomikë</t>
    </r>
  </si>
  <si>
    <t>Kosto totale e produktit 20</t>
  </si>
  <si>
    <t xml:space="preserve">FORMAT 2: FORMATI STANDARD I PËRGATITJES SË KËRKESAVE BUXHETORE PBA 2019-2021 </t>
  </si>
  <si>
    <t xml:space="preserve">MESHTETJE PER SHENDETSINE </t>
  </si>
  <si>
    <t>07340</t>
  </si>
  <si>
    <t xml:space="preserve">Programi "Mbeshtetje per Shendetsine " përfshin shpenzimet buxhetore që kryhen për Spitalin Universitar te Traumes  si nje Instuticion Shteteror Publik Kombetar Mjekimi, Mesimdhenie dhe Kerkimi Shkencor.           Spitali Universitar I Traumes eshte pjese e rrjetit te integruar te sherbimeve mjekesore, spitalore dhe jep ndihme te specializuar ne trajtimin e politraumave ne nivel Kombetar . </t>
  </si>
  <si>
    <t>Per nje sherbim shendetsor te specializuar mjekesor dhe spitalor  ne nivel Universitar  ne trajtimin ne rang Kombetar te Politraumave .</t>
  </si>
  <si>
    <t>Treguesit e Performancës në Nivel Qëllimi</t>
  </si>
  <si>
    <t xml:space="preserve"> Numri   Urgjencave te Kirurgjise dhe Terapise </t>
  </si>
  <si>
    <t>trend rrites</t>
  </si>
  <si>
    <t>njesoj</t>
  </si>
  <si>
    <t xml:space="preserve">njesoj </t>
  </si>
  <si>
    <t xml:space="preserve"> Numri  I pacienteve   te shtruar  te           planifikuar dhe urgjente ne SUT </t>
  </si>
  <si>
    <t xml:space="preserve">Nr I operacioneve te planifikuara dhe urgjence </t>
  </si>
  <si>
    <t xml:space="preserve">%  e  mortalitetit </t>
  </si>
  <si>
    <t xml:space="preserve">ulje </t>
  </si>
  <si>
    <t>Pritja dhe trajtimi I  pacienteve te politraumatizuar  ne kohe reale prane Urgjences te SUT .</t>
  </si>
  <si>
    <t xml:space="preserve">Nr i I urgjencave te Kirurgjise  </t>
  </si>
  <si>
    <t xml:space="preserve">Nr I te shtruarve nepermjet Urgjences </t>
  </si>
  <si>
    <t xml:space="preserve">Nr I I operacioneve te  salles urgjences </t>
  </si>
  <si>
    <t xml:space="preserve">Nr I manipulimeve te ndryshme  kirurgjikale </t>
  </si>
  <si>
    <t xml:space="preserve">% e mortalitetit  ne urgjence </t>
  </si>
  <si>
    <t xml:space="preserve">e paperfillshme </t>
  </si>
  <si>
    <t xml:space="preserve"> Infrastrukture shendetesore , logjistike funksionale per trajtimin e  pacienteve  ambulator dhe te shtruar te urgjences 
</t>
  </si>
  <si>
    <t>Per Sherbimin  Pranim -Urgjence dhe Sallat e Urgjences, furnizim I vazhdueshem me barna &amp;materiale mjekimi , kite , materiale imazherike dhe laboratorike  si dhe  aktivitete qe ushtrohen per mirembajtjen ndertimore , hoteleri ,logjistiker per te qene ne gjendje pune dhe funksionale aparaturat mjekesore si scaner , rezonance ,eko, paisje laboratorike e operacionale  etj si dhe mjete e transportit qe jane autoambulancat ne funksion per  nje veprimtari normale te sherbimit ne fjale.</t>
  </si>
  <si>
    <t xml:space="preserve">numer pacientesh </t>
  </si>
  <si>
    <t>Detajimi i Kostos Totale të Produktit 1 sipas Artikujve Ekonomikë</t>
  </si>
  <si>
    <t>Trajtimi shendetsor dhe spitalor ndaj pacienteve te afruara nga specialitetet mjekesore prane SUT</t>
  </si>
  <si>
    <t>Numri I shtrimeve reanimatore</t>
  </si>
  <si>
    <t>Nr  Total I operacioneve sipas specialiteteve ne bllokun operator qe permban 10  salla operacioni.</t>
  </si>
  <si>
    <t xml:space="preserve"> Nr Ekzaminime Imazherike</t>
  </si>
  <si>
    <t>rritje</t>
  </si>
  <si>
    <t xml:space="preserve"> Nr Ekzaminime Laboratorike </t>
  </si>
  <si>
    <t xml:space="preserve"> Nr Vizitat Ambulatore ne poliklinike </t>
  </si>
  <si>
    <t xml:space="preserve">Dite qendrimi mesatar ne  spital </t>
  </si>
  <si>
    <t xml:space="preserve">Koficienti I shfrytezimit te shtratit </t>
  </si>
  <si>
    <t>ul;je</t>
  </si>
  <si>
    <t>Numri  i Pacienteve    te Planifikuar  ne SUT</t>
  </si>
  <si>
    <t>Sasia  e Mbetjeve Spitalore qe trajtohen  ne dite dhe ne kg</t>
  </si>
  <si>
    <t>Mjeke te specializuar jashte vendit dhe te rikthyer ne Shqiperi</t>
  </si>
  <si>
    <t xml:space="preserve">Produkti 2 </t>
  </si>
  <si>
    <t>Paciente te trajtuar ambulator dhe te shtruar sipas specialiteteve mjekesore.</t>
  </si>
  <si>
    <t xml:space="preserve">Per arritjen e objektivit duhet furnizim I vazhdueshem  me kite laboratorike , astrupi imazheri , barna dhe materiale mjekimi per  te gjitha  specialitetet  mjeksore si Ortopedia , N/kirurgjia , Blloku Operator , Reanimacioni, Semundjet e Brendshme , ORL dhe Maxilofaciale , Kirurgjite e Pergjithshme dhe Plastike , Laboratoret Biokimike dhe Bakteriologjie ,Konsultat dhe Imazheria ,,etj </t>
  </si>
  <si>
    <t xml:space="preserve">nr pacientesh </t>
  </si>
  <si>
    <r>
      <t>Detajimi i Kostos Totale të</t>
    </r>
    <r>
      <rPr>
        <b/>
        <sz val="8"/>
        <color rgb="FFFF0000"/>
        <rFont val="Times New Roman"/>
        <family val="1"/>
      </rPr>
      <t xml:space="preserve"> Produktit 2  </t>
    </r>
    <r>
      <rPr>
        <b/>
        <sz val="8"/>
        <color theme="1"/>
        <rFont val="Times New Roman"/>
        <family val="1"/>
      </rPr>
      <t>sipas Artikujve Ekonomikë</t>
    </r>
  </si>
  <si>
    <t xml:space="preserve">Kosto totale e produktit 2 </t>
  </si>
  <si>
    <t xml:space="preserve">Produkti 3 </t>
  </si>
  <si>
    <t>Mirembajtje Infrastrukturore  dhe Logjistike ne  funksion dhe ne gadishmeri  per  pacientet e trajtuar nga specialitetet mjekesore  te SUT.</t>
  </si>
  <si>
    <t xml:space="preserve">Mirembajtje infrastrukturore nenkuptohet aktivitete qe ushtrohen per mirembajtjen ndertimore , hoteleri si dhe me mirembajtje logjistike nenkuptohet mirembajtje per te qene ne gjendje pune dhe funksionale aparaturat mjekesore si scaner , rezonance ,eko, paisje laboratorike e operacionale  etj si dhe mjete e transportit qe jane autoambulancat ne funksion per tu afruar plotesimit te sherbimit shendetesor ndaj pacienteve. </t>
  </si>
  <si>
    <t xml:space="preserve">nr.pacientesh </t>
  </si>
  <si>
    <r>
      <t>Detajimi i Kostos Totale të</t>
    </r>
    <r>
      <rPr>
        <b/>
        <sz val="8"/>
        <color rgb="FFFF0000"/>
        <rFont val="Times New Roman"/>
        <family val="1"/>
      </rPr>
      <t xml:space="preserve"> Produktit 3   </t>
    </r>
    <r>
      <rPr>
        <b/>
        <sz val="8"/>
        <color theme="1"/>
        <rFont val="Times New Roman"/>
        <family val="1"/>
      </rPr>
      <t>sipas Artikujve Ekonomikë</t>
    </r>
  </si>
  <si>
    <t xml:space="preserve">Kosto totale e produktit 3 </t>
  </si>
  <si>
    <t>Mjeke te afruar per pacientet e spitaleve Rajonale.</t>
  </si>
  <si>
    <t>Ne kuadrin e sistemit te patronazhimit dhe te kartelizimit bashkepunimi  I  personelit  mjekesor te specialiteteve te SUT per ardhjen  ne  ndihme pacienteve  te Spitaleve Rajonale.</t>
  </si>
  <si>
    <t xml:space="preserve">nr mjekesh </t>
  </si>
  <si>
    <r>
      <t>Detajimi i Kostos Totale të</t>
    </r>
    <r>
      <rPr>
        <b/>
        <sz val="8"/>
        <color rgb="FFFF0000"/>
        <rFont val="Times New Roman"/>
        <family val="1"/>
      </rPr>
      <t xml:space="preserve"> Produktit 4  </t>
    </r>
    <r>
      <rPr>
        <b/>
        <sz val="8"/>
        <color theme="1"/>
        <rFont val="Times New Roman"/>
        <family val="1"/>
      </rPr>
      <t>sipas Artikujve Ekonomikë</t>
    </r>
  </si>
  <si>
    <t>Permiresim i infrastruktures se spitalit te traumes</t>
  </si>
  <si>
    <t>Rikonstruksion i Pavionit dhe ndërtimi i Sallave të Operacionit të Këmbës Diabetike” në SUT</t>
  </si>
  <si>
    <t>M1701519</t>
  </si>
  <si>
    <t xml:space="preserve">Rikonstruksion I Pavionit te Kembes Diabetike me parametra bashkekohore me qellim  afrimi I nje  sherbimi te re dhe modern shendetsor per   pacientet </t>
  </si>
  <si>
    <r>
      <t xml:space="preserve">Detajimi i Kostos Totale të </t>
    </r>
    <r>
      <rPr>
        <b/>
        <sz val="8"/>
        <color rgb="FFFF0000"/>
        <rFont val="Times New Roman"/>
        <family val="1"/>
      </rPr>
      <t xml:space="preserve">Produktit 1 </t>
    </r>
    <r>
      <rPr>
        <b/>
        <sz val="8"/>
        <color theme="1"/>
        <rFont val="Times New Roman"/>
        <family val="1"/>
      </rPr>
      <t>sipas Artikujve Ekonomikë</t>
    </r>
  </si>
  <si>
    <t>Projekt per Blerje Protezash</t>
  </si>
  <si>
    <t>I8AZ812</t>
  </si>
  <si>
    <t xml:space="preserve">Blerje Proteza Mjekesore per sherbimin   mjekesor te ortopedise </t>
  </si>
  <si>
    <r>
      <t xml:space="preserve">Detajimi i Kostos Totale të </t>
    </r>
    <r>
      <rPr>
        <b/>
        <sz val="8"/>
        <color rgb="FFFF0000"/>
        <rFont val="Times New Roman"/>
        <family val="1"/>
      </rPr>
      <t xml:space="preserve">Produkti 2 </t>
    </r>
    <r>
      <rPr>
        <b/>
        <sz val="8"/>
        <color theme="1"/>
        <rFont val="Times New Roman"/>
        <family val="1"/>
      </rPr>
      <t>sipas Artikujve Ekonomikë</t>
    </r>
  </si>
  <si>
    <t xml:space="preserve">Kosto Totale e Produktit 2 </t>
  </si>
  <si>
    <t>Rikonstruksion komplet të godinës tre katëshe ( si orientim konsulta , sb1 dhe sb2 )</t>
  </si>
  <si>
    <t>Rikonstruksion  komplet të godinës tre katëshe te SUT ( si orientim konsulta , sb1 dhe sb2 ) sipas standarteve bashkekohore</t>
  </si>
  <si>
    <t xml:space="preserve">m2  </t>
  </si>
  <si>
    <r>
      <t xml:space="preserve">Detajimi i Kostos Totale të </t>
    </r>
    <r>
      <rPr>
        <b/>
        <sz val="8"/>
        <color rgb="FFFF0000"/>
        <rFont val="Times New Roman"/>
        <family val="1"/>
      </rPr>
      <t xml:space="preserve">Produkti 3 </t>
    </r>
    <r>
      <rPr>
        <b/>
        <sz val="8"/>
        <color theme="1"/>
        <rFont val="Times New Roman"/>
        <family val="1"/>
      </rPr>
      <t>sipas Artikujve Ekonomikë</t>
    </r>
  </si>
  <si>
    <t>Kosto totale Produktit 3</t>
  </si>
  <si>
    <t xml:space="preserve">Ura Komunikuese per lidhje ndermjet Korpusit dhe godines se 3 kateshit te SUT </t>
  </si>
  <si>
    <t>Ura Komunikuese per lidhje ndermjet Korpusit dhe godines se 3 kateshit te SUT per lehtesim te pacienteve , popullates si dhe per lehtesim te veprimeve qe duhen te kene sherbimet duke minimizuar kohen dhe rritje te fleksibilitetit te proceseve te punes nderbashkevepruese</t>
  </si>
  <si>
    <r>
      <t xml:space="preserve">Detajimi i Kostos Totale të </t>
    </r>
    <r>
      <rPr>
        <b/>
        <sz val="8"/>
        <color rgb="FFFF0000"/>
        <rFont val="Times New Roman"/>
        <family val="1"/>
      </rPr>
      <t xml:space="preserve">Produkti 4 </t>
    </r>
    <r>
      <rPr>
        <b/>
        <sz val="8"/>
        <color theme="1"/>
        <rFont val="Times New Roman"/>
        <family val="1"/>
      </rPr>
      <t>sipas Artikujve Ekonomikë</t>
    </r>
  </si>
  <si>
    <t>Kosto totale Produktit 4</t>
  </si>
  <si>
    <t>Rehabilitim I rrjetit te kanalizimeve te ujerave te zeza</t>
  </si>
  <si>
    <t xml:space="preserve">Kanalizime per shkarkime te ujerave te zeza </t>
  </si>
  <si>
    <t>m linear</t>
  </si>
  <si>
    <r>
      <t xml:space="preserve">Detajimi i Kostos Totale të </t>
    </r>
    <r>
      <rPr>
        <b/>
        <sz val="8"/>
        <color rgb="FFFF0000"/>
        <rFont val="Times New Roman"/>
        <family val="1"/>
      </rPr>
      <t xml:space="preserve">Produkti 5  </t>
    </r>
    <r>
      <rPr>
        <b/>
        <sz val="8"/>
        <color theme="1"/>
        <rFont val="Times New Roman"/>
        <family val="1"/>
      </rPr>
      <t>sipas Artikujve Ekonomikë</t>
    </r>
  </si>
  <si>
    <t>Kosto totale Produktit 5</t>
  </si>
  <si>
    <t xml:space="preserve"> Furnizim Vendosje Instalim I linjes se O2 dhe Panele O2 per Kirurgjine dhe Ortopedite e SUT</t>
  </si>
  <si>
    <t xml:space="preserve"> Furnizim Vendosje Instalim I linjes se O2 dhe Panele O2 per Kirurgjine dhe Ortopedite </t>
  </si>
  <si>
    <t>dhoma</t>
  </si>
  <si>
    <r>
      <t xml:space="preserve">Detajimi i Kostos Totale të </t>
    </r>
    <r>
      <rPr>
        <b/>
        <sz val="8"/>
        <color rgb="FFFF0000"/>
        <rFont val="Times New Roman"/>
        <family val="1"/>
      </rPr>
      <t xml:space="preserve">Produkti 6  </t>
    </r>
    <r>
      <rPr>
        <b/>
        <sz val="8"/>
        <color theme="1"/>
        <rFont val="Times New Roman"/>
        <family val="1"/>
      </rPr>
      <t>sipas Artikujve Ekonomikë</t>
    </r>
  </si>
  <si>
    <t>Kosto totale Produktit 6</t>
  </si>
  <si>
    <t xml:space="preserve">Rehabilitim I rrjetit te furnizimit me uje </t>
  </si>
  <si>
    <t xml:space="preserve">Sigurimi I ujit pa nderprerje per SUT duhet rehabilitimi I rrjetit per aresye te amortizimit te saj </t>
  </si>
  <si>
    <r>
      <t xml:space="preserve">Detajimi i Kostos Totale të </t>
    </r>
    <r>
      <rPr>
        <b/>
        <sz val="8"/>
        <color rgb="FFFF0000"/>
        <rFont val="Times New Roman"/>
        <family val="1"/>
      </rPr>
      <t xml:space="preserve">Produkti 7 </t>
    </r>
    <r>
      <rPr>
        <b/>
        <sz val="8"/>
        <color theme="1"/>
        <rFont val="Times New Roman"/>
        <family val="1"/>
      </rPr>
      <t>sipas Artikujve Ekonomikë</t>
    </r>
  </si>
  <si>
    <t>Kosto totale Produktit 7</t>
  </si>
  <si>
    <t xml:space="preserve">Furnizim vendosje Dritaresh per komplet SUT </t>
  </si>
  <si>
    <t xml:space="preserve">Furnizim vendosje Dritaresh per komplet  objektet e SUT </t>
  </si>
  <si>
    <r>
      <t xml:space="preserve">Detajimi i Kostos Totale të </t>
    </r>
    <r>
      <rPr>
        <b/>
        <sz val="8"/>
        <color rgb="FFFF0000"/>
        <rFont val="Times New Roman"/>
        <family val="1"/>
      </rPr>
      <t xml:space="preserve">Produkti 8  </t>
    </r>
    <r>
      <rPr>
        <b/>
        <sz val="8"/>
        <color theme="1"/>
        <rFont val="Times New Roman"/>
        <family val="1"/>
      </rPr>
      <t>sipas Artikujve Ekonomikë</t>
    </r>
  </si>
  <si>
    <t>Kosto totale Produktit 8</t>
  </si>
  <si>
    <t>Furnizim Vendosje  me pompe uji I SUT</t>
  </si>
  <si>
    <t xml:space="preserve">Furnizim Vendosje  me pompe uji I SUT </t>
  </si>
  <si>
    <r>
      <t xml:space="preserve">Detajimi i Kostos Totale të </t>
    </r>
    <r>
      <rPr>
        <b/>
        <sz val="8"/>
        <color rgb="FFFF0000"/>
        <rFont val="Times New Roman"/>
        <family val="1"/>
      </rPr>
      <t xml:space="preserve">Produkti 9  </t>
    </r>
    <r>
      <rPr>
        <b/>
        <sz val="8"/>
        <color theme="1"/>
        <rFont val="Times New Roman"/>
        <family val="1"/>
      </rPr>
      <t>sipas Artikujve Ekonomikë</t>
    </r>
  </si>
  <si>
    <t>Kosto totale Produktit 9</t>
  </si>
  <si>
    <t xml:space="preserve">Ndertime mbi truallin ekzistuesen per Qendren e Kombetare te protezimit dhe Ortezimit </t>
  </si>
  <si>
    <t xml:space="preserve">Per aresye te amortizimit te objektit e sherbimit te ortoprotezimit duhet ndertime mbi truallin ekzistues per te afruar kete sherbim me parametra bashkekohore </t>
  </si>
  <si>
    <t xml:space="preserve">m2 </t>
  </si>
  <si>
    <r>
      <t xml:space="preserve">Detajimi i Kostos Totale të </t>
    </r>
    <r>
      <rPr>
        <b/>
        <sz val="8"/>
        <color rgb="FFFF0000"/>
        <rFont val="Times New Roman"/>
        <family val="1"/>
      </rPr>
      <t xml:space="preserve">Produkti 10 </t>
    </r>
    <r>
      <rPr>
        <b/>
        <sz val="8"/>
        <color theme="1"/>
        <rFont val="Times New Roman"/>
        <family val="1"/>
      </rPr>
      <t>sipas Artikujve Ekonomikë</t>
    </r>
  </si>
  <si>
    <t>Kosto totale Produktit 10</t>
  </si>
  <si>
    <t xml:space="preserve">Shtese Kati mbi pavionin ORL dhe Neurokirurgjise </t>
  </si>
  <si>
    <t>Perpara rikonstruksionit te brendshme per pavionine Neurokirurgjise dhe orl se bashku nevojiten fillimisht shtese kati siper kesaj pavioni .</t>
  </si>
  <si>
    <r>
      <t xml:space="preserve">Detajimi i Kostos Totale të </t>
    </r>
    <r>
      <rPr>
        <b/>
        <sz val="8"/>
        <color rgb="FFFF0000"/>
        <rFont val="Times New Roman"/>
        <family val="1"/>
      </rPr>
      <t xml:space="preserve">Produkti 11 </t>
    </r>
    <r>
      <rPr>
        <b/>
        <sz val="8"/>
        <color theme="1"/>
        <rFont val="Times New Roman"/>
        <family val="1"/>
      </rPr>
      <t>sipas Artikujve Ekonomikë</t>
    </r>
  </si>
  <si>
    <t>Kosto totale Produktit 11</t>
  </si>
  <si>
    <t xml:space="preserve">Rikonstruksion I pavionit te Neurokirurgjisese bashku me ORL  sipas standarteve bashkekohore </t>
  </si>
  <si>
    <t>Rikonstruksion   spitalor komplet të te pavionit te Neurokirurgjise dhe ORL   sipas standartave bashkekohore.</t>
  </si>
  <si>
    <r>
      <t xml:space="preserve">Detajimi i Kostos Totale të </t>
    </r>
    <r>
      <rPr>
        <b/>
        <sz val="8"/>
        <color rgb="FFFF0000"/>
        <rFont val="Times New Roman"/>
        <family val="1"/>
      </rPr>
      <t xml:space="preserve">Produkti 12 </t>
    </r>
    <r>
      <rPr>
        <b/>
        <sz val="8"/>
        <color theme="1"/>
        <rFont val="Times New Roman"/>
        <family val="1"/>
      </rPr>
      <t>sipas Artikujve Ekonomikë</t>
    </r>
  </si>
  <si>
    <t>Kosto totale Produktit 12</t>
  </si>
  <si>
    <t xml:space="preserve">Rehabilitimi I Bodrumeve te Spitalit  </t>
  </si>
  <si>
    <t xml:space="preserve">Nderhyrje ne themelet e 4 bodrumeve ekzistuese ne SUT si dhe rikonstrukturime  dhe te kthimit ne gjendje funksionale </t>
  </si>
  <si>
    <r>
      <t xml:space="preserve">Detajimi i Kostos Totale të </t>
    </r>
    <r>
      <rPr>
        <b/>
        <sz val="8"/>
        <color rgb="FFFF0000"/>
        <rFont val="Times New Roman"/>
        <family val="1"/>
      </rPr>
      <t xml:space="preserve">Produkti 13  </t>
    </r>
    <r>
      <rPr>
        <b/>
        <sz val="8"/>
        <color theme="1"/>
        <rFont val="Times New Roman"/>
        <family val="1"/>
      </rPr>
      <t>sipas Artikujve Ekonomikë</t>
    </r>
  </si>
  <si>
    <t xml:space="preserve">Rehabilitimi  dhe nderhyrje ne themelet e Imazherise  per eleminimin e lageshtires ( themele dhe kafaz themeli )  </t>
  </si>
  <si>
    <t xml:space="preserve">Nderhyrje ne themelet e sherbimit te imazherise ne lidhje me sherbimet  qe duhen per ti vene ne funksionim ate </t>
  </si>
  <si>
    <t>Kosto totale Produktit 13</t>
  </si>
  <si>
    <t xml:space="preserve">Produkti 14 </t>
  </si>
  <si>
    <t>Furnizim Vendosje Ashensori per Urgjencen e SUT</t>
  </si>
  <si>
    <t xml:space="preserve"> Furnizim Vendosje ashensori per Urgjencen e SUT</t>
  </si>
  <si>
    <r>
      <t xml:space="preserve">Detajimi i Kostos Totale të </t>
    </r>
    <r>
      <rPr>
        <b/>
        <sz val="8"/>
        <color rgb="FFFF0000"/>
        <rFont val="Times New Roman"/>
        <family val="1"/>
      </rPr>
      <t xml:space="preserve">Produkti 14  </t>
    </r>
    <r>
      <rPr>
        <b/>
        <sz val="8"/>
        <color theme="1"/>
        <rFont val="Times New Roman"/>
        <family val="1"/>
      </rPr>
      <t>sipas Artikujve Ekonomikë</t>
    </r>
  </si>
  <si>
    <t xml:space="preserve">Kosto totale Produktit 14 </t>
  </si>
  <si>
    <t xml:space="preserve">Furnizim Vendosje Ashensori per ortopedine 1 dhe 2 </t>
  </si>
  <si>
    <t xml:space="preserve"> Furnizim Vendosje ashensori per te lidhur ortopedine 1 me 2 </t>
  </si>
  <si>
    <r>
      <t xml:space="preserve">Detajimi i Kostos Totale të </t>
    </r>
    <r>
      <rPr>
        <b/>
        <sz val="8"/>
        <color rgb="FFFF0000"/>
        <rFont val="Times New Roman"/>
        <family val="1"/>
      </rPr>
      <t xml:space="preserve">Produkti 15   </t>
    </r>
    <r>
      <rPr>
        <b/>
        <sz val="8"/>
        <color theme="1"/>
        <rFont val="Times New Roman"/>
        <family val="1"/>
      </rPr>
      <t>sipas Artikujve Ekonomikë</t>
    </r>
  </si>
  <si>
    <t xml:space="preserve">Kosto totale Produktit 15 </t>
  </si>
  <si>
    <t>Instalim me Chiller per SB1&amp;2 , Kirurgji 1 &amp;2dhe Ortopedite 1&amp;2&amp;3</t>
  </si>
  <si>
    <t xml:space="preserve">Instalim me sistem ngrohje dhe ftohje per pavionet e SUT per ruajtje e nje temperature konstante </t>
  </si>
  <si>
    <r>
      <t xml:space="preserve">Detajimi i Kostos Totale të </t>
    </r>
    <r>
      <rPr>
        <b/>
        <sz val="8"/>
        <color rgb="FFFF0000"/>
        <rFont val="Times New Roman"/>
        <family val="1"/>
      </rPr>
      <t xml:space="preserve">Produkti 16  </t>
    </r>
    <r>
      <rPr>
        <b/>
        <sz val="8"/>
        <color theme="1"/>
        <rFont val="Times New Roman"/>
        <family val="1"/>
      </rPr>
      <t>sipas Artikujve Ekonomikë</t>
    </r>
  </si>
  <si>
    <t>Kosto totale Produktit 16</t>
  </si>
  <si>
    <t>Politikat Ekzistuese në Përputhje me Tavanet Indikative Buxhetore</t>
  </si>
  <si>
    <t>e pandryshuar</t>
  </si>
  <si>
    <t>Emergjencat civile</t>
  </si>
  <si>
    <t>1017139</t>
  </si>
  <si>
    <t xml:space="preserve">Programi perfshin shpenzimet buxhetore për krijimin dhe administrimin e mallrave rezervë materiale shtetërore”. Në ruajtjen dhe administrimin e mallrave që kalojnë në pronësi të shtetit nga kundërvajtjet administrative dhe veprat penale  si dhe Zhvillon politika dhe strategji në fushën e parandalimit, gatishmërisë, përgjigjes dhe rehabilitimit nga emergjencat civile. </t>
  </si>
  <si>
    <t>Mbrojtja e jetes , pasurise,  gjese se gjalletrashigimise kulturore dhe mjedisit nga fatkeqesite te ndryshme dhe ardhja ne ndihme e popullates ne gjendje te jashtezakonshme.</t>
  </si>
  <si>
    <t>Treguesit e Performancës në nivel Qëllimi*</t>
  </si>
  <si>
    <t xml:space="preserve">Plane emergjence civile te planifikuar ne prefekture </t>
  </si>
  <si>
    <t>12</t>
  </si>
  <si>
    <t>Rezerva shteterore te krijuar.</t>
  </si>
  <si>
    <t>Zvoglelimi e humbjeve në jetë njerzish, pasurisë, trashëgimisë kulturore dhe në mjedis.</t>
  </si>
  <si>
    <t>Treguesit e Performancës për Objektivin 1**</t>
  </si>
  <si>
    <t>Zbatimi I masave parandaluese ne objektet infrastrukturore</t>
  </si>
  <si>
    <t>art 604</t>
  </si>
  <si>
    <t>Rehabilitimi i  objekteve te demtuara</t>
  </si>
  <si>
    <t>Akordimi I ndihmes financiare per shtetasit e demtuar me banesa te demtuara nga forca madhore (fatekeqesite natyrore si: termet, permbytje, zjarr/djegje, rreshqitje toke etj…)</t>
  </si>
  <si>
    <t>Forcimi I bashkepunimit dhe plotesimi I detyrimeve institucionale ne kuadrin kombetar dhe nderkombetar (DPPI SEE)</t>
  </si>
  <si>
    <t>euro</t>
  </si>
  <si>
    <t xml:space="preserve">Nderhyrje operacionale te realizuara </t>
  </si>
  <si>
    <t>Shpenzimet Korrente</t>
  </si>
  <si>
    <t>Mbrojtja e jetes njerzore, prones, gjese se gjalle, trashigimise kulturore dhe pyetje ndaj zjarrit</t>
  </si>
  <si>
    <t>Sherbime te kryera ne interes jetes njerzore, prones, trashigimise kulturore dhe pyetje ndaj zjarrit</t>
  </si>
  <si>
    <t>Ore pune</t>
  </si>
  <si>
    <t>2019</t>
  </si>
  <si>
    <t>2020</t>
  </si>
  <si>
    <t>2021</t>
  </si>
  <si>
    <t>2022</t>
  </si>
  <si>
    <t>Shtetas të ndihmuar, banesat e të cileve janë dëmtuar nga fatkeqësi të ndryshme.</t>
  </si>
  <si>
    <t>Tranferimi i fondeve në Njësitë e Vetëqeverisjes Vendore për familjet,  banesat e të cileve janë dëmtuar nga fatkeqësi të ndryshme.</t>
  </si>
  <si>
    <t>Numer familjesh</t>
  </si>
  <si>
    <t>Detajimi i Kostos Totale të Produktit 2 sipas Artikujve Ekonomikë</t>
  </si>
  <si>
    <t>Infrastrukture e permiresuar dhe rehabilituar</t>
  </si>
  <si>
    <t>Detajimi i Kostos Totale të Produktit 3 sipas Artikujve Ekonomikë</t>
  </si>
  <si>
    <t>Tranferimi i fondeve në Njësitë e Vetëqeverisjes Vendore për financimin e investimeve  parandaluese dhe rehabilituese në infrastrukturën publike me qëllim zvogëlimin e riskut të fatkeqësive dhe cënueshmërisë nga fatkeqësitë.</t>
  </si>
  <si>
    <t>Numri i objekteve infarstrukturore të rikonstruktuar/ndërtuar</t>
  </si>
  <si>
    <t>Emërtimi i Projektit të Investimeve</t>
  </si>
  <si>
    <t xml:space="preserve">Shënim: Shpjegoni supozimet dhe llogaritjet për Produktin 1 </t>
  </si>
  <si>
    <t>Fatkeqesi natyrore te menaxhuara</t>
  </si>
  <si>
    <t xml:space="preserve">Menaxhimi I rasteve te paparashikuara te fatkeqesive natyrore </t>
  </si>
  <si>
    <t>Nr. Projektesh</t>
  </si>
  <si>
    <t>Detajimi i Kostos Totale të Produktit 4 sipas Artikujve Ekonomikë</t>
  </si>
  <si>
    <t xml:space="preserve">"Rritja e stokut ne mallra ushqimore e industriale dhe krijimi i kushteve optimale per mireadministrimin e mallrave të konsideruara si rezervë shtetërore"
</t>
  </si>
  <si>
    <t xml:space="preserve">Ton mallra ushqimore </t>
  </si>
  <si>
    <t>Numer personash/familjesh qe muns tu vihet ne ndihme</t>
  </si>
  <si>
    <t>STOKUT MALLRA USHQIMORE (REZERVE MATERIALE SHTETERORE)</t>
  </si>
  <si>
    <t>• Rritja e stokut ne mallra ushqimore. Përmirësimi dhe krijimi i kushteve  optimale për  ruajtjen dhe administrimin e mallrave rezervë shteti. 
• Kushte optimale në kapacitetet strehuese të mallrave RSH nepermjet rikostruksionit te magazinave  kryerjes së analizave, rifreskimit manipulimit etj.</t>
  </si>
  <si>
    <t>Ton</t>
  </si>
  <si>
    <t>STOKUT MALLRA INDUSTRIAL (REZERVE MATERIALE SHTETERORE)</t>
  </si>
  <si>
    <t xml:space="preserve">• Rritja e stokut ne mallra Industrial  me 3187 cope mallra.  Përmirësimi dhe krijimi i kushteve  optimale për  ruajtjen dhe administrimin e mallrave rezervë shteti rreth 40 000 cope.
• Kushte optimale në kapacitetet strehuese të mallrave RSH nëpërmjet përmirësimit të infrastrukturës në magazina. Do të kemi një përmirësim të kushteve në masën 14.3 %  krahasuar me vitin paraardhës.
</t>
  </si>
  <si>
    <t>Cope</t>
  </si>
  <si>
    <t>STOKUT MALLRA INDUSTRIAL DHE USHQIMORE (REZERVE MATERIALE SHTETERORE) TE KONFISKUARA</t>
  </si>
  <si>
    <t xml:space="preserve">• Administrimi, menaxhimi, manipulimi dhe tjetersimin nepermjet procedurave te shitjes me ankand te mallrave sekuestro te konfiskuara
•  Përmirësimi dhe krijimi i kushteve  optimale për ruajtjen dhe administrimin e mallrave sekuestro dhe te konfiskuara  rreth 38 000 cope nga shitja e te cilave do te sigurohen një rritje te  të ardhura ne buxhetin me rreth 4% krahasuar me vitin paraardhës.
</t>
  </si>
  <si>
    <t>Stoku i mallrave rezerve shteti</t>
  </si>
  <si>
    <t xml:space="preserve">Produkti 4 </t>
  </si>
  <si>
    <t>Blerje pajisje zyre</t>
  </si>
  <si>
    <t>Shtimi dhe zëvendësimi i pajisjeve te zyres ne funksion te ecurisë se veprimtarisë se institucionit.</t>
  </si>
  <si>
    <t>Stoku I mallrave rezerve shteti</t>
  </si>
  <si>
    <t xml:space="preserve">Produkti 5 </t>
  </si>
  <si>
    <t>Blerje mallra Rezerve Shteti Ushqimore</t>
  </si>
  <si>
    <t>Blerja  mallra ushqimore që do të përdoren në rast të situatave emergjente për ardhjen në ndihmë të njerëzve në nevojë.</t>
  </si>
  <si>
    <t>Detajimi i Kostos Totale të Produktit 5 sipas Artikujve Ekonomikë</t>
  </si>
  <si>
    <t>Blerje mallra Rezerve Shteti Industriale</t>
  </si>
  <si>
    <t>Mallra industrial (batanije, çarçaf, jastek etj…) që do të përdoren në rast të situatave emergjente për ardhjen në ndihmë të njerëzve në nevojë.</t>
  </si>
  <si>
    <t>Detajimi i Kostos Totale të Produktit 6 sipas Artikujve Ekonomikë</t>
  </si>
  <si>
    <t>Kosto totale e produkti 6</t>
  </si>
  <si>
    <t>Rikostruksion i ambjenteve magazinuese Rezerve Shteti</t>
  </si>
  <si>
    <t xml:space="preserve">Ambjente të rikostruktuara ne të cilat do të magazinohen mallra rezerve shteti </t>
  </si>
  <si>
    <r>
      <t>m</t>
    </r>
    <r>
      <rPr>
        <vertAlign val="superscript"/>
        <sz val="9"/>
        <rFont val="Garamond"/>
        <family val="1"/>
      </rPr>
      <t>2</t>
    </r>
  </si>
  <si>
    <t>Detajimi i Kostos Totale të Produktit 7 sipas Artikujve Ekonomikë</t>
  </si>
  <si>
    <t>Blerje rafte per magazine</t>
  </si>
  <si>
    <t xml:space="preserve">Sistemimi i mallrave rezerve shteit sipas standarteve dhe cilesise. </t>
  </si>
  <si>
    <r>
      <t>m</t>
    </r>
    <r>
      <rPr>
        <b/>
        <vertAlign val="superscript"/>
        <sz val="11"/>
        <rFont val="Garamond"/>
        <family val="1"/>
      </rPr>
      <t>2</t>
    </r>
  </si>
  <si>
    <t>Detajimi i Kostos Totale të Produktit 8 sipas Artikujve Ekonomikë</t>
  </si>
  <si>
    <t xml:space="preserve">Blerje kamera sigurie </t>
  </si>
  <si>
    <t xml:space="preserve">Ambjente te survejuara  me sisteme monitorimi me kamera </t>
  </si>
  <si>
    <t>Detajimi i Kostos Totale të Produktit 9 sipas Artikujve Ekonomikë</t>
  </si>
  <si>
    <t>FORMATI 1: MISIONI I NJËSISË SË QEVERISJES QENDRORE</t>
  </si>
  <si>
    <t>Emërtimi i Njësisë së Qeverisjes Qendrore</t>
  </si>
  <si>
    <t>MINISTRI E MBROJTJES</t>
  </si>
  <si>
    <t>Kodi i Njësisë së Qeverisjes Qendrore</t>
  </si>
  <si>
    <t>017</t>
  </si>
  <si>
    <t>Misioni I Njësisë së Qeverisjes Qendrore</t>
  </si>
  <si>
    <t xml:space="preserve">  “Arsimimi, kualifikimi dhe trajnimi i oficerëve,   nënoficerëve, ushtarëve dhe civilëve të të gjitha niveleve, mbështetja e stërvitjeve të strukturave të FA-së dhe zhvillimi i koncepteve doktrinore e studimeve strategjike në FA të RSH".planifikimi, menaxhimi dhe administrimi i detyrimeve financiare per administraten e Ministrise se Mbrojtjes, Shtabin i Pergjithshem i Forcave te Armatosura, Atashete Ushtarake, Misioni Ushtarak ne Bruksel, Inisiativat rajonale, Shtabet multinacionale te NATO-s, Stervitjet dhe Aktivitetet e perbashketa, SIPAS STANDARTEV TE NATO-S
sigurimin e një force luftimi operacionale të vogël të mirë stërvitur dhe profesionale të ndërveprueshme me NATO-n dhe me vendet e rajonit . Kjo forcë të jetë e aftë  për të kryer operacione luftarake dhe humanitare për të përmbushur detyrimet kushtetuese për mbrojtjen e vendit,forcimin e sigurisë në rajon e më gjerë si dhe mbështetjen e autoriteteve lokale për emergjencat civile, si dhe plotësimin e detyrimeve që rrjedhin nga anëtarësimi në NATO në misione.
(Forca Toksore ) Sigurimi dhe mbajtja në gatishmëri e kapaciteteve të nevojshme operacionale për ruajtjen dhe mbrojtjen e pavarësisë, sovranitetit dhe tërësisë territoriale të Republikës së Shqipërisë në bashkëveprim me strukturat e tjera të Forcave të Armatosura dhe NATO, mbështetjen e popullsisë në përballimin e fatkeqësive natyrore në kohë paqe, krize e lufte, si dhe marrja pjesë në operacione në kuadër të mbrojtjes kolektive.                                                                                                                                                         (Forca Detare) “Sigurimi i kapaciteteve të nevojshme për ruajtjen e sovranitetit të hapësirës detare të Republikës së Shqipërisë në bashkëveprim me strukturat e tjera të Forcave të Armatosura, NATO-s, si dhe zbatimi i ligjshmërisë në det në bashkëpunim me institucionet e tjera shtetërore me interesa në hapësirën detare.”                                                                                                                                                                                   (Forca Ajrore) “Sigurimi i kapaciteteve të nevojshme operacionale për vezhgimin, kontrollin dhe mbrojtjen e sovranitetit të hapësirës ajrore të Republikës së Shqipërisë, në bashkepunim me vendet e NATO-s, mbeshtetjen e operacioneve luftarake/joluftarake,  te kërkim-shpëtimit ajror, Host Nation Support, si dhe realizimin e komandim-kontrollit të mjeteve ajrore në hapësiren ajrore të Republikes së Shqiperise.
shpenzimet buxhetore që kryhen për Spitalin Universitar te Traumes  si nje Instuticion Shteteror Publik Kombetar Mjekimi, Mesimidhenie dhe Kerkimi Shkencor. Spitali Universitar I Traumes eshte pjese e rrjetit te integruar te sherbimeve mjekesore , spitalore dhe jep ndihme te specializuar ne trajtimin e politraumave ne nivel Kombetar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</si>
</sst>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
    <numFmt numFmtId="166" formatCode="#,##0.0"/>
    <numFmt numFmtId="167" formatCode="_-* #,##0.00\ _L_e_k_ë_-;\-* #,##0.00\ _L_e_k_ë_-;_-* &quot;-&quot;??\ _L_e_k_ë_-;_-@_-"/>
    <numFmt numFmtId="168" formatCode="_(* #,##0_);_(* \(#,##0\);_(* &quot;-&quot;??_);_(@_)"/>
    <numFmt numFmtId="169" formatCode="0.0"/>
    <numFmt numFmtId="170" formatCode="_-* #,##0\ _L_e_k_ë_-;\-* #,##0\ _L_e_k_ë_-;_-* &quot;-&quot;\ _L_e_k_ë_-;_-@_-"/>
  </numFmts>
  <fonts count="82"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0"/>
      <color theme="1"/>
      <name val="Garamond"/>
      <family val="1"/>
    </font>
    <font>
      <sz val="10"/>
      <color theme="1"/>
      <name val="Garamond"/>
      <family val="1"/>
    </font>
    <font>
      <sz val="9"/>
      <color theme="1"/>
      <name val="Garamond"/>
      <family val="1"/>
    </font>
    <font>
      <sz val="8"/>
      <color theme="1"/>
      <name val="Times New Roman"/>
      <family val="1"/>
    </font>
    <font>
      <sz val="8"/>
      <color theme="1"/>
      <name val="Garamond"/>
      <family val="1"/>
    </font>
    <font>
      <b/>
      <sz val="9"/>
      <color theme="1"/>
      <name val="Garamond"/>
      <family val="1"/>
    </font>
    <font>
      <sz val="8"/>
      <name val="Garamond"/>
      <family val="1"/>
    </font>
    <font>
      <b/>
      <sz val="8"/>
      <color theme="1"/>
      <name val="Garamond"/>
      <family val="1"/>
    </font>
    <font>
      <b/>
      <sz val="8"/>
      <color rgb="FFFF0000"/>
      <name val="Garamond"/>
      <family val="1"/>
    </font>
    <font>
      <sz val="8"/>
      <color rgb="FFFF0000"/>
      <name val="Garamond"/>
      <family val="1"/>
    </font>
    <font>
      <i/>
      <sz val="9"/>
      <color theme="1"/>
      <name val="Garamond"/>
      <family val="1"/>
    </font>
    <font>
      <i/>
      <sz val="8"/>
      <color theme="1"/>
      <name val="Garamond"/>
      <family val="1"/>
    </font>
    <font>
      <b/>
      <i/>
      <sz val="9"/>
      <color rgb="FFFF0000"/>
      <name val="Garamond"/>
      <family val="1"/>
    </font>
    <font>
      <b/>
      <sz val="9"/>
      <color rgb="FFFF0000"/>
      <name val="Garamond"/>
      <family val="1"/>
    </font>
    <font>
      <sz val="8"/>
      <name val="Times New Roman"/>
      <family val="1"/>
    </font>
    <font>
      <b/>
      <sz val="9"/>
      <name val="Garamond"/>
      <family val="1"/>
    </font>
    <font>
      <sz val="9"/>
      <name val="Garamond"/>
      <family val="1"/>
    </font>
    <font>
      <b/>
      <sz val="9"/>
      <color indexed="81"/>
      <name val="Tahoma"/>
      <family val="2"/>
    </font>
    <font>
      <sz val="9"/>
      <color indexed="81"/>
      <name val="Tahoma"/>
      <family val="2"/>
    </font>
    <font>
      <b/>
      <sz val="8"/>
      <color theme="1"/>
      <name val="Calibri"/>
      <family val="2"/>
      <scheme val="minor"/>
    </font>
    <font>
      <sz val="8"/>
      <color theme="1"/>
      <name val="Calibri"/>
      <family val="2"/>
      <scheme val="minor"/>
    </font>
    <font>
      <b/>
      <sz val="8"/>
      <color rgb="FFFF0000"/>
      <name val="Calibri"/>
      <family val="2"/>
      <scheme val="minor"/>
    </font>
    <font>
      <sz val="8"/>
      <name val="Garamond"/>
      <family val="1"/>
      <charset val="238"/>
    </font>
    <font>
      <i/>
      <sz val="8"/>
      <name val="Garamond"/>
      <family val="1"/>
    </font>
    <font>
      <b/>
      <i/>
      <sz val="8"/>
      <color rgb="FFFF0000"/>
      <name val="Garamond"/>
      <family val="1"/>
    </font>
    <font>
      <b/>
      <sz val="8"/>
      <name val="Garamond"/>
      <family val="1"/>
    </font>
    <font>
      <sz val="10"/>
      <name val="Arial"/>
      <family val="2"/>
    </font>
    <font>
      <b/>
      <sz val="8"/>
      <color theme="1"/>
      <name val="Times New Roman"/>
      <family val="1"/>
    </font>
    <font>
      <b/>
      <sz val="11"/>
      <name val="Garamond"/>
      <family val="1"/>
    </font>
    <font>
      <i/>
      <sz val="8"/>
      <name val="Times New Roman"/>
      <family val="1"/>
    </font>
    <font>
      <b/>
      <sz val="12"/>
      <color theme="1"/>
      <name val="Times New Roman"/>
      <family val="1"/>
    </font>
    <font>
      <b/>
      <sz val="11"/>
      <name val="Calibri"/>
      <family val="2"/>
      <scheme val="minor"/>
    </font>
    <font>
      <sz val="10"/>
      <color theme="1"/>
      <name val="Times New Roman"/>
      <family val="1"/>
    </font>
    <font>
      <sz val="11"/>
      <color theme="1"/>
      <name val="Garamond"/>
      <family val="1"/>
    </font>
    <font>
      <i/>
      <sz val="11"/>
      <color theme="1"/>
      <name val="Garamond"/>
      <family val="1"/>
    </font>
    <font>
      <b/>
      <i/>
      <sz val="10"/>
      <color theme="1"/>
      <name val="Garamond"/>
      <family val="1"/>
      <charset val="238"/>
    </font>
    <font>
      <b/>
      <sz val="10"/>
      <color theme="1"/>
      <name val="Garamond"/>
      <family val="1"/>
      <charset val="238"/>
    </font>
    <font>
      <b/>
      <sz val="10"/>
      <name val="Garamond"/>
      <family val="1"/>
    </font>
    <font>
      <sz val="12"/>
      <color theme="1"/>
      <name val="Calibri"/>
      <family val="2"/>
      <scheme val="minor"/>
    </font>
    <font>
      <b/>
      <sz val="8"/>
      <color indexed="81"/>
      <name val="Tahoma"/>
      <family val="2"/>
    </font>
    <font>
      <sz val="8"/>
      <color indexed="81"/>
      <name val="Tahoma"/>
      <family val="2"/>
    </font>
    <font>
      <b/>
      <sz val="8"/>
      <color rgb="FFFF0000"/>
      <name val="Times New Roman"/>
      <family val="1"/>
    </font>
    <font>
      <b/>
      <sz val="11"/>
      <color theme="1"/>
      <name val="Times New Roman"/>
      <family val="1"/>
    </font>
    <font>
      <sz val="11"/>
      <color theme="1"/>
      <name val="Times New Roman"/>
      <family val="1"/>
    </font>
    <font>
      <sz val="9"/>
      <color theme="1"/>
      <name val="Times New Roman"/>
      <family val="1"/>
    </font>
    <font>
      <b/>
      <sz val="9"/>
      <color theme="1"/>
      <name val="Times New Roman"/>
      <family val="1"/>
    </font>
    <font>
      <b/>
      <sz val="9"/>
      <color rgb="FFFF0000"/>
      <name val="Times New Roman"/>
      <family val="1"/>
    </font>
    <font>
      <b/>
      <sz val="10"/>
      <color theme="1"/>
      <name val="Times New Roman"/>
      <family val="1"/>
    </font>
    <font>
      <i/>
      <sz val="9"/>
      <color theme="1"/>
      <name val="Times New Roman"/>
      <family val="1"/>
    </font>
    <font>
      <i/>
      <sz val="8"/>
      <color theme="1"/>
      <name val="Times New Roman"/>
      <family val="1"/>
    </font>
    <font>
      <b/>
      <i/>
      <sz val="9"/>
      <color rgb="FFFF0000"/>
      <name val="Times New Roman"/>
      <family val="1"/>
    </font>
    <font>
      <sz val="9"/>
      <name val="Times New Roman"/>
      <family val="1"/>
    </font>
    <font>
      <sz val="9"/>
      <color rgb="FF000000"/>
      <name val="Times New Roman"/>
      <family val="1"/>
    </font>
    <font>
      <b/>
      <sz val="9"/>
      <name val="Times New Roman"/>
      <family val="1"/>
    </font>
    <font>
      <b/>
      <sz val="9"/>
      <name val="Calibri"/>
      <family val="2"/>
      <scheme val="minor"/>
    </font>
    <font>
      <sz val="9"/>
      <name val="Calibri"/>
      <family val="2"/>
      <scheme val="minor"/>
    </font>
    <font>
      <sz val="9"/>
      <color theme="1"/>
      <name val="Calibri"/>
      <family val="2"/>
      <scheme val="minor"/>
    </font>
    <font>
      <b/>
      <sz val="9"/>
      <color theme="1"/>
      <name val="Times"/>
      <family val="1"/>
      <charset val="238"/>
    </font>
    <font>
      <sz val="9"/>
      <color theme="1"/>
      <name val="Times"/>
      <family val="1"/>
      <charset val="238"/>
    </font>
    <font>
      <sz val="8"/>
      <name val="Calibri"/>
      <family val="2"/>
      <scheme val="minor"/>
    </font>
    <font>
      <b/>
      <sz val="11"/>
      <color theme="1"/>
      <name val="Times"/>
      <family val="1"/>
      <charset val="238"/>
    </font>
    <font>
      <sz val="9"/>
      <name val="Times"/>
      <family val="1"/>
      <charset val="238"/>
    </font>
    <font>
      <i/>
      <sz val="9"/>
      <name val="Times"/>
      <family val="1"/>
      <charset val="238"/>
    </font>
    <font>
      <i/>
      <sz val="9"/>
      <color theme="1"/>
      <name val="Times"/>
      <family val="1"/>
      <charset val="238"/>
    </font>
    <font>
      <b/>
      <i/>
      <sz val="9"/>
      <name val="Times"/>
      <family val="1"/>
      <charset val="238"/>
    </font>
    <font>
      <b/>
      <sz val="9"/>
      <name val="Times"/>
      <family val="1"/>
      <charset val="238"/>
    </font>
    <font>
      <b/>
      <i/>
      <sz val="9"/>
      <color theme="1"/>
      <name val="Times"/>
      <family val="1"/>
      <charset val="238"/>
    </font>
    <font>
      <b/>
      <sz val="11"/>
      <color theme="1"/>
      <name val="Garamond"/>
      <family val="1"/>
    </font>
    <font>
      <i/>
      <sz val="9"/>
      <name val="Garamond"/>
      <family val="1"/>
    </font>
    <font>
      <sz val="9"/>
      <color rgb="FFFF0000"/>
      <name val="Garamond"/>
      <family val="1"/>
    </font>
    <font>
      <b/>
      <sz val="8"/>
      <name val="Calibri"/>
      <family val="2"/>
      <scheme val="minor"/>
    </font>
    <font>
      <b/>
      <i/>
      <sz val="9"/>
      <color theme="1"/>
      <name val="Garamond"/>
      <family val="1"/>
    </font>
    <font>
      <b/>
      <i/>
      <sz val="9"/>
      <name val="Garamond"/>
      <family val="1"/>
    </font>
    <font>
      <b/>
      <sz val="12"/>
      <name val="Garamond"/>
      <family val="1"/>
    </font>
    <font>
      <b/>
      <sz val="12"/>
      <color theme="1"/>
      <name val="Garamond"/>
      <family val="1"/>
    </font>
    <font>
      <vertAlign val="superscript"/>
      <sz val="9"/>
      <name val="Garamond"/>
      <family val="1"/>
    </font>
    <font>
      <b/>
      <vertAlign val="superscript"/>
      <sz val="11"/>
      <name val="Garamond"/>
      <family val="1"/>
    </font>
    <font>
      <b/>
      <sz val="8"/>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FFFF00"/>
        <bgColor indexed="64"/>
      </patternFill>
    </fill>
  </fills>
  <borders count="43">
    <border>
      <left/>
      <right/>
      <top/>
      <bottom/>
      <diagonal/>
    </border>
    <border>
      <left style="medium">
        <color rgb="FF2E74B5"/>
      </left>
      <right style="medium">
        <color rgb="FF2E74B5"/>
      </right>
      <top style="medium">
        <color rgb="FF2E74B5"/>
      </top>
      <bottom style="medium">
        <color rgb="FF2E74B5"/>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style="medium">
        <color rgb="FF2E74B5"/>
      </right>
      <top style="medium">
        <color rgb="FF2E74B5"/>
      </top>
      <bottom/>
      <diagonal/>
    </border>
    <border>
      <left/>
      <right style="medium">
        <color rgb="FF2E74B5"/>
      </right>
      <top/>
      <bottom/>
      <diagonal/>
    </border>
    <border>
      <left style="medium">
        <color rgb="FF2E74B5"/>
      </left>
      <right style="medium">
        <color rgb="FF2E74B5"/>
      </right>
      <top/>
      <bottom style="medium">
        <color rgb="FF2E74B5"/>
      </bottom>
      <diagonal/>
    </border>
    <border>
      <left/>
      <right style="medium">
        <color rgb="FF2E74B5"/>
      </right>
      <top/>
      <bottom style="medium">
        <color rgb="FF2E74B5"/>
      </bottom>
      <diagonal/>
    </border>
    <border>
      <left style="medium">
        <color rgb="FF2E74B5"/>
      </left>
      <right style="medium">
        <color rgb="FF2E74B5"/>
      </right>
      <top/>
      <bottom/>
      <diagonal/>
    </border>
    <border>
      <left/>
      <right/>
      <top style="medium">
        <color rgb="FF2E74B5"/>
      </top>
      <bottom/>
      <diagonal/>
    </border>
    <border>
      <left style="medium">
        <color rgb="FF2E74B5"/>
      </left>
      <right style="medium">
        <color rgb="FF2E74B5"/>
      </right>
      <top style="medium">
        <color rgb="FF2E74B5"/>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rgb="FF2E74B5"/>
      </bottom>
      <diagonal/>
    </border>
    <border>
      <left style="dotted">
        <color indexed="64"/>
      </left>
      <right style="dotted">
        <color indexed="64"/>
      </right>
      <top/>
      <bottom/>
      <diagonal/>
    </border>
    <border>
      <left style="medium">
        <color rgb="FF2E74B5"/>
      </left>
      <right/>
      <top/>
      <bottom style="medium">
        <color rgb="FF2E74B5"/>
      </bottom>
      <diagonal/>
    </border>
    <border>
      <left style="medium">
        <color rgb="FF2E74B5"/>
      </left>
      <right/>
      <top style="medium">
        <color rgb="FF2E74B5"/>
      </top>
      <bottom/>
      <diagonal/>
    </border>
    <border>
      <left/>
      <right style="medium">
        <color rgb="FF2E74B5"/>
      </right>
      <top style="medium">
        <color rgb="FF2E74B5"/>
      </top>
      <bottom/>
      <diagonal/>
    </border>
    <border>
      <left style="medium">
        <color rgb="FF2E74B5"/>
      </left>
      <right/>
      <top/>
      <bottom/>
      <diagonal/>
    </border>
    <border>
      <left style="medium">
        <color rgb="FF2E74B5"/>
      </left>
      <right/>
      <top style="thin">
        <color indexed="64"/>
      </top>
      <bottom style="medium">
        <color rgb="FF2E74B5"/>
      </bottom>
      <diagonal/>
    </border>
    <border>
      <left/>
      <right/>
      <top style="thin">
        <color indexed="64"/>
      </top>
      <bottom style="medium">
        <color rgb="FF2E74B5"/>
      </bottom>
      <diagonal/>
    </border>
    <border>
      <left/>
      <right style="medium">
        <color rgb="FF2E74B5"/>
      </right>
      <top style="thin">
        <color indexed="64"/>
      </top>
      <bottom style="medium">
        <color rgb="FF2E74B5"/>
      </bottom>
      <diagonal/>
    </border>
    <border>
      <left/>
      <right style="medium">
        <color indexed="64"/>
      </right>
      <top style="medium">
        <color rgb="FF2E74B5"/>
      </top>
      <bottom style="medium">
        <color rgb="FF2E74B5"/>
      </bottom>
      <diagonal/>
    </border>
    <border>
      <left style="thin">
        <color theme="4"/>
      </left>
      <right style="thin">
        <color theme="4"/>
      </right>
      <top style="thin">
        <color theme="4"/>
      </top>
      <bottom style="thin">
        <color theme="4"/>
      </bottom>
      <diagonal/>
    </border>
    <border>
      <left/>
      <right/>
      <top style="thin">
        <color theme="4" tint="-0.249977111117893"/>
      </top>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medium">
        <color rgb="FF2E74B5"/>
      </right>
      <top/>
      <bottom style="thin">
        <color theme="4" tint="-0.249977111117893"/>
      </bottom>
      <diagonal/>
    </border>
    <border>
      <left style="medium">
        <color rgb="FF2E74B5"/>
      </left>
      <right style="medium">
        <color rgb="FF2E74B5"/>
      </right>
      <top style="medium">
        <color rgb="FF2E74B5"/>
      </top>
      <bottom style="thin">
        <color theme="4" tint="-0.249977111117893"/>
      </bottom>
      <diagonal/>
    </border>
    <border>
      <left style="thin">
        <color indexed="64"/>
      </left>
      <right style="thin">
        <color indexed="64"/>
      </right>
      <top style="thin">
        <color theme="4" tint="-0.249977111117893"/>
      </top>
      <bottom/>
      <diagonal/>
    </border>
    <border>
      <left style="medium">
        <color rgb="FF2E74B5"/>
      </left>
      <right style="thin">
        <color theme="4" tint="-0.249977111117893"/>
      </right>
      <top style="medium">
        <color rgb="FF2E74B5"/>
      </top>
      <bottom style="medium">
        <color rgb="FF2E74B5"/>
      </bottom>
      <diagonal/>
    </border>
    <border>
      <left style="medium">
        <color rgb="FF0070C0"/>
      </left>
      <right style="medium">
        <color rgb="FF2E74B5"/>
      </right>
      <top style="medium">
        <color rgb="FF0070C0"/>
      </top>
      <bottom/>
      <diagonal/>
    </border>
    <border>
      <left/>
      <right style="medium">
        <color rgb="FF2E74B5"/>
      </right>
      <top style="medium">
        <color rgb="FF0070C0"/>
      </top>
      <bottom/>
      <diagonal/>
    </border>
    <border>
      <left style="medium">
        <color rgb="FF2E74B5"/>
      </left>
      <right style="medium">
        <color rgb="FF2E74B5"/>
      </right>
      <top style="medium">
        <color rgb="FF0070C0"/>
      </top>
      <bottom/>
      <diagonal/>
    </border>
    <border>
      <left style="medium">
        <color rgb="FF2E74B5"/>
      </left>
      <right style="medium">
        <color rgb="FF0070C0"/>
      </right>
      <top style="medium">
        <color rgb="FF0070C0"/>
      </top>
      <bottom/>
      <diagonal/>
    </border>
    <border>
      <left style="medium">
        <color rgb="FF0070C0"/>
      </left>
      <right style="medium">
        <color rgb="FF0070C0"/>
      </right>
      <top style="medium">
        <color rgb="FF0070C0"/>
      </top>
      <bottom style="medium">
        <color rgb="FF0070C0"/>
      </bottom>
      <diagonal/>
    </border>
    <border>
      <left/>
      <right/>
      <top style="medium">
        <color rgb="FF2E74B5"/>
      </top>
      <bottom style="medium">
        <color rgb="FF0070C0"/>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s>
  <cellStyleXfs count="7">
    <xf numFmtId="0" fontId="0" fillId="0" borderId="0"/>
    <xf numFmtId="9"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6" fontId="30" fillId="0" borderId="0" applyFill="0" applyBorder="0" applyAlignment="0" applyProtection="0"/>
    <xf numFmtId="170" fontId="1" fillId="0" borderId="0" applyFont="0" applyFill="0" applyBorder="0" applyAlignment="0" applyProtection="0"/>
    <xf numFmtId="0" fontId="42" fillId="0" borderId="0"/>
  </cellStyleXfs>
  <cellXfs count="776">
    <xf numFmtId="0" fontId="0" fillId="0" borderId="0" xfId="0"/>
    <xf numFmtId="0" fontId="2" fillId="0" borderId="0" xfId="0" applyFont="1" applyAlignment="1">
      <alignment horizontal="center"/>
    </xf>
    <xf numFmtId="0" fontId="4" fillId="3" borderId="1" xfId="0" applyFont="1" applyFill="1" applyBorder="1" applyAlignment="1">
      <alignment horizontal="left" vertical="center" wrapText="1"/>
    </xf>
    <xf numFmtId="0" fontId="4" fillId="4" borderId="1" xfId="0" applyFont="1" applyFill="1" applyBorder="1" applyAlignment="1">
      <alignment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vertical="center" wrapText="1"/>
    </xf>
    <xf numFmtId="0" fontId="8" fillId="3" borderId="7" xfId="0" applyFont="1" applyFill="1" applyBorder="1" applyAlignment="1">
      <alignment horizontal="left" vertical="center" wrapText="1"/>
    </xf>
    <xf numFmtId="0" fontId="9" fillId="4" borderId="7" xfId="0" applyFont="1" applyFill="1" applyBorder="1" applyAlignment="1">
      <alignment vertical="center" wrapText="1"/>
    </xf>
    <xf numFmtId="0" fontId="12" fillId="4" borderId="7" xfId="0" applyFont="1" applyFill="1" applyBorder="1" applyAlignment="1">
      <alignment horizontal="left"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1" fillId="3" borderId="8" xfId="0" applyFont="1" applyFill="1" applyBorder="1" applyAlignment="1">
      <alignment horizontal="center" vertical="center" wrapText="1"/>
    </xf>
    <xf numFmtId="3" fontId="8" fillId="0" borderId="7" xfId="0" applyNumberFormat="1" applyFont="1" applyFill="1" applyBorder="1" applyAlignment="1">
      <alignment horizontal="center" vertical="center" wrapText="1"/>
    </xf>
    <xf numFmtId="3" fontId="8" fillId="3" borderId="7"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165" fontId="8" fillId="3" borderId="8" xfId="0" applyNumberFormat="1" applyFont="1" applyFill="1" applyBorder="1" applyAlignment="1">
      <alignment horizontal="center" vertical="center"/>
    </xf>
    <xf numFmtId="0" fontId="6" fillId="0" borderId="7" xfId="0" applyFont="1" applyBorder="1" applyAlignment="1">
      <alignment horizontal="left" vertical="center" wrapText="1" indent="1"/>
    </xf>
    <xf numFmtId="3" fontId="8" fillId="0" borderId="8" xfId="0" applyNumberFormat="1" applyFont="1" applyFill="1" applyBorder="1" applyAlignment="1">
      <alignment horizontal="center" vertical="center"/>
    </xf>
    <xf numFmtId="0" fontId="14" fillId="0" borderId="7" xfId="0" applyFont="1" applyBorder="1" applyAlignment="1">
      <alignment horizontal="left" vertical="center" wrapText="1" indent="1"/>
    </xf>
    <xf numFmtId="3" fontId="15" fillId="0" borderId="8" xfId="0" applyNumberFormat="1" applyFont="1" applyFill="1" applyBorder="1" applyAlignment="1">
      <alignment horizontal="center" vertical="center"/>
    </xf>
    <xf numFmtId="165" fontId="15" fillId="0" borderId="8" xfId="0" applyNumberFormat="1" applyFont="1" applyFill="1" applyBorder="1" applyAlignment="1">
      <alignment horizontal="center" vertical="center"/>
    </xf>
    <xf numFmtId="3" fontId="15" fillId="0" borderId="8" xfId="0" applyNumberFormat="1" applyFont="1" applyBorder="1" applyAlignment="1">
      <alignment horizontal="center" vertical="center"/>
    </xf>
    <xf numFmtId="3" fontId="8" fillId="0" borderId="8" xfId="0" applyNumberFormat="1" applyFont="1" applyBorder="1" applyAlignment="1">
      <alignment horizontal="center" vertical="center"/>
    </xf>
    <xf numFmtId="3" fontId="0" fillId="0" borderId="0" xfId="0" applyNumberFormat="1"/>
    <xf numFmtId="1" fontId="8" fillId="0" borderId="8" xfId="1" applyNumberFormat="1" applyFont="1" applyBorder="1" applyAlignment="1">
      <alignment horizontal="center" vertical="center"/>
    </xf>
    <xf numFmtId="165" fontId="8" fillId="0" borderId="8" xfId="1" applyNumberFormat="1" applyFont="1" applyFill="1" applyBorder="1" applyAlignment="1">
      <alignment horizontal="center" vertical="center"/>
    </xf>
    <xf numFmtId="9" fontId="8" fillId="0" borderId="8" xfId="1" applyFont="1" applyBorder="1" applyAlignment="1">
      <alignment horizontal="center" vertical="center"/>
    </xf>
    <xf numFmtId="0" fontId="16" fillId="0" borderId="9" xfId="0" applyFont="1" applyBorder="1" applyAlignment="1">
      <alignment horizontal="left" vertical="center" wrapText="1" indent="1"/>
    </xf>
    <xf numFmtId="0" fontId="17" fillId="2" borderId="7" xfId="0" applyFont="1" applyFill="1" applyBorder="1" applyAlignment="1">
      <alignment vertical="center" wrapText="1"/>
    </xf>
    <xf numFmtId="3" fontId="11" fillId="2" borderId="8" xfId="0" applyNumberFormat="1" applyFont="1" applyFill="1" applyBorder="1" applyAlignment="1">
      <alignment horizontal="center" vertical="center"/>
    </xf>
    <xf numFmtId="0" fontId="12" fillId="4" borderId="7" xfId="0" applyFont="1" applyFill="1" applyBorder="1" applyAlignment="1">
      <alignment vertical="center" wrapText="1"/>
    </xf>
    <xf numFmtId="165" fontId="15" fillId="0" borderId="8" xfId="0" applyNumberFormat="1" applyFont="1" applyBorder="1" applyAlignment="1">
      <alignment horizontal="center" vertical="center"/>
    </xf>
    <xf numFmtId="0" fontId="17" fillId="0" borderId="9" xfId="0" applyFont="1" applyBorder="1" applyAlignment="1">
      <alignment horizontal="left" vertical="center" wrapText="1" indent="1"/>
    </xf>
    <xf numFmtId="0" fontId="12" fillId="0" borderId="7" xfId="0" applyFont="1" applyFill="1" applyBorder="1" applyAlignment="1">
      <alignment horizontal="left" vertical="center" wrapText="1"/>
    </xf>
    <xf numFmtId="9" fontId="12" fillId="4" borderId="1" xfId="0" applyNumberFormat="1" applyFont="1" applyFill="1" applyBorder="1" applyAlignment="1">
      <alignment horizontal="center" vertical="center" wrapText="1"/>
    </xf>
    <xf numFmtId="0" fontId="16" fillId="0" borderId="11" xfId="0" applyFont="1" applyBorder="1" applyAlignment="1">
      <alignment horizontal="left" vertical="center" wrapText="1" indent="1"/>
    </xf>
    <xf numFmtId="0" fontId="17" fillId="5" borderId="7" xfId="0" applyFont="1" applyFill="1" applyBorder="1" applyAlignment="1">
      <alignment vertical="center" wrapText="1"/>
    </xf>
    <xf numFmtId="3" fontId="11" fillId="5" borderId="8" xfId="0" applyNumberFormat="1" applyFont="1" applyFill="1" applyBorder="1" applyAlignment="1">
      <alignment horizontal="center" vertical="center"/>
    </xf>
    <xf numFmtId="3" fontId="11" fillId="4" borderId="8" xfId="0" applyNumberFormat="1" applyFont="1" applyFill="1" applyBorder="1" applyAlignment="1">
      <alignment horizontal="center" vertical="center"/>
    </xf>
    <xf numFmtId="3" fontId="11" fillId="0" borderId="8" xfId="0" applyNumberFormat="1" applyFont="1" applyBorder="1" applyAlignment="1">
      <alignment horizontal="center" vertical="center"/>
    </xf>
    <xf numFmtId="3" fontId="11" fillId="0" borderId="8" xfId="0" applyNumberFormat="1" applyFont="1" applyFill="1" applyBorder="1" applyAlignment="1">
      <alignment horizontal="center" vertical="center"/>
    </xf>
    <xf numFmtId="0" fontId="24" fillId="0" borderId="0" xfId="0" applyFont="1" applyFill="1"/>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8" fillId="0" borderId="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7" xfId="0" applyFont="1" applyFill="1" applyBorder="1" applyAlignment="1">
      <alignment vertical="center" wrapText="1"/>
    </xf>
    <xf numFmtId="9" fontId="10" fillId="0" borderId="8" xfId="0" applyNumberFormat="1" applyFont="1" applyFill="1" applyBorder="1" applyAlignment="1">
      <alignment horizontal="center" vertical="center"/>
    </xf>
    <xf numFmtId="0" fontId="8" fillId="0" borderId="7" xfId="0" applyFont="1" applyFill="1" applyBorder="1" applyAlignment="1">
      <alignment horizontal="left" vertical="center" wrapText="1"/>
    </xf>
    <xf numFmtId="9" fontId="8" fillId="0" borderId="8" xfId="0" applyNumberFormat="1" applyFont="1" applyFill="1" applyBorder="1" applyAlignment="1">
      <alignment horizontal="center" vertical="center"/>
    </xf>
    <xf numFmtId="0" fontId="11" fillId="0" borderId="7" xfId="0" applyFont="1" applyFill="1" applyBorder="1" applyAlignment="1">
      <alignment vertical="center" wrapText="1"/>
    </xf>
    <xf numFmtId="0" fontId="8" fillId="0" borderId="7" xfId="0" applyFont="1" applyFill="1" applyBorder="1" applyAlignment="1">
      <alignment vertical="center" wrapText="1"/>
    </xf>
    <xf numFmtId="3" fontId="8" fillId="0" borderId="8" xfId="1" applyNumberFormat="1"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165" fontId="8" fillId="0" borderId="8" xfId="0" applyNumberFormat="1" applyFont="1" applyFill="1" applyBorder="1" applyAlignment="1">
      <alignment horizontal="center" vertical="center"/>
    </xf>
    <xf numFmtId="0" fontId="8" fillId="0" borderId="7" xfId="0" applyFont="1" applyFill="1" applyBorder="1" applyAlignment="1">
      <alignment horizontal="left" vertical="center" wrapText="1" indent="1"/>
    </xf>
    <xf numFmtId="3" fontId="8" fillId="3" borderId="8" xfId="0" applyNumberFormat="1" applyFont="1" applyFill="1" applyBorder="1" applyAlignment="1">
      <alignment horizontal="center" vertical="center"/>
    </xf>
    <xf numFmtId="0" fontId="15" fillId="0" borderId="7" xfId="0" applyFont="1" applyFill="1" applyBorder="1" applyAlignment="1">
      <alignment horizontal="left" vertical="center" wrapText="1" indent="1"/>
    </xf>
    <xf numFmtId="165" fontId="15" fillId="3" borderId="8" xfId="0" applyNumberFormat="1" applyFont="1" applyFill="1" applyBorder="1" applyAlignment="1">
      <alignment horizontal="center" vertical="center"/>
    </xf>
    <xf numFmtId="3" fontId="27" fillId="0" borderId="8" xfId="0" applyNumberFormat="1" applyFont="1" applyFill="1" applyBorder="1" applyAlignment="1">
      <alignment horizontal="center" vertical="center"/>
    </xf>
    <xf numFmtId="3" fontId="10" fillId="3" borderId="8" xfId="0" applyNumberFormat="1" applyFont="1" applyFill="1" applyBorder="1" applyAlignment="1">
      <alignment horizontal="center" vertical="center"/>
    </xf>
    <xf numFmtId="3" fontId="15" fillId="3" borderId="8" xfId="0" applyNumberFormat="1" applyFont="1" applyFill="1" applyBorder="1" applyAlignment="1">
      <alignment horizontal="center" vertical="center"/>
    </xf>
    <xf numFmtId="9" fontId="8" fillId="0" borderId="8" xfId="1" applyFont="1" applyFill="1" applyBorder="1" applyAlignment="1">
      <alignment horizontal="center" vertical="center"/>
    </xf>
    <xf numFmtId="0" fontId="28" fillId="0" borderId="9" xfId="0" applyFont="1" applyFill="1" applyBorder="1" applyAlignment="1">
      <alignment horizontal="left" vertical="center" wrapText="1" indent="1"/>
    </xf>
    <xf numFmtId="0" fontId="12" fillId="0" borderId="7" xfId="0" applyFont="1" applyFill="1" applyBorder="1" applyAlignment="1">
      <alignment vertical="center" wrapText="1"/>
    </xf>
    <xf numFmtId="0" fontId="12" fillId="3" borderId="7" xfId="0" applyFont="1" applyFill="1" applyBorder="1" applyAlignment="1">
      <alignment vertical="center" wrapText="1"/>
    </xf>
    <xf numFmtId="0" fontId="11" fillId="3" borderId="6" xfId="0" applyFont="1" applyFill="1" applyBorder="1" applyAlignment="1">
      <alignment horizontal="center" vertical="center" wrapText="1"/>
    </xf>
    <xf numFmtId="0" fontId="8" fillId="3" borderId="7" xfId="0" applyFont="1" applyFill="1" applyBorder="1" applyAlignment="1">
      <alignment horizontal="left" vertical="center" wrapText="1" indent="1"/>
    </xf>
    <xf numFmtId="0" fontId="15" fillId="3" borderId="7" xfId="0" applyFont="1" applyFill="1" applyBorder="1" applyAlignment="1">
      <alignment horizontal="left" vertical="center" wrapText="1" indent="1"/>
    </xf>
    <xf numFmtId="3" fontId="27" fillId="3" borderId="8" xfId="0" applyNumberFormat="1" applyFont="1" applyFill="1" applyBorder="1" applyAlignment="1">
      <alignment horizontal="center" vertical="center"/>
    </xf>
    <xf numFmtId="0" fontId="12" fillId="3" borderId="9"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9" fontId="12" fillId="0" borderId="1" xfId="0" applyNumberFormat="1" applyFont="1" applyFill="1" applyBorder="1" applyAlignment="1">
      <alignment horizontal="center" vertical="center" wrapText="1"/>
    </xf>
    <xf numFmtId="0" fontId="12" fillId="0" borderId="7" xfId="0" applyFont="1" applyFill="1" applyBorder="1" applyAlignment="1">
      <alignment horizontal="left" vertical="center"/>
    </xf>
    <xf numFmtId="0" fontId="28" fillId="0" borderId="11" xfId="0" applyFont="1" applyFill="1" applyBorder="1" applyAlignment="1">
      <alignment horizontal="left" vertical="center" wrapText="1" indent="1"/>
    </xf>
    <xf numFmtId="0" fontId="8" fillId="0" borderId="2" xfId="0" applyFont="1" applyFill="1" applyBorder="1" applyAlignment="1">
      <alignment vertical="center"/>
    </xf>
    <xf numFmtId="0" fontId="12" fillId="0" borderId="1" xfId="0" applyFont="1" applyFill="1" applyBorder="1" applyAlignment="1">
      <alignment vertical="center" wrapText="1"/>
    </xf>
    <xf numFmtId="0" fontId="8" fillId="0" borderId="3" xfId="0" applyFont="1" applyFill="1" applyBorder="1" applyAlignment="1">
      <alignment vertical="center"/>
    </xf>
    <xf numFmtId="0" fontId="8" fillId="0" borderId="4" xfId="0" applyFont="1" applyFill="1" applyBorder="1" applyAlignment="1">
      <alignment vertical="center"/>
    </xf>
    <xf numFmtId="0" fontId="12" fillId="0" borderId="1" xfId="0" applyFont="1" applyFill="1" applyBorder="1" applyAlignment="1">
      <alignment horizontal="left" vertical="center" wrapText="1"/>
    </xf>
    <xf numFmtId="0" fontId="29" fillId="3" borderId="7" xfId="0" applyFont="1" applyFill="1" applyBorder="1" applyAlignment="1">
      <alignment horizontal="left" vertical="center" wrapText="1"/>
    </xf>
    <xf numFmtId="168" fontId="7" fillId="0" borderId="12" xfId="3" applyNumberFormat="1" applyFont="1" applyFill="1" applyBorder="1" applyAlignment="1">
      <alignment horizontal="center"/>
    </xf>
    <xf numFmtId="168" fontId="7" fillId="3" borderId="12" xfId="3" applyNumberFormat="1" applyFont="1" applyFill="1" applyBorder="1" applyAlignment="1">
      <alignment horizontal="center"/>
    </xf>
    <xf numFmtId="168" fontId="7" fillId="3" borderId="13" xfId="3" applyNumberFormat="1" applyFont="1" applyFill="1" applyBorder="1" applyAlignment="1">
      <alignment horizontal="center"/>
    </xf>
    <xf numFmtId="3" fontId="31" fillId="3" borderId="12" xfId="4" applyNumberFormat="1" applyFont="1" applyFill="1" applyBorder="1" applyAlignment="1">
      <alignment horizontal="left" vertical="center" wrapText="1"/>
    </xf>
    <xf numFmtId="168" fontId="7" fillId="0" borderId="12" xfId="3" applyNumberFormat="1" applyFont="1" applyFill="1" applyBorder="1" applyAlignment="1"/>
    <xf numFmtId="168" fontId="7" fillId="3" borderId="12" xfId="3" applyNumberFormat="1" applyFont="1" applyFill="1" applyBorder="1" applyAlignment="1"/>
    <xf numFmtId="3" fontId="8" fillId="0" borderId="7" xfId="0" applyNumberFormat="1" applyFont="1" applyFill="1" applyBorder="1" applyAlignment="1">
      <alignment vertical="center" wrapText="1"/>
    </xf>
    <xf numFmtId="1" fontId="8" fillId="0" borderId="7" xfId="0" applyNumberFormat="1" applyFont="1" applyFill="1" applyBorder="1" applyAlignment="1">
      <alignment vertical="center" wrapText="1"/>
    </xf>
    <xf numFmtId="165" fontId="8" fillId="0" borderId="8" xfId="0" applyNumberFormat="1" applyFont="1" applyFill="1" applyBorder="1" applyAlignment="1">
      <alignment vertical="center"/>
    </xf>
    <xf numFmtId="0" fontId="11" fillId="3" borderId="2" xfId="0" applyFont="1" applyFill="1" applyBorder="1" applyAlignment="1">
      <alignment vertical="center" wrapText="1"/>
    </xf>
    <xf numFmtId="1" fontId="8" fillId="0" borderId="7" xfId="0" applyNumberFormat="1" applyFont="1" applyFill="1" applyBorder="1" applyAlignment="1">
      <alignment horizontal="center" vertical="center" wrapText="1"/>
    </xf>
    <xf numFmtId="168" fontId="7" fillId="0" borderId="12" xfId="3" applyNumberFormat="1" applyFont="1" applyFill="1" applyBorder="1" applyAlignment="1">
      <alignment horizontal="right"/>
    </xf>
    <xf numFmtId="168" fontId="7" fillId="3" borderId="12" xfId="3" applyNumberFormat="1" applyFont="1" applyFill="1" applyBorder="1" applyAlignment="1">
      <alignment horizontal="right"/>
    </xf>
    <xf numFmtId="3" fontId="32" fillId="0" borderId="15" xfId="0" applyNumberFormat="1" applyFont="1" applyFill="1" applyBorder="1" applyAlignment="1">
      <alignment horizontal="center" vertical="center" wrapText="1"/>
    </xf>
    <xf numFmtId="169" fontId="8" fillId="0" borderId="7" xfId="0" applyNumberFormat="1" applyFont="1" applyFill="1" applyBorder="1" applyAlignment="1">
      <alignment horizontal="center" vertical="center" wrapText="1"/>
    </xf>
    <xf numFmtId="168" fontId="7" fillId="3" borderId="13" xfId="3" applyNumberFormat="1" applyFont="1" applyFill="1" applyBorder="1" applyAlignment="1">
      <alignment horizontal="right"/>
    </xf>
    <xf numFmtId="0" fontId="12" fillId="3" borderId="7" xfId="0" applyFont="1" applyFill="1" applyBorder="1" applyAlignment="1">
      <alignment horizontal="left" vertical="center" wrapText="1"/>
    </xf>
    <xf numFmtId="1" fontId="8" fillId="3" borderId="7" xfId="0" applyNumberFormat="1" applyFont="1" applyFill="1" applyBorder="1" applyAlignment="1">
      <alignment horizontal="center" vertical="center" wrapText="1"/>
    </xf>
    <xf numFmtId="1" fontId="10" fillId="3" borderId="8" xfId="5" applyNumberFormat="1" applyFont="1" applyFill="1" applyBorder="1" applyAlignment="1">
      <alignment horizontal="center" vertical="center"/>
    </xf>
    <xf numFmtId="165" fontId="8" fillId="3" borderId="8" xfId="1" applyNumberFormat="1" applyFont="1" applyFill="1" applyBorder="1" applyAlignment="1">
      <alignment horizontal="center" vertical="center"/>
    </xf>
    <xf numFmtId="9" fontId="8" fillId="3" borderId="8" xfId="1" applyFont="1" applyFill="1" applyBorder="1" applyAlignment="1">
      <alignment horizontal="center" vertical="center"/>
    </xf>
    <xf numFmtId="1" fontId="27" fillId="3" borderId="8" xfId="5" applyNumberFormat="1" applyFont="1" applyFill="1" applyBorder="1" applyAlignment="1">
      <alignment horizontal="center" vertical="center"/>
    </xf>
    <xf numFmtId="1" fontId="8" fillId="0" borderId="8" xfId="0" applyNumberFormat="1" applyFont="1" applyFill="1" applyBorder="1" applyAlignment="1">
      <alignment horizontal="center" vertical="center"/>
    </xf>
    <xf numFmtId="168" fontId="7" fillId="3" borderId="13" xfId="3" applyNumberFormat="1" applyFont="1" applyFill="1" applyBorder="1" applyAlignment="1"/>
    <xf numFmtId="3" fontId="8" fillId="3" borderId="7" xfId="0" applyNumberFormat="1" applyFont="1" applyFill="1" applyBorder="1" applyAlignment="1">
      <alignment vertical="center" wrapText="1"/>
    </xf>
    <xf numFmtId="165" fontId="8" fillId="0" borderId="7" xfId="0" applyNumberFormat="1" applyFont="1" applyFill="1" applyBorder="1" applyAlignment="1">
      <alignment horizontal="center" vertical="center" wrapText="1"/>
    </xf>
    <xf numFmtId="3" fontId="10" fillId="3" borderId="7" xfId="0" applyNumberFormat="1" applyFont="1" applyFill="1" applyBorder="1" applyAlignment="1">
      <alignment horizontal="center" vertical="center" wrapText="1"/>
    </xf>
    <xf numFmtId="168" fontId="33" fillId="0" borderId="12" xfId="3" applyNumberFormat="1" applyFont="1" applyFill="1" applyBorder="1" applyAlignment="1">
      <alignment horizontal="right" wrapText="1"/>
    </xf>
    <xf numFmtId="168" fontId="33" fillId="3" borderId="12" xfId="3" applyNumberFormat="1" applyFont="1" applyFill="1" applyBorder="1" applyAlignment="1">
      <alignment horizontal="right" wrapText="1"/>
    </xf>
    <xf numFmtId="3" fontId="29" fillId="0" borderId="15" xfId="0" applyNumberFormat="1" applyFont="1" applyFill="1" applyBorder="1" applyAlignment="1">
      <alignment horizontal="center" vertical="center" wrapText="1"/>
    </xf>
    <xf numFmtId="3" fontId="7" fillId="0" borderId="12" xfId="4" applyNumberFormat="1" applyFont="1" applyFill="1" applyBorder="1" applyAlignment="1">
      <alignment horizontal="left" vertical="center" wrapText="1"/>
    </xf>
    <xf numFmtId="3" fontId="11" fillId="3" borderId="8" xfId="0" applyNumberFormat="1" applyFont="1" applyFill="1" applyBorder="1" applyAlignment="1">
      <alignment horizontal="center" vertical="center"/>
    </xf>
    <xf numFmtId="3" fontId="29" fillId="0" borderId="6" xfId="0" applyNumberFormat="1" applyFont="1" applyFill="1" applyBorder="1" applyAlignment="1">
      <alignment horizontal="center" vertical="center"/>
    </xf>
    <xf numFmtId="0" fontId="15" fillId="0" borderId="16" xfId="0" applyFont="1" applyFill="1" applyBorder="1" applyAlignment="1">
      <alignment horizontal="left" vertical="center" wrapText="1" indent="1"/>
    </xf>
    <xf numFmtId="168" fontId="24" fillId="0" borderId="12" xfId="0" applyNumberFormat="1" applyFont="1" applyFill="1" applyBorder="1" applyAlignment="1">
      <alignment horizontal="center"/>
    </xf>
    <xf numFmtId="4" fontId="0" fillId="0" borderId="0" xfId="0" applyNumberFormat="1"/>
    <xf numFmtId="0" fontId="11" fillId="3" borderId="12" xfId="0" applyFont="1" applyFill="1" applyBorder="1" applyAlignment="1">
      <alignment horizontal="center" vertical="center" wrapText="1"/>
    </xf>
    <xf numFmtId="0" fontId="37" fillId="0" borderId="7" xfId="0" applyFont="1" applyBorder="1" applyAlignment="1">
      <alignment horizontal="left" vertical="center" wrapText="1" indent="1"/>
    </xf>
    <xf numFmtId="168" fontId="37" fillId="0" borderId="8" xfId="2" applyNumberFormat="1" applyFont="1" applyBorder="1" applyAlignment="1">
      <alignment horizontal="center" vertical="center"/>
    </xf>
    <xf numFmtId="0" fontId="38" fillId="0" borderId="7" xfId="0" applyFont="1" applyBorder="1" applyAlignment="1">
      <alignment horizontal="left" vertical="center" wrapText="1" indent="1"/>
    </xf>
    <xf numFmtId="168" fontId="38" fillId="0" borderId="8" xfId="2" applyNumberFormat="1" applyFont="1" applyBorder="1" applyAlignment="1">
      <alignment horizontal="center" vertical="center"/>
    </xf>
    <xf numFmtId="168" fontId="0" fillId="0" borderId="0" xfId="0" applyNumberFormat="1"/>
    <xf numFmtId="168" fontId="15" fillId="0" borderId="8" xfId="2" applyNumberFormat="1" applyFont="1" applyBorder="1" applyAlignment="1">
      <alignment horizontal="center" vertical="center"/>
    </xf>
    <xf numFmtId="168" fontId="8" fillId="0" borderId="8" xfId="2" applyNumberFormat="1" applyFont="1" applyBorder="1" applyAlignment="1">
      <alignment horizontal="center" vertical="center"/>
    </xf>
    <xf numFmtId="168" fontId="39" fillId="0" borderId="8" xfId="2" applyNumberFormat="1" applyFont="1" applyBorder="1" applyAlignment="1">
      <alignment horizontal="center" vertical="center"/>
    </xf>
    <xf numFmtId="168" fontId="40" fillId="0" borderId="8" xfId="2" applyNumberFormat="1" applyFont="1" applyBorder="1" applyAlignment="1">
      <alignment horizontal="center" vertical="center"/>
    </xf>
    <xf numFmtId="1" fontId="39" fillId="0" borderId="8" xfId="0" applyNumberFormat="1" applyFont="1" applyBorder="1" applyAlignment="1">
      <alignment horizontal="center" vertical="center"/>
    </xf>
    <xf numFmtId="1" fontId="40" fillId="0" borderId="8" xfId="0" applyNumberFormat="1" applyFont="1" applyBorder="1" applyAlignment="1">
      <alignment horizontal="center" vertical="center"/>
    </xf>
    <xf numFmtId="165" fontId="0" fillId="0" borderId="0" xfId="1" applyNumberFormat="1" applyFont="1"/>
    <xf numFmtId="3" fontId="4" fillId="4" borderId="8" xfId="0" applyNumberFormat="1" applyFont="1" applyFill="1" applyBorder="1" applyAlignment="1">
      <alignment horizontal="center" vertical="center"/>
    </xf>
    <xf numFmtId="3" fontId="8" fillId="0" borderId="0" xfId="0" applyNumberFormat="1" applyFont="1" applyFill="1" applyBorder="1" applyAlignment="1">
      <alignment horizontal="center" vertical="center"/>
    </xf>
    <xf numFmtId="3" fontId="8" fillId="3" borderId="8" xfId="1" applyNumberFormat="1" applyFont="1" applyFill="1" applyBorder="1" applyAlignment="1">
      <alignment horizontal="center" vertical="center"/>
    </xf>
    <xf numFmtId="9" fontId="13" fillId="3" borderId="8" xfId="0" applyNumberFormat="1" applyFont="1" applyFill="1" applyBorder="1" applyAlignment="1">
      <alignment horizontal="center" vertical="center"/>
    </xf>
    <xf numFmtId="0" fontId="10" fillId="3" borderId="7" xfId="0" applyFont="1" applyFill="1" applyBorder="1" applyAlignment="1">
      <alignment vertical="center" wrapText="1"/>
    </xf>
    <xf numFmtId="165" fontId="8" fillId="0" borderId="8" xfId="1" applyNumberFormat="1" applyFont="1" applyBorder="1" applyAlignment="1">
      <alignment horizontal="center" vertical="center"/>
    </xf>
    <xf numFmtId="0" fontId="8" fillId="4" borderId="7" xfId="0" applyFont="1" applyFill="1" applyBorder="1" applyAlignment="1">
      <alignment vertical="center" wrapText="1"/>
    </xf>
    <xf numFmtId="1" fontId="15" fillId="0" borderId="8" xfId="0" applyNumberFormat="1" applyFont="1" applyBorder="1" applyAlignment="1">
      <alignment horizontal="center" vertical="center"/>
    </xf>
    <xf numFmtId="3" fontId="10" fillId="0" borderId="7" xfId="0" applyNumberFormat="1" applyFont="1" applyFill="1" applyBorder="1" applyAlignment="1">
      <alignment horizontal="center" vertical="center" wrapText="1"/>
    </xf>
    <xf numFmtId="0" fontId="20" fillId="0" borderId="12" xfId="6" applyFont="1" applyFill="1" applyBorder="1" applyAlignment="1">
      <alignment horizontal="left" vertical="center" wrapText="1"/>
    </xf>
    <xf numFmtId="0" fontId="12" fillId="4" borderId="1" xfId="0" applyFont="1" applyFill="1" applyBorder="1" applyAlignment="1">
      <alignment vertical="center" wrapText="1"/>
    </xf>
    <xf numFmtId="0" fontId="12" fillId="4" borderId="7" xfId="0" applyFont="1" applyFill="1" applyBorder="1" applyAlignment="1">
      <alignment horizontal="left" vertical="center"/>
    </xf>
    <xf numFmtId="0" fontId="7" fillId="3" borderId="7" xfId="0" applyFont="1" applyFill="1" applyBorder="1" applyAlignment="1">
      <alignment horizontal="left" vertical="center" wrapText="1"/>
    </xf>
    <xf numFmtId="9" fontId="7" fillId="3" borderId="8" xfId="0" applyNumberFormat="1" applyFont="1" applyFill="1" applyBorder="1" applyAlignment="1">
      <alignment horizontal="right" vertical="center"/>
    </xf>
    <xf numFmtId="0" fontId="7" fillId="3" borderId="7" xfId="0" applyFont="1" applyFill="1" applyBorder="1" applyAlignment="1">
      <alignment vertical="center" wrapText="1"/>
    </xf>
    <xf numFmtId="9" fontId="10" fillId="3" borderId="8" xfId="0" applyNumberFormat="1" applyFont="1" applyFill="1" applyBorder="1" applyAlignment="1">
      <alignment horizontal="center" vertical="center"/>
    </xf>
    <xf numFmtId="0" fontId="8" fillId="4" borderId="2" xfId="0" applyFont="1" applyFill="1" applyBorder="1" applyAlignment="1">
      <alignment vertical="center"/>
    </xf>
    <xf numFmtId="0" fontId="8" fillId="4" borderId="3" xfId="0" applyFont="1" applyFill="1" applyBorder="1" applyAlignment="1">
      <alignment vertical="center"/>
    </xf>
    <xf numFmtId="0" fontId="8" fillId="4" borderId="4" xfId="0" applyFont="1" applyFill="1" applyBorder="1" applyAlignment="1">
      <alignment vertical="center"/>
    </xf>
    <xf numFmtId="0" fontId="12" fillId="4" borderId="1"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8" fillId="4" borderId="2" xfId="0" applyFont="1" applyFill="1" applyBorder="1" applyAlignment="1">
      <alignment vertical="center" wrapText="1"/>
    </xf>
    <xf numFmtId="0" fontId="8" fillId="0" borderId="24" xfId="6" applyFont="1" applyBorder="1" applyAlignment="1">
      <alignment horizontal="justify" vertical="center" wrapText="1"/>
    </xf>
    <xf numFmtId="0" fontId="47" fillId="0" borderId="0" xfId="0" applyFont="1"/>
    <xf numFmtId="0" fontId="48" fillId="0" borderId="0" xfId="0" applyFont="1"/>
    <xf numFmtId="0" fontId="49" fillId="3" borderId="1" xfId="0" applyFont="1" applyFill="1" applyBorder="1" applyAlignment="1">
      <alignment horizontal="left" vertical="center" wrapText="1"/>
    </xf>
    <xf numFmtId="0" fontId="49" fillId="4" borderId="1" xfId="0" applyFont="1" applyFill="1" applyBorder="1" applyAlignment="1">
      <alignment vertical="center" wrapText="1"/>
    </xf>
    <xf numFmtId="0" fontId="49" fillId="3" borderId="6" xfId="0" applyFont="1" applyFill="1" applyBorder="1" applyAlignment="1">
      <alignment horizontal="center" vertical="center" wrapText="1"/>
    </xf>
    <xf numFmtId="0" fontId="49" fillId="3" borderId="8" xfId="0" applyFont="1" applyFill="1" applyBorder="1" applyAlignment="1">
      <alignment horizontal="center" vertical="center" wrapText="1"/>
    </xf>
    <xf numFmtId="168" fontId="7" fillId="3" borderId="8" xfId="2" applyNumberFormat="1" applyFont="1" applyFill="1" applyBorder="1" applyAlignment="1">
      <alignment horizontal="center" vertical="center"/>
    </xf>
    <xf numFmtId="9" fontId="7" fillId="3" borderId="8" xfId="0" applyNumberFormat="1" applyFont="1" applyFill="1" applyBorder="1" applyAlignment="1">
      <alignment horizontal="center" vertical="center"/>
    </xf>
    <xf numFmtId="10" fontId="7" fillId="3" borderId="8" xfId="1" applyNumberFormat="1" applyFont="1" applyFill="1" applyBorder="1" applyAlignment="1">
      <alignment horizontal="right" vertical="center"/>
    </xf>
    <xf numFmtId="0" fontId="49" fillId="4" borderId="9" xfId="0" applyFont="1" applyFill="1" applyBorder="1" applyAlignment="1">
      <alignment vertical="center" wrapText="1"/>
    </xf>
    <xf numFmtId="0" fontId="48" fillId="3" borderId="28" xfId="0" applyFont="1" applyFill="1" applyBorder="1" applyAlignment="1">
      <alignment vertical="center" wrapText="1"/>
    </xf>
    <xf numFmtId="168" fontId="48" fillId="3" borderId="29" xfId="2" applyNumberFormat="1" applyFont="1" applyFill="1" applyBorder="1" applyAlignment="1">
      <alignment horizontal="center" vertical="center"/>
    </xf>
    <xf numFmtId="9" fontId="48" fillId="3" borderId="29" xfId="0" applyNumberFormat="1" applyFont="1" applyFill="1" applyBorder="1" applyAlignment="1">
      <alignment horizontal="center" vertical="center"/>
    </xf>
    <xf numFmtId="168" fontId="48" fillId="3" borderId="8" xfId="2" applyNumberFormat="1" applyFont="1" applyFill="1" applyBorder="1" applyAlignment="1">
      <alignment horizontal="center" vertical="center"/>
    </xf>
    <xf numFmtId="9" fontId="48" fillId="3" borderId="8" xfId="0" applyNumberFormat="1" applyFont="1" applyFill="1" applyBorder="1" applyAlignment="1">
      <alignment horizontal="center" vertical="center"/>
    </xf>
    <xf numFmtId="168" fontId="48" fillId="3" borderId="8" xfId="2" applyNumberFormat="1" applyFont="1" applyFill="1" applyBorder="1" applyAlignment="1">
      <alignment vertical="center"/>
    </xf>
    <xf numFmtId="0" fontId="31" fillId="4" borderId="7" xfId="0" applyFont="1" applyFill="1" applyBorder="1" applyAlignment="1">
      <alignment horizontal="left" vertical="center" wrapText="1"/>
    </xf>
    <xf numFmtId="0" fontId="7" fillId="3" borderId="7" xfId="0" applyFont="1" applyFill="1" applyBorder="1" applyAlignment="1">
      <alignment horizontal="left" vertical="top" wrapText="1"/>
    </xf>
    <xf numFmtId="3" fontId="7" fillId="3" borderId="7" xfId="0" applyNumberFormat="1" applyFont="1" applyFill="1" applyBorder="1" applyAlignment="1">
      <alignment horizontal="center" vertical="center" wrapText="1"/>
    </xf>
    <xf numFmtId="0" fontId="7" fillId="3" borderId="7" xfId="0" applyFont="1" applyFill="1" applyBorder="1" applyAlignment="1">
      <alignment horizontal="center" vertical="center" wrapText="1"/>
    </xf>
    <xf numFmtId="165" fontId="7" fillId="3" borderId="8" xfId="0" applyNumberFormat="1" applyFont="1" applyFill="1" applyBorder="1" applyAlignment="1">
      <alignment horizontal="center" vertical="center"/>
    </xf>
    <xf numFmtId="0" fontId="48" fillId="0" borderId="7" xfId="0" applyFont="1" applyBorder="1" applyAlignment="1">
      <alignment horizontal="left" vertical="center" wrapText="1" indent="1"/>
    </xf>
    <xf numFmtId="3" fontId="7" fillId="0" borderId="8" xfId="0" applyNumberFormat="1" applyFont="1" applyBorder="1" applyAlignment="1">
      <alignment horizontal="center" vertical="center"/>
    </xf>
    <xf numFmtId="0" fontId="52" fillId="0" borderId="7" xfId="0" applyFont="1" applyBorder="1" applyAlignment="1">
      <alignment horizontal="left" vertical="center" wrapText="1" indent="1"/>
    </xf>
    <xf numFmtId="3" fontId="53" fillId="0" borderId="8" xfId="0" applyNumberFormat="1" applyFont="1" applyBorder="1" applyAlignment="1">
      <alignment horizontal="center" vertical="center"/>
    </xf>
    <xf numFmtId="165" fontId="53" fillId="0" borderId="8" xfId="0" applyNumberFormat="1" applyFont="1" applyBorder="1" applyAlignment="1">
      <alignment horizontal="center" vertical="center"/>
    </xf>
    <xf numFmtId="165" fontId="7" fillId="0" borderId="8" xfId="1" applyNumberFormat="1" applyFont="1" applyBorder="1" applyAlignment="1">
      <alignment horizontal="center" vertical="center"/>
    </xf>
    <xf numFmtId="9" fontId="7" fillId="0" borderId="8" xfId="1" applyFont="1" applyBorder="1" applyAlignment="1">
      <alignment horizontal="center" vertical="center"/>
    </xf>
    <xf numFmtId="0" fontId="54" fillId="0" borderId="9" xfId="0" applyFont="1" applyBorder="1" applyAlignment="1">
      <alignment horizontal="left" vertical="center" wrapText="1" indent="1"/>
    </xf>
    <xf numFmtId="0" fontId="50" fillId="2" borderId="7" xfId="0" applyFont="1" applyFill="1" applyBorder="1" applyAlignment="1">
      <alignment vertical="center" wrapText="1"/>
    </xf>
    <xf numFmtId="3" fontId="31" fillId="2" borderId="8" xfId="0" applyNumberFormat="1" applyFont="1" applyFill="1" applyBorder="1" applyAlignment="1">
      <alignment horizontal="center" vertical="center"/>
    </xf>
    <xf numFmtId="0" fontId="49" fillId="4" borderId="7" xfId="0" applyFont="1" applyFill="1" applyBorder="1" applyAlignment="1">
      <alignment vertical="center" wrapText="1"/>
    </xf>
    <xf numFmtId="0" fontId="48" fillId="3" borderId="7" xfId="0" applyFont="1" applyFill="1" applyBorder="1" applyAlignment="1">
      <alignment vertical="center" wrapText="1"/>
    </xf>
    <xf numFmtId="0" fontId="48" fillId="3" borderId="7" xfId="0" applyFont="1" applyFill="1" applyBorder="1" applyAlignment="1">
      <alignment horizontal="left" vertical="center" wrapText="1"/>
    </xf>
    <xf numFmtId="0" fontId="48" fillId="3" borderId="30" xfId="0" applyFont="1" applyFill="1" applyBorder="1" applyAlignment="1">
      <alignment horizontal="left" vertical="center" wrapText="1"/>
    </xf>
    <xf numFmtId="168" fontId="48" fillId="3" borderId="8" xfId="2" applyNumberFormat="1" applyFont="1" applyFill="1" applyBorder="1" applyAlignment="1">
      <alignment horizontal="right" vertical="center"/>
    </xf>
    <xf numFmtId="0" fontId="55" fillId="3" borderId="31" xfId="0" applyFont="1" applyFill="1" applyBorder="1" applyAlignment="1">
      <alignment vertical="center"/>
    </xf>
    <xf numFmtId="0" fontId="56" fillId="3" borderId="28" xfId="0" applyFont="1" applyFill="1" applyBorder="1" applyAlignment="1">
      <alignment wrapText="1"/>
    </xf>
    <xf numFmtId="9" fontId="48" fillId="3" borderId="32" xfId="0" applyNumberFormat="1" applyFont="1" applyFill="1" applyBorder="1" applyAlignment="1">
      <alignment horizontal="center" vertical="center"/>
    </xf>
    <xf numFmtId="0" fontId="45" fillId="4" borderId="7" xfId="0" applyFont="1" applyFill="1" applyBorder="1" applyAlignment="1">
      <alignment vertical="center" wrapText="1"/>
    </xf>
    <xf numFmtId="3" fontId="7" fillId="0" borderId="7" xfId="0" applyNumberFormat="1" applyFont="1" applyFill="1" applyBorder="1" applyAlignment="1">
      <alignment horizontal="center" vertical="center" wrapText="1"/>
    </xf>
    <xf numFmtId="0" fontId="50" fillId="0" borderId="9" xfId="0" applyFont="1" applyBorder="1" applyAlignment="1">
      <alignment horizontal="left" vertical="center" wrapText="1" indent="1"/>
    </xf>
    <xf numFmtId="0" fontId="31" fillId="3" borderId="6" xfId="0" applyFont="1" applyFill="1" applyBorder="1" applyAlignment="1">
      <alignment horizontal="center" vertical="center" wrapText="1"/>
    </xf>
    <xf numFmtId="0" fontId="31" fillId="3" borderId="8" xfId="0" applyFont="1" applyFill="1" applyBorder="1" applyAlignment="1">
      <alignment horizontal="center" vertical="center" wrapText="1"/>
    </xf>
    <xf numFmtId="3" fontId="7" fillId="0" borderId="8" xfId="0" applyNumberFormat="1" applyFont="1" applyFill="1" applyBorder="1" applyAlignment="1">
      <alignment horizontal="center" vertical="center"/>
    </xf>
    <xf numFmtId="0" fontId="45" fillId="4" borderId="7" xfId="0" applyFont="1" applyFill="1" applyBorder="1" applyAlignment="1">
      <alignment horizontal="left" vertical="center" wrapText="1"/>
    </xf>
    <xf numFmtId="0" fontId="31" fillId="4" borderId="2" xfId="0" applyFont="1" applyFill="1" applyBorder="1" applyAlignment="1">
      <alignment vertical="center" wrapText="1"/>
    </xf>
    <xf numFmtId="0" fontId="45" fillId="4" borderId="1" xfId="0" applyFont="1" applyFill="1" applyBorder="1" applyAlignment="1">
      <alignment vertical="center" wrapText="1"/>
    </xf>
    <xf numFmtId="3" fontId="53" fillId="0" borderId="6" xfId="0" applyNumberFormat="1" applyFont="1" applyBorder="1" applyAlignment="1">
      <alignment horizontal="center" vertical="center"/>
    </xf>
    <xf numFmtId="3" fontId="7" fillId="0" borderId="6" xfId="0" applyNumberFormat="1" applyFont="1" applyBorder="1" applyAlignment="1">
      <alignment horizontal="center" vertical="center"/>
    </xf>
    <xf numFmtId="0" fontId="54" fillId="0" borderId="17" xfId="0" applyFont="1" applyBorder="1" applyAlignment="1">
      <alignment horizontal="left" vertical="center" wrapText="1" indent="1"/>
    </xf>
    <xf numFmtId="3" fontId="53" fillId="0" borderId="33" xfId="0" applyNumberFormat="1" applyFont="1" applyBorder="1" applyAlignment="1">
      <alignment horizontal="center" vertical="center"/>
    </xf>
    <xf numFmtId="3" fontId="53" fillId="0" borderId="34" xfId="0" applyNumberFormat="1" applyFont="1" applyBorder="1" applyAlignment="1">
      <alignment horizontal="center" vertical="center"/>
    </xf>
    <xf numFmtId="3" fontId="53" fillId="0" borderId="35" xfId="0" applyNumberFormat="1" applyFont="1" applyBorder="1" applyAlignment="1">
      <alignment horizontal="center" vertical="center"/>
    </xf>
    <xf numFmtId="3" fontId="53" fillId="0" borderId="36" xfId="0" applyNumberFormat="1" applyFont="1" applyBorder="1" applyAlignment="1">
      <alignment horizontal="center" vertical="center"/>
    </xf>
    <xf numFmtId="0" fontId="45" fillId="4" borderId="37" xfId="0" applyFont="1" applyFill="1" applyBorder="1" applyAlignment="1">
      <alignment horizontal="left" vertical="center" wrapText="1"/>
    </xf>
    <xf numFmtId="3" fontId="49" fillId="0" borderId="37" xfId="4" applyNumberFormat="1" applyFont="1" applyFill="1" applyBorder="1" applyAlignment="1">
      <alignment horizontal="left" vertical="center" wrapText="1"/>
    </xf>
    <xf numFmtId="0" fontId="45" fillId="4" borderId="38" xfId="0" applyFont="1" applyFill="1" applyBorder="1" applyAlignment="1">
      <alignment vertical="center" wrapText="1"/>
    </xf>
    <xf numFmtId="3" fontId="45" fillId="0" borderId="37" xfId="0" applyNumberFormat="1" applyFont="1" applyBorder="1" applyAlignment="1">
      <alignment horizontal="center" vertical="center"/>
    </xf>
    <xf numFmtId="3" fontId="53" fillId="0" borderId="37" xfId="0" applyNumberFormat="1" applyFont="1" applyBorder="1" applyAlignment="1">
      <alignment horizontal="center" vertical="center"/>
    </xf>
    <xf numFmtId="0" fontId="54" fillId="0" borderId="7" xfId="0" applyFont="1" applyBorder="1" applyAlignment="1">
      <alignment horizontal="left" vertical="center" wrapText="1" indent="1"/>
    </xf>
    <xf numFmtId="3" fontId="31" fillId="0" borderId="12" xfId="4" applyNumberFormat="1" applyFont="1" applyFill="1" applyBorder="1" applyAlignment="1">
      <alignment horizontal="left" vertical="center" wrapText="1"/>
    </xf>
    <xf numFmtId="3" fontId="49" fillId="0" borderId="12" xfId="4" applyNumberFormat="1" applyFont="1" applyFill="1" applyBorder="1" applyAlignment="1">
      <alignment horizontal="left" vertical="center" wrapText="1"/>
    </xf>
    <xf numFmtId="0" fontId="7" fillId="3" borderId="7" xfId="0" applyFont="1" applyFill="1" applyBorder="1" applyAlignment="1">
      <alignment horizontal="right" vertical="center" wrapText="1"/>
    </xf>
    <xf numFmtId="3" fontId="53" fillId="0" borderId="8" xfId="0" applyNumberFormat="1" applyFont="1" applyFill="1" applyBorder="1" applyAlignment="1">
      <alignment horizontal="center" vertical="center"/>
    </xf>
    <xf numFmtId="0" fontId="45" fillId="4" borderId="1" xfId="0" applyFont="1" applyFill="1" applyBorder="1" applyAlignment="1">
      <alignment horizontal="left" vertical="center" wrapText="1"/>
    </xf>
    <xf numFmtId="0" fontId="50" fillId="5" borderId="7" xfId="0" applyFont="1" applyFill="1" applyBorder="1" applyAlignment="1">
      <alignment vertical="center" wrapText="1"/>
    </xf>
    <xf numFmtId="3" fontId="31" fillId="5" borderId="8" xfId="0" applyNumberFormat="1" applyFont="1" applyFill="1" applyBorder="1" applyAlignment="1">
      <alignment horizontal="center" vertical="center"/>
    </xf>
    <xf numFmtId="3" fontId="51" fillId="4" borderId="8" xfId="0" applyNumberFormat="1" applyFont="1" applyFill="1" applyBorder="1" applyAlignment="1">
      <alignment horizontal="center" vertical="center"/>
    </xf>
    <xf numFmtId="0" fontId="49" fillId="0" borderId="7" xfId="0" applyFont="1" applyBorder="1" applyAlignment="1">
      <alignment horizontal="left" vertical="center" wrapText="1" indent="1"/>
    </xf>
    <xf numFmtId="3" fontId="51" fillId="0" borderId="8" xfId="0" applyNumberFormat="1" applyFont="1" applyBorder="1" applyAlignment="1">
      <alignment horizontal="center" vertical="center"/>
    </xf>
    <xf numFmtId="3" fontId="31" fillId="0" borderId="8" xfId="0" applyNumberFormat="1" applyFont="1" applyBorder="1" applyAlignment="1">
      <alignment horizontal="center" vertical="center"/>
    </xf>
    <xf numFmtId="3" fontId="36" fillId="0" borderId="8" xfId="0" applyNumberFormat="1" applyFont="1" applyBorder="1" applyAlignment="1">
      <alignment horizontal="center" vertical="center"/>
    </xf>
    <xf numFmtId="9" fontId="8" fillId="3" borderId="7" xfId="0" applyNumberFormat="1" applyFont="1" applyFill="1" applyBorder="1" applyAlignment="1">
      <alignment vertical="center" wrapText="1"/>
    </xf>
    <xf numFmtId="9" fontId="15" fillId="0" borderId="8" xfId="1" applyFont="1" applyBorder="1" applyAlignment="1">
      <alignment horizontal="center" vertical="center"/>
    </xf>
    <xf numFmtId="0" fontId="59" fillId="0" borderId="0" xfId="0" applyFont="1" applyFill="1"/>
    <xf numFmtId="0" fontId="60" fillId="0" borderId="0" xfId="0" applyFont="1" applyFill="1"/>
    <xf numFmtId="0" fontId="9" fillId="0" borderId="39" xfId="0" applyFont="1" applyFill="1" applyBorder="1" applyAlignment="1">
      <alignment horizontal="left" vertical="center" wrapText="1"/>
    </xf>
    <xf numFmtId="0" fontId="61" fillId="0" borderId="1" xfId="0" applyFont="1" applyFill="1" applyBorder="1" applyAlignment="1">
      <alignment vertical="center" wrapText="1"/>
    </xf>
    <xf numFmtId="0" fontId="62" fillId="0" borderId="1" xfId="0" applyFont="1" applyFill="1" applyBorder="1" applyAlignment="1">
      <alignment horizontal="center" vertical="center" wrapText="1"/>
    </xf>
    <xf numFmtId="0" fontId="62" fillId="0" borderId="8" xfId="0" applyFont="1" applyFill="1" applyBorder="1" applyAlignment="1">
      <alignment horizontal="center" vertical="center" wrapText="1"/>
    </xf>
    <xf numFmtId="0" fontId="8" fillId="0" borderId="1" xfId="0" applyFont="1" applyFill="1" applyBorder="1" applyAlignment="1">
      <alignment vertical="center" wrapText="1"/>
    </xf>
    <xf numFmtId="49" fontId="8" fillId="0" borderId="1" xfId="0" applyNumberFormat="1" applyFont="1" applyFill="1" applyBorder="1" applyAlignment="1">
      <alignment horizontal="center" vertical="center"/>
    </xf>
    <xf numFmtId="9" fontId="8" fillId="0" borderId="1" xfId="0" applyNumberFormat="1" applyFont="1" applyFill="1" applyBorder="1" applyAlignment="1">
      <alignment horizontal="center" vertical="center"/>
    </xf>
    <xf numFmtId="0" fontId="63" fillId="0" borderId="0" xfId="0" applyFont="1" applyFill="1"/>
    <xf numFmtId="0" fontId="62" fillId="0" borderId="1" xfId="0" applyFont="1" applyFill="1" applyBorder="1" applyAlignment="1">
      <alignment horizontal="left" vertical="center" wrapText="1"/>
    </xf>
    <xf numFmtId="1" fontId="8" fillId="0" borderId="1" xfId="0" applyNumberFormat="1" applyFont="1" applyFill="1" applyBorder="1" applyAlignment="1">
      <alignment horizontal="center" vertical="center"/>
    </xf>
    <xf numFmtId="0" fontId="62" fillId="0" borderId="7" xfId="0" applyFont="1" applyFill="1" applyBorder="1" applyAlignment="1">
      <alignment vertical="center" wrapText="1"/>
    </xf>
    <xf numFmtId="164" fontId="59" fillId="0" borderId="0" xfId="2" applyFont="1" applyFill="1"/>
    <xf numFmtId="0" fontId="62" fillId="0" borderId="7" xfId="0" applyFont="1" applyFill="1" applyBorder="1" applyAlignment="1">
      <alignment horizontal="left" vertical="center" wrapText="1"/>
    </xf>
    <xf numFmtId="3" fontId="59" fillId="0" borderId="0" xfId="0" applyNumberFormat="1" applyFont="1" applyFill="1"/>
    <xf numFmtId="0" fontId="62" fillId="0" borderId="6" xfId="0" applyFont="1" applyFill="1" applyBorder="1" applyAlignment="1">
      <alignment horizontal="center" vertical="center" wrapText="1"/>
    </xf>
    <xf numFmtId="0" fontId="61" fillId="0" borderId="8" xfId="0" applyFont="1" applyFill="1" applyBorder="1" applyAlignment="1">
      <alignment horizontal="center" vertical="center" wrapText="1"/>
    </xf>
    <xf numFmtId="3" fontId="61" fillId="0" borderId="7" xfId="0" applyNumberFormat="1" applyFont="1" applyFill="1" applyBorder="1" applyAlignment="1">
      <alignment horizontal="center" vertical="center" wrapText="1"/>
    </xf>
    <xf numFmtId="3" fontId="62" fillId="0" borderId="7" xfId="0" applyNumberFormat="1" applyFont="1" applyFill="1" applyBorder="1" applyAlignment="1">
      <alignment horizontal="center" vertical="center" wrapText="1"/>
    </xf>
    <xf numFmtId="0" fontId="62" fillId="0" borderId="7" xfId="0" applyFont="1" applyFill="1" applyBorder="1" applyAlignment="1">
      <alignment horizontal="center" vertical="center" wrapText="1"/>
    </xf>
    <xf numFmtId="0" fontId="65" fillId="0" borderId="7" xfId="0" applyFont="1" applyFill="1" applyBorder="1" applyAlignment="1">
      <alignment horizontal="left" vertical="center" wrapText="1" indent="1"/>
    </xf>
    <xf numFmtId="3" fontId="62" fillId="0" borderId="8" xfId="0" applyNumberFormat="1" applyFont="1" applyFill="1" applyBorder="1" applyAlignment="1">
      <alignment horizontal="center" vertical="center"/>
    </xf>
    <xf numFmtId="49" fontId="59" fillId="0" borderId="0" xfId="0" applyNumberFormat="1" applyFont="1" applyFill="1"/>
    <xf numFmtId="0" fontId="66" fillId="0" borderId="7" xfId="0" applyFont="1" applyFill="1" applyBorder="1" applyAlignment="1">
      <alignment horizontal="left" vertical="center" wrapText="1" indent="1"/>
    </xf>
    <xf numFmtId="3" fontId="67" fillId="0" borderId="8" xfId="0" applyNumberFormat="1" applyFont="1" applyFill="1" applyBorder="1" applyAlignment="1">
      <alignment horizontal="center" vertical="center"/>
    </xf>
    <xf numFmtId="168" fontId="59" fillId="0" borderId="0" xfId="2" applyNumberFormat="1" applyFont="1" applyFill="1"/>
    <xf numFmtId="168" fontId="63" fillId="0" borderId="0" xfId="2" applyNumberFormat="1" applyFont="1" applyFill="1"/>
    <xf numFmtId="0" fontId="35" fillId="0" borderId="0" xfId="0" applyFont="1" applyFill="1"/>
    <xf numFmtId="168" fontId="35" fillId="0" borderId="0" xfId="2" applyNumberFormat="1" applyFont="1" applyFill="1"/>
    <xf numFmtId="0" fontId="68" fillId="0" borderId="9" xfId="0" applyFont="1" applyFill="1" applyBorder="1" applyAlignment="1">
      <alignment horizontal="left" vertical="center" wrapText="1" indent="1"/>
    </xf>
    <xf numFmtId="0" fontId="69" fillId="0" borderId="7" xfId="0" applyFont="1" applyFill="1" applyBorder="1" applyAlignment="1">
      <alignment vertical="center" wrapText="1"/>
    </xf>
    <xf numFmtId="3" fontId="61" fillId="0" borderId="8" xfId="0" applyNumberFormat="1" applyFont="1" applyFill="1" applyBorder="1" applyAlignment="1">
      <alignment horizontal="center" vertical="center"/>
    </xf>
    <xf numFmtId="3" fontId="35" fillId="0" borderId="0" xfId="0" applyNumberFormat="1" applyFont="1" applyFill="1"/>
    <xf numFmtId="3" fontId="58" fillId="0" borderId="0" xfId="0" applyNumberFormat="1" applyFont="1" applyFill="1"/>
    <xf numFmtId="0" fontId="62" fillId="0" borderId="7" xfId="0" applyFont="1" applyFill="1" applyBorder="1" applyAlignment="1">
      <alignment horizontal="left" vertical="center" wrapText="1" indent="1"/>
    </xf>
    <xf numFmtId="0" fontId="67" fillId="0" borderId="7" xfId="0" applyFont="1" applyFill="1" applyBorder="1" applyAlignment="1">
      <alignment horizontal="left" vertical="center" wrapText="1" indent="1"/>
    </xf>
    <xf numFmtId="0" fontId="70" fillId="0" borderId="9" xfId="0" applyFont="1" applyFill="1" applyBorder="1" applyAlignment="1">
      <alignment horizontal="left" vertical="center" wrapText="1" indent="1"/>
    </xf>
    <xf numFmtId="0" fontId="61" fillId="0" borderId="7" xfId="0" applyFont="1" applyFill="1" applyBorder="1" applyAlignment="1">
      <alignment vertical="center" wrapText="1"/>
    </xf>
    <xf numFmtId="168" fontId="8" fillId="0" borderId="7" xfId="2" applyNumberFormat="1" applyFont="1" applyFill="1" applyBorder="1" applyAlignment="1">
      <alignment horizontal="left" vertical="center" wrapText="1"/>
    </xf>
    <xf numFmtId="0" fontId="20" fillId="0" borderId="7" xfId="0" applyFont="1" applyFill="1" applyBorder="1" applyAlignment="1">
      <alignment horizontal="left" vertical="center" wrapText="1" indent="1"/>
    </xf>
    <xf numFmtId="0" fontId="72" fillId="0" borderId="7" xfId="0" applyFont="1" applyFill="1" applyBorder="1" applyAlignment="1">
      <alignment horizontal="left" vertical="center" wrapText="1" indent="1"/>
    </xf>
    <xf numFmtId="0" fontId="19" fillId="0" borderId="1" xfId="0" applyFont="1" applyFill="1" applyBorder="1" applyAlignment="1">
      <alignment horizontal="left" vertical="center" wrapText="1" indent="1"/>
    </xf>
    <xf numFmtId="0" fontId="19" fillId="0" borderId="7" xfId="0" applyFont="1" applyFill="1" applyBorder="1" applyAlignment="1">
      <alignment vertical="center" wrapText="1"/>
    </xf>
    <xf numFmtId="0" fontId="29" fillId="0" borderId="6" xfId="0" applyFont="1" applyFill="1" applyBorder="1" applyAlignment="1">
      <alignment horizontal="center" vertical="center" wrapText="1"/>
    </xf>
    <xf numFmtId="0" fontId="29" fillId="0" borderId="8" xfId="0" applyFont="1" applyFill="1" applyBorder="1" applyAlignment="1">
      <alignment horizontal="center" vertical="center" wrapText="1"/>
    </xf>
    <xf numFmtId="3" fontId="10" fillId="0" borderId="8" xfId="0" applyNumberFormat="1" applyFont="1" applyFill="1" applyBorder="1" applyAlignment="1">
      <alignment horizontal="center" vertical="center"/>
    </xf>
    <xf numFmtId="1" fontId="27" fillId="0" borderId="8" xfId="0" applyNumberFormat="1" applyFont="1" applyFill="1" applyBorder="1" applyAlignment="1">
      <alignment horizontal="center" vertical="center"/>
    </xf>
    <xf numFmtId="165" fontId="27" fillId="0" borderId="8" xfId="0" applyNumberFormat="1" applyFont="1" applyFill="1" applyBorder="1" applyAlignment="1">
      <alignment horizontal="center" vertical="center"/>
    </xf>
    <xf numFmtId="0" fontId="19" fillId="0" borderId="9" xfId="0" applyFont="1" applyFill="1" applyBorder="1" applyAlignment="1">
      <alignment horizontal="left" vertical="center" wrapText="1" indent="1"/>
    </xf>
    <xf numFmtId="3" fontId="29" fillId="0" borderId="8" xfId="0" applyNumberFormat="1" applyFont="1" applyFill="1" applyBorder="1" applyAlignment="1">
      <alignment horizontal="center" vertical="center"/>
    </xf>
    <xf numFmtId="0" fontId="65" fillId="0" borderId="7" xfId="0" applyFont="1" applyFill="1" applyBorder="1" applyAlignment="1">
      <alignment horizontal="left" vertical="center" wrapText="1"/>
    </xf>
    <xf numFmtId="0" fontId="69" fillId="0" borderId="7" xfId="0" applyFont="1" applyFill="1" applyBorder="1" applyAlignment="1">
      <alignment horizontal="left" vertical="center" wrapText="1"/>
    </xf>
    <xf numFmtId="0" fontId="61" fillId="0" borderId="6" xfId="0" applyFont="1" applyFill="1" applyBorder="1" applyAlignment="1">
      <alignment horizontal="center" vertical="center" wrapText="1"/>
    </xf>
    <xf numFmtId="0" fontId="69" fillId="0" borderId="6" xfId="0" applyFont="1" applyFill="1" applyBorder="1" applyAlignment="1">
      <alignment horizontal="center" vertical="center" wrapText="1"/>
    </xf>
    <xf numFmtId="0" fontId="69" fillId="0" borderId="8" xfId="0" applyFont="1" applyFill="1" applyBorder="1" applyAlignment="1">
      <alignment horizontal="center" vertical="center" wrapText="1"/>
    </xf>
    <xf numFmtId="3" fontId="65" fillId="0" borderId="7" xfId="0" applyNumberFormat="1" applyFont="1" applyFill="1" applyBorder="1" applyAlignment="1">
      <alignment horizontal="center" vertical="center" wrapText="1"/>
    </xf>
    <xf numFmtId="165" fontId="65" fillId="0" borderId="8" xfId="0" applyNumberFormat="1" applyFont="1" applyFill="1" applyBorder="1" applyAlignment="1">
      <alignment horizontal="center" vertical="center"/>
    </xf>
    <xf numFmtId="3" fontId="65" fillId="0" borderId="8" xfId="0" applyNumberFormat="1" applyFont="1" applyFill="1" applyBorder="1" applyAlignment="1">
      <alignment horizontal="center" vertical="center"/>
    </xf>
    <xf numFmtId="3" fontId="66" fillId="0" borderId="8" xfId="0" applyNumberFormat="1" applyFont="1" applyFill="1" applyBorder="1" applyAlignment="1">
      <alignment horizontal="center" vertical="center"/>
    </xf>
    <xf numFmtId="0" fontId="20" fillId="3" borderId="39" xfId="0" applyFont="1" applyFill="1" applyBorder="1" applyAlignment="1">
      <alignment horizontal="left" vertical="center" wrapText="1"/>
    </xf>
    <xf numFmtId="0" fontId="74" fillId="0" borderId="0" xfId="0" applyFont="1" applyFill="1"/>
    <xf numFmtId="0" fontId="58" fillId="0" borderId="0" xfId="0" applyFont="1" applyFill="1"/>
    <xf numFmtId="0" fontId="6" fillId="3" borderId="39" xfId="0" applyFont="1" applyFill="1" applyBorder="1" applyAlignment="1">
      <alignment horizontal="center" vertical="center" wrapText="1"/>
    </xf>
    <xf numFmtId="0" fontId="20" fillId="3" borderId="3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3" borderId="39" xfId="0" applyFont="1" applyFill="1" applyBorder="1" applyAlignment="1">
      <alignment horizontal="center" vertical="center" wrapText="1"/>
    </xf>
    <xf numFmtId="3" fontId="6" fillId="3" borderId="39" xfId="0" applyNumberFormat="1" applyFont="1" applyFill="1" applyBorder="1" applyAlignment="1">
      <alignment horizontal="center" vertical="center" wrapText="1"/>
    </xf>
    <xf numFmtId="3" fontId="20" fillId="3" borderId="39" xfId="0" applyNumberFormat="1" applyFont="1" applyFill="1" applyBorder="1" applyAlignment="1">
      <alignment horizontal="center" vertical="center" wrapText="1"/>
    </xf>
    <xf numFmtId="165" fontId="20" fillId="3" borderId="39" xfId="0" applyNumberFormat="1" applyFont="1" applyFill="1" applyBorder="1" applyAlignment="1">
      <alignment horizontal="center" vertical="center"/>
    </xf>
    <xf numFmtId="0" fontId="19" fillId="3" borderId="39" xfId="0" applyFont="1" applyFill="1" applyBorder="1" applyAlignment="1">
      <alignment horizontal="left" vertical="center" wrapText="1" indent="1"/>
    </xf>
    <xf numFmtId="3" fontId="9" fillId="3" borderId="39" xfId="0" applyNumberFormat="1" applyFont="1" applyFill="1" applyBorder="1" applyAlignment="1">
      <alignment horizontal="center" vertical="center"/>
    </xf>
    <xf numFmtId="3" fontId="19" fillId="3" borderId="39" xfId="0" applyNumberFormat="1" applyFont="1" applyFill="1" applyBorder="1" applyAlignment="1">
      <alignment horizontal="center" vertical="center"/>
    </xf>
    <xf numFmtId="0" fontId="72" fillId="3" borderId="39" xfId="0" applyFont="1" applyFill="1" applyBorder="1" applyAlignment="1">
      <alignment horizontal="left" vertical="center" wrapText="1" indent="1"/>
    </xf>
    <xf numFmtId="3" fontId="6" fillId="3" borderId="39" xfId="0" applyNumberFormat="1" applyFont="1" applyFill="1" applyBorder="1" applyAlignment="1">
      <alignment horizontal="center" vertical="center"/>
    </xf>
    <xf numFmtId="3" fontId="20" fillId="3" borderId="39" xfId="0" applyNumberFormat="1" applyFont="1" applyFill="1" applyBorder="1" applyAlignment="1">
      <alignment horizontal="center" vertical="center"/>
    </xf>
    <xf numFmtId="3" fontId="75" fillId="3" borderId="39" xfId="0" applyNumberFormat="1" applyFont="1" applyFill="1" applyBorder="1" applyAlignment="1">
      <alignment horizontal="center" vertical="center"/>
    </xf>
    <xf numFmtId="3" fontId="20" fillId="3" borderId="8" xfId="0" applyNumberFormat="1" applyFont="1" applyFill="1" applyBorder="1" applyAlignment="1">
      <alignment horizontal="center" vertical="center"/>
    </xf>
    <xf numFmtId="3" fontId="14" fillId="3" borderId="39" xfId="0" applyNumberFormat="1" applyFont="1" applyFill="1" applyBorder="1" applyAlignment="1">
      <alignment horizontal="center" vertical="center"/>
    </xf>
    <xf numFmtId="0" fontId="76" fillId="3" borderId="39" xfId="0" applyFont="1" applyFill="1" applyBorder="1" applyAlignment="1">
      <alignment horizontal="left" vertical="center" wrapText="1" indent="1"/>
    </xf>
    <xf numFmtId="3" fontId="72" fillId="3" borderId="39" xfId="0" applyNumberFormat="1" applyFont="1" applyFill="1" applyBorder="1" applyAlignment="1">
      <alignment horizontal="center" vertical="center"/>
    </xf>
    <xf numFmtId="0" fontId="11" fillId="0" borderId="39" xfId="0" applyFont="1" applyFill="1" applyBorder="1" applyAlignment="1">
      <alignment vertical="center" wrapText="1"/>
    </xf>
    <xf numFmtId="3" fontId="8" fillId="0" borderId="39" xfId="0" applyNumberFormat="1" applyFont="1" applyFill="1" applyBorder="1" applyAlignment="1">
      <alignment horizontal="center" vertical="center" wrapText="1"/>
    </xf>
    <xf numFmtId="3" fontId="8" fillId="0" borderId="39" xfId="1" applyNumberFormat="1" applyFont="1" applyFill="1" applyBorder="1" applyAlignment="1">
      <alignment horizontal="center" vertical="center"/>
    </xf>
    <xf numFmtId="3" fontId="63" fillId="0" borderId="0" xfId="0" applyNumberFormat="1" applyFont="1" applyFill="1"/>
    <xf numFmtId="3" fontId="9" fillId="0" borderId="39" xfId="0" applyNumberFormat="1" applyFont="1" applyFill="1" applyBorder="1" applyAlignment="1">
      <alignment horizontal="center" vertical="center"/>
    </xf>
    <xf numFmtId="168" fontId="63" fillId="0" borderId="0" xfId="2" applyNumberFormat="1" applyFont="1" applyFill="1" applyBorder="1"/>
    <xf numFmtId="0" fontId="63" fillId="0" borderId="0" xfId="0" applyFont="1" applyFill="1" applyBorder="1"/>
    <xf numFmtId="3" fontId="14" fillId="0" borderId="39" xfId="0" applyNumberFormat="1" applyFont="1" applyFill="1" applyBorder="1" applyAlignment="1">
      <alignment horizontal="center" vertical="center"/>
    </xf>
    <xf numFmtId="168" fontId="59" fillId="0" borderId="0" xfId="0" applyNumberFormat="1" applyFont="1" applyFill="1"/>
    <xf numFmtId="0" fontId="29" fillId="0" borderId="0" xfId="0" applyFont="1" applyFill="1" applyBorder="1" applyAlignment="1">
      <alignment horizontal="center"/>
    </xf>
    <xf numFmtId="3" fontId="29" fillId="0" borderId="0" xfId="0" applyNumberFormat="1" applyFont="1" applyFill="1" applyBorder="1"/>
    <xf numFmtId="3" fontId="6" fillId="0" borderId="39" xfId="0" applyNumberFormat="1" applyFont="1" applyFill="1" applyBorder="1" applyAlignment="1">
      <alignment horizontal="center" vertical="center"/>
    </xf>
    <xf numFmtId="0" fontId="10" fillId="0" borderId="0" xfId="0" applyFont="1" applyFill="1" applyBorder="1"/>
    <xf numFmtId="3" fontId="10" fillId="0" borderId="0" xfId="0" applyNumberFormat="1" applyFont="1" applyFill="1" applyBorder="1"/>
    <xf numFmtId="166" fontId="10" fillId="0" borderId="0" xfId="0" applyNumberFormat="1" applyFont="1" applyFill="1" applyBorder="1"/>
    <xf numFmtId="0" fontId="29" fillId="0" borderId="0" xfId="0" applyFont="1" applyFill="1" applyBorder="1"/>
    <xf numFmtId="166" fontId="59" fillId="0" borderId="0" xfId="0" applyNumberFormat="1" applyFont="1" applyFill="1"/>
    <xf numFmtId="165" fontId="62" fillId="0" borderId="8" xfId="0" applyNumberFormat="1" applyFont="1" applyFill="1" applyBorder="1" applyAlignment="1">
      <alignment horizontal="center" vertical="center"/>
    </xf>
    <xf numFmtId="0" fontId="61" fillId="0" borderId="7" xfId="0" applyFont="1" applyFill="1" applyBorder="1" applyAlignment="1">
      <alignment horizontal="left" vertical="center" wrapText="1"/>
    </xf>
    <xf numFmtId="0" fontId="71" fillId="0" borderId="7" xfId="0" applyFont="1" applyFill="1" applyBorder="1" applyAlignment="1">
      <alignment vertical="center" wrapText="1"/>
    </xf>
    <xf numFmtId="0" fontId="29" fillId="0" borderId="7" xfId="0" applyFont="1" applyFill="1" applyBorder="1" applyAlignment="1">
      <alignment vertical="center" wrapText="1"/>
    </xf>
    <xf numFmtId="0" fontId="10" fillId="0" borderId="7" xfId="0" applyFont="1" applyFill="1" applyBorder="1" applyAlignment="1">
      <alignment horizontal="left" vertical="center" wrapText="1"/>
    </xf>
    <xf numFmtId="165" fontId="10" fillId="0" borderId="8" xfId="0" applyNumberFormat="1" applyFont="1" applyFill="1" applyBorder="1" applyAlignment="1">
      <alignment horizontal="center" vertical="center"/>
    </xf>
    <xf numFmtId="0" fontId="19" fillId="0" borderId="39" xfId="0" applyFont="1" applyFill="1" applyBorder="1" applyAlignment="1">
      <alignment horizontal="left" vertical="center" wrapText="1"/>
    </xf>
    <xf numFmtId="0" fontId="71" fillId="0" borderId="7" xfId="0" applyFont="1" applyFill="1" applyBorder="1" applyAlignment="1">
      <alignment horizontal="left" vertical="center" wrapText="1"/>
    </xf>
    <xf numFmtId="9" fontId="19" fillId="0" borderId="1" xfId="0" applyNumberFormat="1" applyFont="1" applyFill="1" applyBorder="1" applyAlignment="1">
      <alignment horizontal="center" vertical="center" wrapText="1"/>
    </xf>
    <xf numFmtId="0" fontId="20" fillId="0" borderId="39" xfId="0" applyFont="1" applyFill="1" applyBorder="1" applyAlignment="1">
      <alignment horizontal="left" vertical="center" wrapText="1"/>
    </xf>
    <xf numFmtId="0" fontId="6" fillId="0" borderId="39"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41" fillId="0" borderId="39" xfId="0" applyFont="1" applyFill="1" applyBorder="1" applyAlignment="1">
      <alignment vertical="center" wrapText="1"/>
    </xf>
    <xf numFmtId="3" fontId="6" fillId="0" borderId="7" xfId="0" applyNumberFormat="1" applyFont="1" applyFill="1" applyBorder="1" applyAlignment="1">
      <alignment horizontal="center" vertical="center" wrapText="1"/>
    </xf>
    <xf numFmtId="3" fontId="20" fillId="0" borderId="7" xfId="0" applyNumberFormat="1" applyFont="1" applyFill="1" applyBorder="1" applyAlignment="1">
      <alignment horizontal="center" vertical="center" wrapText="1"/>
    </xf>
    <xf numFmtId="3" fontId="6" fillId="0" borderId="39" xfId="0" applyNumberFormat="1" applyFont="1" applyFill="1" applyBorder="1" applyAlignment="1">
      <alignment horizontal="center" vertical="center" wrapText="1"/>
    </xf>
    <xf numFmtId="3" fontId="20" fillId="0" borderId="39" xfId="0" applyNumberFormat="1" applyFont="1" applyFill="1" applyBorder="1" applyAlignment="1">
      <alignment horizontal="center" vertical="center" wrapText="1"/>
    </xf>
    <xf numFmtId="165" fontId="20" fillId="0" borderId="39" xfId="0" applyNumberFormat="1" applyFont="1" applyFill="1" applyBorder="1" applyAlignment="1">
      <alignment horizontal="center" vertical="center"/>
    </xf>
    <xf numFmtId="0" fontId="19" fillId="0" borderId="39" xfId="0" applyFont="1" applyFill="1" applyBorder="1" applyAlignment="1">
      <alignment horizontal="left" vertical="center" wrapText="1" indent="1"/>
    </xf>
    <xf numFmtId="3" fontId="19" fillId="0" borderId="39" xfId="0" applyNumberFormat="1" applyFont="1" applyFill="1" applyBorder="1" applyAlignment="1">
      <alignment horizontal="center" vertical="center"/>
    </xf>
    <xf numFmtId="0" fontId="72" fillId="0" borderId="39" xfId="0" applyFont="1" applyFill="1" applyBorder="1" applyAlignment="1">
      <alignment horizontal="left" vertical="center" wrapText="1" indent="1"/>
    </xf>
    <xf numFmtId="3" fontId="6" fillId="0" borderId="8" xfId="0" applyNumberFormat="1" applyFont="1" applyFill="1" applyBorder="1" applyAlignment="1">
      <alignment horizontal="center" vertical="center"/>
    </xf>
    <xf numFmtId="3" fontId="20" fillId="0" borderId="8" xfId="0" applyNumberFormat="1" applyFont="1" applyFill="1" applyBorder="1" applyAlignment="1">
      <alignment horizontal="center" vertical="center"/>
    </xf>
    <xf numFmtId="165" fontId="72" fillId="0" borderId="39" xfId="0" applyNumberFormat="1" applyFont="1" applyFill="1" applyBorder="1" applyAlignment="1">
      <alignment horizontal="center" vertical="center"/>
    </xf>
    <xf numFmtId="3" fontId="20" fillId="0" borderId="39" xfId="0" applyNumberFormat="1" applyFont="1" applyFill="1" applyBorder="1" applyAlignment="1">
      <alignment horizontal="center" vertical="center"/>
    </xf>
    <xf numFmtId="3" fontId="75" fillId="0" borderId="39" xfId="0" applyNumberFormat="1" applyFont="1" applyFill="1" applyBorder="1" applyAlignment="1">
      <alignment horizontal="center" vertical="center"/>
    </xf>
    <xf numFmtId="3" fontId="76" fillId="0" borderId="39" xfId="0" applyNumberFormat="1" applyFont="1" applyFill="1" applyBorder="1" applyAlignment="1">
      <alignment horizontal="center" vertical="center"/>
    </xf>
    <xf numFmtId="3" fontId="14" fillId="0" borderId="8" xfId="0" applyNumberFormat="1" applyFont="1" applyFill="1" applyBorder="1" applyAlignment="1">
      <alignment horizontal="center" vertical="center"/>
    </xf>
    <xf numFmtId="3" fontId="72" fillId="0" borderId="8" xfId="0" applyNumberFormat="1" applyFont="1" applyFill="1" applyBorder="1" applyAlignment="1">
      <alignment horizontal="center" vertical="center"/>
    </xf>
    <xf numFmtId="9" fontId="20" fillId="0" borderId="39" xfId="1" applyFont="1" applyFill="1" applyBorder="1" applyAlignment="1">
      <alignment horizontal="center" vertical="center"/>
    </xf>
    <xf numFmtId="165" fontId="20" fillId="0" borderId="39" xfId="1" applyNumberFormat="1" applyFont="1" applyFill="1" applyBorder="1" applyAlignment="1">
      <alignment horizontal="center" vertical="center"/>
    </xf>
    <xf numFmtId="0" fontId="76" fillId="0" borderId="39" xfId="0" applyFont="1" applyFill="1" applyBorder="1" applyAlignment="1">
      <alignment horizontal="left" vertical="center" wrapText="1" indent="1"/>
    </xf>
    <xf numFmtId="3" fontId="72" fillId="0" borderId="39" xfId="0" applyNumberFormat="1" applyFont="1" applyFill="1" applyBorder="1" applyAlignment="1">
      <alignment horizontal="center" vertical="center"/>
    </xf>
    <xf numFmtId="0" fontId="19" fillId="0" borderId="39" xfId="0" applyFont="1" applyFill="1" applyBorder="1" applyAlignment="1">
      <alignment vertical="center" wrapText="1"/>
    </xf>
    <xf numFmtId="0" fontId="78" fillId="0" borderId="7" xfId="0" applyFont="1" applyFill="1" applyBorder="1" applyAlignment="1">
      <alignment horizontal="center" vertical="center" wrapText="1"/>
    </xf>
    <xf numFmtId="0" fontId="19" fillId="0" borderId="39" xfId="0" applyFont="1" applyFill="1" applyBorder="1" applyAlignment="1">
      <alignment horizontal="left" vertical="center"/>
    </xf>
    <xf numFmtId="0" fontId="78" fillId="0" borderId="7" xfId="0" applyFont="1" applyFill="1" applyBorder="1" applyAlignment="1">
      <alignment horizontal="left" vertical="center" wrapText="1"/>
    </xf>
    <xf numFmtId="0" fontId="20" fillId="0" borderId="39" xfId="0" applyFont="1" applyFill="1" applyBorder="1" applyAlignment="1">
      <alignment horizontal="left" vertical="center" wrapText="1" indent="1"/>
    </xf>
    <xf numFmtId="0" fontId="8" fillId="3" borderId="7" xfId="0" applyFont="1" applyFill="1" applyBorder="1" applyAlignment="1">
      <alignment horizontal="left" vertical="center" wrapText="1"/>
    </xf>
    <xf numFmtId="9" fontId="8" fillId="3" borderId="8" xfId="0" applyNumberFormat="1" applyFont="1" applyFill="1" applyBorder="1" applyAlignment="1">
      <alignment horizontal="center" vertical="center"/>
    </xf>
    <xf numFmtId="9" fontId="10" fillId="3" borderId="8" xfId="1" applyNumberFormat="1" applyFont="1" applyFill="1" applyBorder="1" applyAlignment="1">
      <alignment horizontal="center" vertical="center"/>
    </xf>
    <xf numFmtId="1" fontId="10" fillId="3" borderId="8" xfId="1" applyNumberFormat="1" applyFont="1" applyFill="1" applyBorder="1" applyAlignment="1">
      <alignment horizontal="center" vertical="center"/>
    </xf>
    <xf numFmtId="1" fontId="10" fillId="3" borderId="8" xfId="0" applyNumberFormat="1" applyFont="1" applyFill="1" applyBorder="1" applyAlignment="1">
      <alignment horizontal="center" vertical="center"/>
    </xf>
    <xf numFmtId="1" fontId="8" fillId="3" borderId="8" xfId="0" applyNumberFormat="1" applyFont="1" applyFill="1" applyBorder="1" applyAlignment="1">
      <alignment horizontal="center" vertical="center"/>
    </xf>
    <xf numFmtId="1" fontId="8" fillId="3" borderId="8" xfId="1" applyNumberFormat="1" applyFont="1" applyFill="1" applyBorder="1" applyAlignment="1">
      <alignment horizontal="center" vertical="center"/>
    </xf>
    <xf numFmtId="3" fontId="10" fillId="3" borderId="8" xfId="1" applyNumberFormat="1" applyFont="1" applyFill="1" applyBorder="1" applyAlignment="1">
      <alignment horizontal="center" vertical="center"/>
    </xf>
    <xf numFmtId="0" fontId="2" fillId="0" borderId="0" xfId="0" applyFont="1" applyAlignment="1"/>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8" fillId="4" borderId="3" xfId="0" applyNumberFormat="1" applyFont="1" applyFill="1" applyBorder="1" applyAlignment="1">
      <alignment horizontal="center" vertical="center"/>
    </xf>
    <xf numFmtId="9" fontId="8" fillId="4" borderId="4"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9" fontId="8" fillId="4" borderId="2" xfId="0" applyNumberFormat="1" applyFont="1" applyFill="1" applyBorder="1" applyAlignment="1">
      <alignment horizontal="center" vertical="center"/>
    </xf>
    <xf numFmtId="9" fontId="8" fillId="4" borderId="10" xfId="0" applyNumberFormat="1" applyFont="1" applyFill="1" applyBorder="1" applyAlignment="1">
      <alignment horizontal="center" vertical="center"/>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4" borderId="3"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3" fillId="4"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2" fillId="0" borderId="0" xfId="0" applyFont="1" applyAlignment="1">
      <alignment horizont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3" fillId="2" borderId="0" xfId="0" applyFont="1" applyFill="1" applyAlignment="1">
      <alignment horizontal="center"/>
    </xf>
    <xf numFmtId="0" fontId="5" fillId="3" borderId="1" xfId="0" applyFont="1" applyFill="1" applyBorder="1" applyAlignment="1">
      <alignment horizontal="center" vertical="center"/>
    </xf>
    <xf numFmtId="49" fontId="5" fillId="3" borderId="2"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23" fillId="0" borderId="0" xfId="0" applyFont="1" applyFill="1" applyAlignment="1">
      <alignment horizontal="center" vertical="center" wrapText="1"/>
    </xf>
    <xf numFmtId="0" fontId="25" fillId="0" borderId="0" xfId="0" applyFont="1" applyFill="1" applyAlignment="1">
      <alignment horizontal="center"/>
    </xf>
    <xf numFmtId="0" fontId="8" fillId="0" borderId="1" xfId="0" applyFont="1" applyFill="1" applyBorder="1" applyAlignment="1">
      <alignment horizontal="center" vertical="center"/>
    </xf>
    <xf numFmtId="49" fontId="8" fillId="0" borderId="2"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9" fontId="8" fillId="0" borderId="2" xfId="0" applyNumberFormat="1" applyFont="1" applyFill="1" applyBorder="1" applyAlignment="1">
      <alignment horizontal="center" vertical="center"/>
    </xf>
    <xf numFmtId="9" fontId="8" fillId="0" borderId="10" xfId="0" applyNumberFormat="1" applyFont="1" applyFill="1" applyBorder="1" applyAlignment="1">
      <alignment horizontal="center" vertical="center"/>
    </xf>
    <xf numFmtId="9" fontId="8" fillId="0" borderId="3" xfId="0" applyNumberFormat="1" applyFont="1" applyFill="1" applyBorder="1" applyAlignment="1">
      <alignment horizontal="center" vertical="center"/>
    </xf>
    <xf numFmtId="9" fontId="8" fillId="0" borderId="4" xfId="0" applyNumberFormat="1" applyFont="1" applyFill="1" applyBorder="1" applyAlignment="1">
      <alignment horizontal="center" vertical="center"/>
    </xf>
    <xf numFmtId="9" fontId="8" fillId="0" borderId="14" xfId="0" applyNumberFormat="1" applyFont="1" applyFill="1" applyBorder="1" applyAlignment="1">
      <alignment horizontal="center" vertical="center"/>
    </xf>
    <xf numFmtId="9" fontId="8" fillId="0" borderId="2" xfId="0" applyNumberFormat="1" applyFont="1" applyFill="1" applyBorder="1" applyAlignment="1">
      <alignment horizontal="center" vertical="center" wrapText="1"/>
    </xf>
    <xf numFmtId="0" fontId="34" fillId="0" borderId="0" xfId="0" applyFont="1" applyAlignment="1">
      <alignment horizontal="center" wrapText="1"/>
    </xf>
    <xf numFmtId="0" fontId="35" fillId="2" borderId="0" xfId="0" applyFont="1" applyFill="1" applyAlignment="1">
      <alignment horizontal="center"/>
    </xf>
    <xf numFmtId="49"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6" fillId="0" borderId="17" xfId="0" applyFont="1" applyBorder="1" applyAlignment="1">
      <alignment horizontal="left" vertical="center" wrapText="1"/>
    </xf>
    <xf numFmtId="0" fontId="36" fillId="0" borderId="10" xfId="0" applyFont="1" applyBorder="1" applyAlignment="1">
      <alignment horizontal="left" vertical="center" wrapText="1"/>
    </xf>
    <xf numFmtId="0" fontId="36" fillId="0" borderId="18" xfId="0" applyFont="1" applyBorder="1" applyAlignment="1">
      <alignment horizontal="left" vertical="center" wrapText="1"/>
    </xf>
    <xf numFmtId="0" fontId="36" fillId="0" borderId="19" xfId="0" applyFont="1" applyBorder="1" applyAlignment="1">
      <alignment horizontal="left" vertical="center" wrapText="1"/>
    </xf>
    <xf numFmtId="0" fontId="36" fillId="0" borderId="0" xfId="0" applyFont="1" applyBorder="1" applyAlignment="1">
      <alignment horizontal="left" vertical="center" wrapText="1"/>
    </xf>
    <xf numFmtId="0" fontId="36" fillId="0" borderId="6" xfId="0" applyFont="1" applyBorder="1" applyAlignment="1">
      <alignment horizontal="left" vertical="center" wrapText="1"/>
    </xf>
    <xf numFmtId="0" fontId="36" fillId="0" borderId="16" xfId="0" applyFont="1" applyBorder="1" applyAlignment="1">
      <alignment horizontal="left" vertical="center" wrapText="1"/>
    </xf>
    <xf numFmtId="0" fontId="36" fillId="0" borderId="14" xfId="0" applyFont="1" applyBorder="1" applyAlignment="1">
      <alignment horizontal="left" vertical="center" wrapText="1"/>
    </xf>
    <xf numFmtId="0" fontId="36" fillId="0" borderId="8" xfId="0" applyFont="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8" fillId="3" borderId="5" xfId="0" applyFont="1" applyFill="1" applyBorder="1" applyAlignment="1">
      <alignment horizontal="left" vertical="center" wrapText="1"/>
    </xf>
    <xf numFmtId="0" fontId="8" fillId="3" borderId="7"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8" fillId="3" borderId="1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6" fillId="0" borderId="17" xfId="0" applyFont="1" applyBorder="1" applyAlignment="1">
      <alignment horizontal="left" vertical="center" wrapText="1"/>
    </xf>
    <xf numFmtId="0" fontId="6" fillId="0" borderId="10"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0" borderId="16" xfId="0" applyFont="1" applyBorder="1" applyAlignment="1">
      <alignment horizontal="left" vertical="center" wrapText="1"/>
    </xf>
    <xf numFmtId="0" fontId="6" fillId="0" borderId="14" xfId="0" applyFont="1" applyBorder="1" applyAlignment="1">
      <alignment horizontal="left" vertical="center" wrapText="1"/>
    </xf>
    <xf numFmtId="0" fontId="6" fillId="0" borderId="8" xfId="0" applyFont="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20" fillId="4" borderId="3" xfId="0" applyFont="1" applyFill="1" applyBorder="1" applyAlignment="1">
      <alignment horizontal="left" vertical="center" wrapText="1"/>
    </xf>
    <xf numFmtId="0" fontId="20" fillId="4" borderId="4" xfId="0" applyFont="1" applyFill="1" applyBorder="1" applyAlignment="1">
      <alignment horizontal="left" vertical="center" wrapText="1"/>
    </xf>
    <xf numFmtId="0" fontId="5" fillId="0" borderId="1" xfId="0"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4" borderId="2" xfId="0" applyFont="1" applyFill="1" applyBorder="1" applyAlignment="1">
      <alignment horizontal="center" vertical="center"/>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23" xfId="0" applyFont="1" applyFill="1" applyBorder="1" applyAlignment="1">
      <alignmen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9" fontId="8" fillId="3" borderId="3" xfId="0" applyNumberFormat="1" applyFont="1" applyFill="1" applyBorder="1" applyAlignment="1">
      <alignment horizontal="center" vertical="center"/>
    </xf>
    <xf numFmtId="9" fontId="8" fillId="3" borderId="4" xfId="0" applyNumberFormat="1" applyFont="1" applyFill="1" applyBorder="1" applyAlignment="1">
      <alignment horizontal="center" vertical="center"/>
    </xf>
    <xf numFmtId="9" fontId="8" fillId="4" borderId="14" xfId="0" applyNumberFormat="1" applyFont="1" applyFill="1" applyBorder="1" applyAlignment="1">
      <alignment horizontal="center" vertical="center"/>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8" fillId="3" borderId="2"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3" borderId="4"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0" fontId="51" fillId="4" borderId="2" xfId="0" applyFont="1" applyFill="1" applyBorder="1" applyAlignment="1">
      <alignment horizontal="center" vertical="center"/>
    </xf>
    <xf numFmtId="0" fontId="51" fillId="4" borderId="3" xfId="0" applyFont="1" applyFill="1" applyBorder="1" applyAlignment="1">
      <alignment horizontal="center" vertical="center"/>
    </xf>
    <xf numFmtId="0" fontId="51" fillId="4" borderId="4" xfId="0" applyFont="1" applyFill="1" applyBorder="1" applyAlignment="1">
      <alignment horizontal="center" vertical="center"/>
    </xf>
    <xf numFmtId="0" fontId="57" fillId="3" borderId="2" xfId="0" applyFont="1" applyFill="1" applyBorder="1" applyAlignment="1">
      <alignment horizontal="left" vertical="center" wrapText="1"/>
    </xf>
    <xf numFmtId="0" fontId="57" fillId="3" borderId="3" xfId="0" applyFont="1" applyFill="1" applyBorder="1" applyAlignment="1">
      <alignment horizontal="left" vertical="center" wrapText="1"/>
    </xf>
    <xf numFmtId="0" fontId="57" fillId="3" borderId="4" xfId="0" applyFont="1" applyFill="1" applyBorder="1" applyAlignment="1">
      <alignment horizontal="left" vertical="center" wrapText="1"/>
    </xf>
    <xf numFmtId="0" fontId="48" fillId="3" borderId="2" xfId="0" applyFont="1" applyFill="1" applyBorder="1" applyAlignment="1">
      <alignment horizontal="left" vertical="top" wrapText="1"/>
    </xf>
    <xf numFmtId="0" fontId="48" fillId="3" borderId="3" xfId="0" applyFont="1" applyFill="1" applyBorder="1" applyAlignment="1">
      <alignment horizontal="left" vertical="top" wrapText="1"/>
    </xf>
    <xf numFmtId="0" fontId="48" fillId="3" borderId="4" xfId="0" applyFont="1" applyFill="1" applyBorder="1" applyAlignment="1">
      <alignment horizontal="left" vertical="top" wrapText="1"/>
    </xf>
    <xf numFmtId="0" fontId="46" fillId="0" borderId="0" xfId="0" applyFont="1" applyAlignment="1">
      <alignment horizontal="center" wrapText="1"/>
    </xf>
    <xf numFmtId="0" fontId="49" fillId="3" borderId="17" xfId="0" applyFont="1" applyFill="1" applyBorder="1" applyAlignment="1">
      <alignment horizontal="left" vertical="top" wrapText="1"/>
    </xf>
    <xf numFmtId="0" fontId="49" fillId="3" borderId="10" xfId="0" applyFont="1" applyFill="1" applyBorder="1" applyAlignment="1">
      <alignment horizontal="left" vertical="top" wrapText="1"/>
    </xf>
    <xf numFmtId="0" fontId="49" fillId="3" borderId="18" xfId="0" applyFont="1" applyFill="1" applyBorder="1" applyAlignment="1">
      <alignment horizontal="left" vertical="top" wrapText="1"/>
    </xf>
    <xf numFmtId="0" fontId="49" fillId="3" borderId="19" xfId="0" applyFont="1" applyFill="1" applyBorder="1" applyAlignment="1">
      <alignment horizontal="left" vertical="top" wrapText="1"/>
    </xf>
    <xf numFmtId="0" fontId="49" fillId="3" borderId="0" xfId="0" applyFont="1" applyFill="1" applyBorder="1" applyAlignment="1">
      <alignment horizontal="left" vertical="top" wrapText="1"/>
    </xf>
    <xf numFmtId="0" fontId="49" fillId="3" borderId="6" xfId="0" applyFont="1" applyFill="1" applyBorder="1" applyAlignment="1">
      <alignment horizontal="left" vertical="top" wrapText="1"/>
    </xf>
    <xf numFmtId="0" fontId="48" fillId="4" borderId="2" xfId="0" applyFont="1" applyFill="1" applyBorder="1" applyAlignment="1">
      <alignment horizontal="left" vertical="center" wrapText="1"/>
    </xf>
    <xf numFmtId="0" fontId="48" fillId="4" borderId="3" xfId="0" applyFont="1" applyFill="1" applyBorder="1" applyAlignment="1">
      <alignment horizontal="left" vertical="center" wrapText="1"/>
    </xf>
    <xf numFmtId="0" fontId="48" fillId="4" borderId="4" xfId="0" applyFont="1" applyFill="1" applyBorder="1" applyAlignment="1">
      <alignment horizontal="left" vertical="center" wrapText="1"/>
    </xf>
    <xf numFmtId="0" fontId="49" fillId="3" borderId="5" xfId="0" applyFont="1" applyFill="1" applyBorder="1" applyAlignment="1">
      <alignment horizontal="left" vertical="center" wrapText="1"/>
    </xf>
    <xf numFmtId="0" fontId="49" fillId="3" borderId="7" xfId="0" applyFont="1" applyFill="1" applyBorder="1" applyAlignment="1">
      <alignment horizontal="left" vertical="center" wrapText="1"/>
    </xf>
    <xf numFmtId="0" fontId="57" fillId="4" borderId="17" xfId="0" applyFont="1" applyFill="1" applyBorder="1" applyAlignment="1">
      <alignment horizontal="left" vertical="center" wrapText="1"/>
    </xf>
    <xf numFmtId="0" fontId="57" fillId="4" borderId="10" xfId="0" applyFont="1" applyFill="1" applyBorder="1" applyAlignment="1">
      <alignment horizontal="left" vertical="center" wrapText="1"/>
    </xf>
    <xf numFmtId="0" fontId="57" fillId="4" borderId="18" xfId="0" applyFont="1" applyFill="1" applyBorder="1" applyAlignment="1">
      <alignment horizontal="left" vertical="center" wrapText="1"/>
    </xf>
    <xf numFmtId="0" fontId="49" fillId="3" borderId="25" xfId="0" applyFont="1" applyFill="1" applyBorder="1" applyAlignment="1">
      <alignment horizontal="center" vertical="center" wrapText="1"/>
    </xf>
    <xf numFmtId="0" fontId="49" fillId="3" borderId="26" xfId="0" applyFont="1" applyFill="1" applyBorder="1" applyAlignment="1">
      <alignment horizontal="center" vertical="center" wrapText="1"/>
    </xf>
    <xf numFmtId="0" fontId="49" fillId="3" borderId="27" xfId="0" applyFont="1" applyFill="1" applyBorder="1" applyAlignment="1">
      <alignment horizontal="center" vertical="center" wrapText="1"/>
    </xf>
    <xf numFmtId="0" fontId="31" fillId="4" borderId="14"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48" fillId="3" borderId="2" xfId="0" applyFont="1" applyFill="1" applyBorder="1" applyAlignment="1">
      <alignment horizontal="center" vertical="center"/>
    </xf>
    <xf numFmtId="0" fontId="48" fillId="3" borderId="3" xfId="0" applyFont="1" applyFill="1" applyBorder="1" applyAlignment="1">
      <alignment horizontal="center" vertical="center"/>
    </xf>
    <xf numFmtId="0" fontId="48" fillId="3" borderId="4" xfId="0" applyFont="1" applyFill="1" applyBorder="1" applyAlignment="1">
      <alignment horizontal="center" vertical="center"/>
    </xf>
    <xf numFmtId="49" fontId="48" fillId="3" borderId="2" xfId="0" applyNumberFormat="1" applyFont="1" applyFill="1" applyBorder="1" applyAlignment="1">
      <alignment horizontal="center" vertical="center"/>
    </xf>
    <xf numFmtId="49" fontId="48" fillId="3" borderId="3" xfId="0" applyNumberFormat="1" applyFont="1" applyFill="1" applyBorder="1" applyAlignment="1">
      <alignment horizontal="center" vertical="center"/>
    </xf>
    <xf numFmtId="49" fontId="48" fillId="3" borderId="4" xfId="0" applyNumberFormat="1" applyFont="1" applyFill="1" applyBorder="1" applyAlignment="1">
      <alignment horizontal="center" vertical="center"/>
    </xf>
    <xf numFmtId="0" fontId="48" fillId="3" borderId="2"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48" fillId="3" borderId="4" xfId="0" applyFont="1" applyFill="1" applyBorder="1" applyAlignment="1">
      <alignment horizontal="center" vertical="center" wrapText="1"/>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57" fillId="4" borderId="2" xfId="0" applyFont="1" applyFill="1" applyBorder="1" applyAlignment="1">
      <alignment horizontal="left" vertical="center" wrapText="1"/>
    </xf>
    <xf numFmtId="0" fontId="57" fillId="4" borderId="3" xfId="0" applyFont="1" applyFill="1" applyBorder="1" applyAlignment="1">
      <alignment horizontal="left" vertical="center" wrapText="1"/>
    </xf>
    <xf numFmtId="0" fontId="57" fillId="4" borderId="4" xfId="0" applyFont="1" applyFill="1" applyBorder="1" applyAlignment="1">
      <alignment horizontal="left" vertical="center" wrapText="1"/>
    </xf>
    <xf numFmtId="0" fontId="49" fillId="3" borderId="2" xfId="0" applyFont="1" applyFill="1" applyBorder="1" applyAlignment="1">
      <alignment horizontal="center" vertical="center" wrapText="1"/>
    </xf>
    <xf numFmtId="0" fontId="49" fillId="3" borderId="3" xfId="0" applyFont="1" applyFill="1" applyBorder="1" applyAlignment="1">
      <alignment horizontal="center" vertical="center" wrapText="1"/>
    </xf>
    <xf numFmtId="0" fontId="49" fillId="3" borderId="4" xfId="0" applyFont="1" applyFill="1" applyBorder="1" applyAlignment="1">
      <alignment horizontal="center" vertical="center" wrapText="1"/>
    </xf>
    <xf numFmtId="0" fontId="31" fillId="4" borderId="2"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31" fillId="4" borderId="2"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81" fillId="3" borderId="2" xfId="0" applyFont="1" applyFill="1" applyBorder="1" applyAlignment="1">
      <alignment horizontal="left" vertical="center" wrapText="1"/>
    </xf>
    <xf numFmtId="0" fontId="81" fillId="3" borderId="3" xfId="0" applyFont="1" applyFill="1" applyBorder="1" applyAlignment="1">
      <alignment horizontal="left" vertical="center" wrapText="1"/>
    </xf>
    <xf numFmtId="0" fontId="81" fillId="3" borderId="4" xfId="0" applyFont="1" applyFill="1" applyBorder="1" applyAlignment="1">
      <alignment horizontal="left" vertical="center" wrapText="1"/>
    </xf>
    <xf numFmtId="9" fontId="7" fillId="4" borderId="2" xfId="0" applyNumberFormat="1" applyFont="1" applyFill="1" applyBorder="1" applyAlignment="1">
      <alignment horizontal="center" vertical="center"/>
    </xf>
    <xf numFmtId="9" fontId="7" fillId="4" borderId="3" xfId="0" applyNumberFormat="1" applyFont="1" applyFill="1" applyBorder="1" applyAlignment="1">
      <alignment horizontal="center" vertical="center"/>
    </xf>
    <xf numFmtId="9" fontId="7" fillId="4" borderId="4" xfId="0" applyNumberFormat="1" applyFont="1" applyFill="1" applyBorder="1" applyAlignment="1">
      <alignment horizontal="center" vertical="center"/>
    </xf>
    <xf numFmtId="0" fontId="49" fillId="3" borderId="2" xfId="0" applyFont="1" applyFill="1" applyBorder="1" applyAlignment="1">
      <alignment horizontal="left" vertical="center" wrapText="1"/>
    </xf>
    <xf numFmtId="0" fontId="49" fillId="3" borderId="3" xfId="0" applyFont="1" applyFill="1" applyBorder="1" applyAlignment="1">
      <alignment horizontal="left" vertical="center" wrapText="1"/>
    </xf>
    <xf numFmtId="0" fontId="49" fillId="3" borderId="4" xfId="0" applyFont="1" applyFill="1" applyBorder="1" applyAlignment="1">
      <alignment horizontal="left" vertical="center"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18" fillId="3" borderId="2"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8" fillId="3" borderId="16" xfId="0" applyFont="1" applyFill="1" applyBorder="1" applyAlignment="1">
      <alignment horizontal="left" vertical="center" wrapText="1"/>
    </xf>
    <xf numFmtId="0" fontId="18" fillId="3" borderId="14"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62" fillId="0" borderId="2" xfId="0" applyFont="1" applyFill="1" applyBorder="1" applyAlignment="1">
      <alignment horizontal="center" vertical="center" wrapText="1"/>
    </xf>
    <xf numFmtId="0" fontId="62" fillId="0" borderId="3" xfId="0" applyFont="1" applyFill="1" applyBorder="1" applyAlignment="1">
      <alignment horizontal="center" vertical="center" wrapText="1"/>
    </xf>
    <xf numFmtId="0" fontId="62" fillId="0" borderId="4" xfId="0" applyFont="1" applyFill="1" applyBorder="1" applyAlignment="1">
      <alignment horizontal="center" vertical="center" wrapText="1"/>
    </xf>
    <xf numFmtId="0" fontId="62" fillId="0" borderId="2" xfId="0" applyFont="1" applyFill="1" applyBorder="1" applyAlignment="1">
      <alignment horizontal="left" vertical="center" wrapText="1"/>
    </xf>
    <xf numFmtId="0" fontId="62" fillId="0" borderId="3" xfId="0" applyFont="1" applyFill="1" applyBorder="1" applyAlignment="1">
      <alignment horizontal="left" vertical="center" wrapText="1"/>
    </xf>
    <xf numFmtId="0" fontId="62" fillId="0" borderId="4" xfId="0" applyFont="1" applyFill="1" applyBorder="1" applyAlignment="1">
      <alignment horizontal="left" vertical="center" wrapText="1"/>
    </xf>
    <xf numFmtId="0" fontId="64" fillId="0" borderId="2" xfId="0" applyFont="1" applyFill="1" applyBorder="1" applyAlignment="1">
      <alignment horizontal="center" vertical="center"/>
    </xf>
    <xf numFmtId="0" fontId="64" fillId="0" borderId="3" xfId="0" applyFont="1" applyFill="1" applyBorder="1" applyAlignment="1">
      <alignment horizontal="center" vertical="center"/>
    </xf>
    <xf numFmtId="0" fontId="64" fillId="0" borderId="4" xfId="0" applyFont="1" applyFill="1" applyBorder="1" applyAlignment="1">
      <alignment horizontal="center" vertical="center"/>
    </xf>
    <xf numFmtId="0" fontId="58" fillId="0" borderId="0" xfId="0" applyFont="1" applyFill="1" applyAlignment="1">
      <alignment horizontal="center" wrapText="1"/>
    </xf>
    <xf numFmtId="0" fontId="62" fillId="0" borderId="17" xfId="0" applyFont="1" applyFill="1" applyBorder="1" applyAlignment="1">
      <alignment horizontal="left" vertical="center" wrapText="1"/>
    </xf>
    <xf numFmtId="0" fontId="62" fillId="0" borderId="10" xfId="0" applyFont="1" applyFill="1" applyBorder="1" applyAlignment="1">
      <alignment horizontal="left" vertical="center" wrapText="1"/>
    </xf>
    <xf numFmtId="0" fontId="62" fillId="0" borderId="18" xfId="0" applyFont="1" applyFill="1" applyBorder="1" applyAlignment="1">
      <alignment horizontal="left" vertical="center" wrapText="1"/>
    </xf>
    <xf numFmtId="0" fontId="62" fillId="0" borderId="19" xfId="0" applyFont="1" applyFill="1" applyBorder="1" applyAlignment="1">
      <alignment horizontal="left" vertical="center" wrapText="1"/>
    </xf>
    <xf numFmtId="0" fontId="62" fillId="0" borderId="0"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6" xfId="0" applyFont="1" applyFill="1" applyBorder="1" applyAlignment="1">
      <alignment horizontal="left" vertical="center" wrapText="1"/>
    </xf>
    <xf numFmtId="0" fontId="62" fillId="0" borderId="14" xfId="0" applyFont="1" applyFill="1" applyBorder="1" applyAlignment="1">
      <alignment horizontal="left" vertical="center" wrapText="1"/>
    </xf>
    <xf numFmtId="0" fontId="62" fillId="0" borderId="8" xfId="0" applyFont="1" applyFill="1" applyBorder="1" applyAlignment="1">
      <alignment horizontal="left" vertical="center" wrapText="1"/>
    </xf>
    <xf numFmtId="0" fontId="62" fillId="0" borderId="3"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5" xfId="0" applyFont="1" applyFill="1" applyBorder="1" applyAlignment="1">
      <alignment horizontal="center" vertical="center" wrapText="1"/>
    </xf>
    <xf numFmtId="0" fontId="62" fillId="0" borderId="7"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61" fillId="0" borderId="2" xfId="0" applyFont="1" applyFill="1" applyBorder="1" applyAlignment="1">
      <alignment horizontal="center" vertical="center"/>
    </xf>
    <xf numFmtId="0" fontId="61" fillId="0" borderId="3" xfId="0" applyFont="1" applyFill="1" applyBorder="1" applyAlignment="1">
      <alignment horizontal="center" vertical="center"/>
    </xf>
    <xf numFmtId="0" fontId="61" fillId="0" borderId="4" xfId="0" applyFont="1" applyFill="1" applyBorder="1" applyAlignment="1">
      <alignment horizontal="center" vertical="center"/>
    </xf>
    <xf numFmtId="0" fontId="58" fillId="0" borderId="0" xfId="0" applyFont="1" applyFill="1" applyAlignment="1">
      <alignment horizontal="center"/>
    </xf>
    <xf numFmtId="49" fontId="6" fillId="0" borderId="39" xfId="0" applyNumberFormat="1" applyFont="1" applyFill="1" applyBorder="1" applyAlignment="1">
      <alignment horizontal="center" vertical="center"/>
    </xf>
    <xf numFmtId="0" fontId="6" fillId="0" borderId="39" xfId="0" applyFont="1" applyFill="1" applyBorder="1" applyAlignment="1">
      <alignment horizontal="center" vertical="center" wrapText="1"/>
    </xf>
    <xf numFmtId="0" fontId="61" fillId="0" borderId="2" xfId="0" applyFont="1" applyFill="1" applyBorder="1" applyAlignment="1">
      <alignment horizontal="center"/>
    </xf>
    <xf numFmtId="0" fontId="61" fillId="0" borderId="3" xfId="0" applyFont="1" applyFill="1" applyBorder="1" applyAlignment="1">
      <alignment horizontal="center"/>
    </xf>
    <xf numFmtId="0" fontId="61" fillId="0" borderId="4" xfId="0" applyFont="1" applyFill="1" applyBorder="1" applyAlignment="1">
      <alignment horizontal="center"/>
    </xf>
    <xf numFmtId="0" fontId="61" fillId="0" borderId="2" xfId="0" applyFont="1" applyFill="1" applyBorder="1" applyAlignment="1">
      <alignment horizontal="center" vertical="center" wrapText="1"/>
    </xf>
    <xf numFmtId="0" fontId="61" fillId="0" borderId="3" xfId="0" applyFont="1" applyFill="1" applyBorder="1" applyAlignment="1">
      <alignment horizontal="center" vertical="center" wrapText="1"/>
    </xf>
    <xf numFmtId="0" fontId="61" fillId="0" borderId="4"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73" fillId="0" borderId="20" xfId="0" applyFont="1" applyFill="1" applyBorder="1" applyAlignment="1">
      <alignment horizontal="left" vertical="center" wrapText="1"/>
    </xf>
    <xf numFmtId="0" fontId="73" fillId="0" borderId="21" xfId="0" applyFont="1" applyFill="1" applyBorder="1" applyAlignment="1">
      <alignment horizontal="left" vertical="center" wrapText="1"/>
    </xf>
    <xf numFmtId="0" fontId="73" fillId="0" borderId="22"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65" fillId="0" borderId="2" xfId="0" applyFont="1" applyFill="1" applyBorder="1" applyAlignment="1">
      <alignment horizontal="center" vertical="center" wrapText="1"/>
    </xf>
    <xf numFmtId="0" fontId="65" fillId="0" borderId="3" xfId="0" applyFont="1" applyFill="1" applyBorder="1" applyAlignment="1">
      <alignment horizontal="center" vertical="center" wrapText="1"/>
    </xf>
    <xf numFmtId="0" fontId="65" fillId="0" borderId="4" xfId="0" applyFont="1" applyFill="1" applyBorder="1" applyAlignment="1">
      <alignment horizontal="center" vertical="center" wrapText="1"/>
    </xf>
    <xf numFmtId="0" fontId="65" fillId="0" borderId="2" xfId="0" applyFont="1" applyFill="1" applyBorder="1" applyAlignment="1">
      <alignment horizontal="center" vertical="center"/>
    </xf>
    <xf numFmtId="0" fontId="65" fillId="0" borderId="3" xfId="0" applyFont="1" applyFill="1" applyBorder="1" applyAlignment="1">
      <alignment horizontal="center" vertical="center"/>
    </xf>
    <xf numFmtId="0" fontId="65" fillId="0" borderId="4" xfId="0" applyFont="1" applyFill="1" applyBorder="1" applyAlignment="1">
      <alignment horizontal="center" vertical="center"/>
    </xf>
    <xf numFmtId="0" fontId="65" fillId="0" borderId="5" xfId="0" applyFont="1" applyFill="1" applyBorder="1" applyAlignment="1">
      <alignment horizontal="center" vertical="center" wrapText="1"/>
    </xf>
    <xf numFmtId="0" fontId="65" fillId="0" borderId="7" xfId="0" applyFont="1" applyFill="1" applyBorder="1" applyAlignment="1">
      <alignment horizontal="center" vertical="center" wrapText="1"/>
    </xf>
    <xf numFmtId="0" fontId="69" fillId="0" borderId="2" xfId="0" applyFont="1" applyFill="1" applyBorder="1" applyAlignment="1">
      <alignment horizontal="center" vertical="center" wrapText="1"/>
    </xf>
    <xf numFmtId="0" fontId="69" fillId="0" borderId="3" xfId="0" applyFont="1" applyFill="1" applyBorder="1" applyAlignment="1">
      <alignment horizontal="center" vertical="center" wrapText="1"/>
    </xf>
    <xf numFmtId="0" fontId="69" fillId="0" borderId="4" xfId="0" applyFont="1" applyFill="1" applyBorder="1" applyAlignment="1">
      <alignment horizontal="center" vertical="center" wrapText="1"/>
    </xf>
    <xf numFmtId="0" fontId="65" fillId="0" borderId="5" xfId="0" applyFont="1" applyFill="1" applyBorder="1" applyAlignment="1">
      <alignment vertical="center" wrapText="1"/>
    </xf>
    <xf numFmtId="0" fontId="65" fillId="0" borderId="9" xfId="0" applyFont="1" applyFill="1" applyBorder="1" applyAlignment="1">
      <alignment vertical="center" wrapText="1"/>
    </xf>
    <xf numFmtId="0" fontId="65" fillId="0" borderId="7" xfId="0" applyFont="1" applyFill="1" applyBorder="1" applyAlignment="1">
      <alignment vertical="center" wrapText="1"/>
    </xf>
    <xf numFmtId="0" fontId="65" fillId="0" borderId="17" xfId="0" applyFont="1" applyFill="1" applyBorder="1" applyAlignment="1">
      <alignment horizontal="center" vertical="center"/>
    </xf>
    <xf numFmtId="0" fontId="65" fillId="0" borderId="10" xfId="0" applyFont="1" applyFill="1" applyBorder="1" applyAlignment="1">
      <alignment horizontal="center" vertical="center"/>
    </xf>
    <xf numFmtId="0" fontId="65" fillId="0" borderId="18" xfId="0" applyFont="1" applyFill="1" applyBorder="1" applyAlignment="1">
      <alignment horizontal="center" vertical="center"/>
    </xf>
    <xf numFmtId="0" fontId="65" fillId="0" borderId="19" xfId="0" applyFont="1" applyFill="1" applyBorder="1" applyAlignment="1">
      <alignment horizontal="center" vertical="center"/>
    </xf>
    <xf numFmtId="0" fontId="65" fillId="0" borderId="0" xfId="0" applyFont="1" applyFill="1" applyBorder="1" applyAlignment="1">
      <alignment horizontal="center" vertical="center"/>
    </xf>
    <xf numFmtId="0" fontId="65" fillId="0" borderId="6" xfId="0" applyFont="1" applyFill="1" applyBorder="1" applyAlignment="1">
      <alignment horizontal="center" vertical="center"/>
    </xf>
    <xf numFmtId="0" fontId="65" fillId="0" borderId="16" xfId="0" applyFont="1" applyFill="1" applyBorder="1" applyAlignment="1">
      <alignment horizontal="center" vertical="center"/>
    </xf>
    <xf numFmtId="0" fontId="65" fillId="0" borderId="14" xfId="0" applyFont="1" applyFill="1" applyBorder="1" applyAlignment="1">
      <alignment horizontal="center" vertical="center"/>
    </xf>
    <xf numFmtId="0" fontId="65" fillId="0" borderId="8" xfId="0" applyFont="1" applyFill="1" applyBorder="1" applyAlignment="1">
      <alignment horizontal="center" vertical="center"/>
    </xf>
    <xf numFmtId="0" fontId="69" fillId="0" borderId="2" xfId="0" applyFont="1" applyFill="1" applyBorder="1" applyAlignment="1">
      <alignment horizontal="center" vertical="center"/>
    </xf>
    <xf numFmtId="0" fontId="69" fillId="0" borderId="3" xfId="0" applyFont="1" applyFill="1" applyBorder="1" applyAlignment="1">
      <alignment horizontal="center" vertical="center"/>
    </xf>
    <xf numFmtId="0" fontId="69" fillId="0" borderId="4" xfId="0" applyFont="1" applyFill="1" applyBorder="1" applyAlignment="1">
      <alignment horizontal="center" vertical="center"/>
    </xf>
    <xf numFmtId="9" fontId="65" fillId="0" borderId="2" xfId="0" applyNumberFormat="1" applyFont="1" applyFill="1" applyBorder="1" applyAlignment="1">
      <alignment horizontal="center" vertical="center"/>
    </xf>
    <xf numFmtId="9" fontId="65" fillId="0" borderId="3" xfId="0" applyNumberFormat="1" applyFont="1" applyFill="1" applyBorder="1" applyAlignment="1">
      <alignment horizontal="center" vertical="center"/>
    </xf>
    <xf numFmtId="9" fontId="65" fillId="0" borderId="4" xfId="0" applyNumberFormat="1" applyFont="1" applyFill="1" applyBorder="1" applyAlignment="1">
      <alignment horizontal="center" vertical="center"/>
    </xf>
    <xf numFmtId="0" fontId="20" fillId="3" borderId="39" xfId="0" applyFont="1" applyFill="1" applyBorder="1" applyAlignment="1">
      <alignment horizontal="center" vertical="center" wrapText="1"/>
    </xf>
    <xf numFmtId="0" fontId="20" fillId="0" borderId="39" xfId="0" applyFont="1" applyFill="1" applyBorder="1" applyAlignment="1">
      <alignment horizontal="left" vertical="center" wrapText="1"/>
    </xf>
    <xf numFmtId="0" fontId="77" fillId="0" borderId="39" xfId="0" applyFont="1" applyFill="1" applyBorder="1" applyAlignment="1">
      <alignment horizontal="center" vertical="center" wrapText="1"/>
    </xf>
    <xf numFmtId="0" fontId="19" fillId="0" borderId="39" xfId="0" applyFont="1" applyFill="1" applyBorder="1" applyAlignment="1">
      <alignment horizontal="center" vertical="center"/>
    </xf>
    <xf numFmtId="0" fontId="19" fillId="0" borderId="40" xfId="0" applyFont="1" applyFill="1" applyBorder="1" applyAlignment="1">
      <alignment horizontal="center" vertical="center" wrapText="1"/>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9" fontId="20" fillId="0" borderId="3" xfId="0" applyNumberFormat="1" applyFont="1" applyFill="1" applyBorder="1" applyAlignment="1">
      <alignment horizontal="center" vertical="center"/>
    </xf>
    <xf numFmtId="9" fontId="20" fillId="0" borderId="4" xfId="0" applyNumberFormat="1" applyFont="1" applyFill="1" applyBorder="1" applyAlignment="1">
      <alignment horizontal="center" vertical="center"/>
    </xf>
    <xf numFmtId="0" fontId="20" fillId="0" borderId="39" xfId="0" applyFont="1" applyFill="1" applyBorder="1" applyAlignment="1">
      <alignment horizontal="center" vertical="center"/>
    </xf>
    <xf numFmtId="0" fontId="20" fillId="0" borderId="39"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9" fillId="0" borderId="39" xfId="0" applyFont="1" applyFill="1" applyBorder="1" applyAlignment="1">
      <alignment horizontal="center" vertical="center" wrapText="1"/>
    </xf>
    <xf numFmtId="0" fontId="19" fillId="0" borderId="39" xfId="0" applyFont="1" applyFill="1" applyBorder="1" applyAlignment="1">
      <alignment horizontal="left" vertical="center" wrapText="1"/>
    </xf>
    <xf numFmtId="9" fontId="20" fillId="0" borderId="2" xfId="0" applyNumberFormat="1" applyFont="1" applyFill="1" applyBorder="1" applyAlignment="1">
      <alignment horizontal="center" vertical="center"/>
    </xf>
    <xf numFmtId="9" fontId="20" fillId="0" borderId="10" xfId="0" applyNumberFormat="1" applyFont="1" applyFill="1" applyBorder="1" applyAlignment="1">
      <alignment horizontal="center" vertical="center"/>
    </xf>
    <xf numFmtId="9" fontId="20" fillId="0" borderId="39" xfId="0" applyNumberFormat="1" applyFont="1" applyFill="1" applyBorder="1" applyAlignment="1">
      <alignment horizontal="center" vertical="center"/>
    </xf>
    <xf numFmtId="0" fontId="59" fillId="0" borderId="39" xfId="0" applyFont="1" applyFill="1" applyBorder="1" applyAlignment="1">
      <alignment horizontal="left"/>
    </xf>
    <xf numFmtId="0" fontId="32" fillId="0" borderId="39" xfId="0" applyFont="1" applyFill="1" applyBorder="1" applyAlignment="1">
      <alignment horizontal="center" vertical="center"/>
    </xf>
    <xf numFmtId="0" fontId="41" fillId="0" borderId="39" xfId="0" applyFont="1" applyFill="1" applyBorder="1" applyAlignment="1">
      <alignment horizontal="center" vertical="center" wrapText="1"/>
    </xf>
    <xf numFmtId="0" fontId="29" fillId="0" borderId="0" xfId="0" applyFont="1" applyFill="1" applyBorder="1" applyAlignment="1">
      <alignment horizontal="center"/>
    </xf>
    <xf numFmtId="0" fontId="0" fillId="0" borderId="0" xfId="0" applyFill="1"/>
    <xf numFmtId="0" fontId="0" fillId="6" borderId="0" xfId="0" applyFill="1"/>
    <xf numFmtId="0" fontId="71" fillId="0" borderId="0" xfId="0" applyFont="1" applyFill="1"/>
    <xf numFmtId="0" fontId="78" fillId="0" borderId="1"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77" fillId="0" borderId="1"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34" fillId="0" borderId="0" xfId="0" applyFont="1" applyAlignment="1">
      <alignment horizontal="center"/>
    </xf>
  </cellXfs>
  <cellStyles count="7">
    <cellStyle name="Comma" xfId="2" builtinId="3"/>
    <cellStyle name="Comma [0] 2" xfId="5"/>
    <cellStyle name="Comma 2" xfId="3"/>
    <cellStyle name="Comma 2 2" xfId="4"/>
    <cellStyle name="Normal" xfId="0" builtinId="0"/>
    <cellStyle name="Normal 3" xfId="6"/>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1bk\Documents\PBA.(%20PROJEKT%20BUXHETI%20%20AFATMESEM)\VITI%202018\FAZA%202\Formatet_e_Raporteve_te_PBA_2019-2021%20Programi%2010270(Mbeshtetja%20per%20Ushtaraket)%20FAZA%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enald.petriti\Desktop\PBA%20Ministria%20e%20Mbrojtjes%20Faza%20I%202019\Varianti%20Perfundimtar\7.Mbeshtetja%20Sociale%20per%20Ushtaraket%20%201027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AK"/>
      <sheetName val="Formati 1 Misioni"/>
      <sheetName val="Formati 2 Politika Ekzistuese"/>
      <sheetName val="Formati 2.1 Sipas Tavaneve"/>
      <sheetName val="Sheet1"/>
      <sheetName val="formati faza 3"/>
    </sheetNames>
    <sheetDataSet>
      <sheetData sheetId="0"/>
      <sheetData sheetId="1"/>
      <sheetData sheetId="2"/>
      <sheetData sheetId="3">
        <row r="5">
          <cell r="D5" t="str">
            <v>Mbeshtetje Sociale për Ushtarakët</v>
          </cell>
          <cell r="E5">
            <v>0</v>
          </cell>
          <cell r="F5">
            <v>0</v>
          </cell>
          <cell r="G5">
            <v>0</v>
          </cell>
        </row>
        <row r="6">
          <cell r="D6" t="str">
            <v>10270</v>
          </cell>
          <cell r="E6">
            <v>0</v>
          </cell>
          <cell r="F6">
            <v>0</v>
          </cell>
          <cell r="G6">
            <v>0</v>
          </cell>
        </row>
        <row r="9">
          <cell r="C9" t="str">
            <v>Sigurimi dhe mbeshtetja financiare te ushtarakeve ne rezerve dhe ne lirim, trajtim te vecante te ushtarakeve te nendeteseve ne pension  dhe piloteve fluturues ne pension. Percaktimi, vleresimi dhe planifikimi i perfitueseve sipas ketyre kategorive.</v>
          </cell>
          <cell r="D9">
            <v>0</v>
          </cell>
          <cell r="E9">
            <v>0</v>
          </cell>
          <cell r="F9">
            <v>0</v>
          </cell>
          <cell r="G9">
            <v>0</v>
          </cell>
        </row>
        <row r="10">
          <cell r="C10">
            <v>0</v>
          </cell>
          <cell r="D10">
            <v>0</v>
          </cell>
          <cell r="E10">
            <v>0</v>
          </cell>
          <cell r="F10">
            <v>0</v>
          </cell>
          <cell r="G10">
            <v>0</v>
          </cell>
        </row>
        <row r="11">
          <cell r="C11">
            <v>0</v>
          </cell>
          <cell r="D11">
            <v>0</v>
          </cell>
          <cell r="E11">
            <v>0</v>
          </cell>
          <cell r="F11">
            <v>0</v>
          </cell>
          <cell r="G11">
            <v>0</v>
          </cell>
        </row>
        <row r="12">
          <cell r="D12" t="str">
            <v>Per trajtim te vecante te ushtarakeve ne rezerve dhe ne lirim,trajtim te vecante te ushtarakeve te nendeteseve ne pension  dhe piloteve fluturues ne pension</v>
          </cell>
          <cell r="E12">
            <v>0</v>
          </cell>
          <cell r="F12">
            <v>0</v>
          </cell>
          <cell r="G12">
            <v>0</v>
          </cell>
        </row>
        <row r="15">
          <cell r="C15" t="str">
            <v>Mbeshtetja  financiare te ushtarakeve ne rezerve dhe ne lirim</v>
          </cell>
          <cell r="G15" t="str">
            <v>e pandryshuar</v>
          </cell>
        </row>
        <row r="18">
          <cell r="D18" t="str">
            <v>Trajtim te vecante te ushtarakeve te nendeteseve ne pension  dhe piloteve fluturues ne pension</v>
          </cell>
          <cell r="E18">
            <v>0</v>
          </cell>
          <cell r="F18">
            <v>0</v>
          </cell>
          <cell r="G18">
            <v>0</v>
          </cell>
        </row>
        <row r="20">
          <cell r="C20" t="str">
            <v>Trajtim te vecante te ushtarakeve te ushtarakeve ne rezerve dhe ne lirim</v>
          </cell>
          <cell r="G20" t="str">
            <v>e pandryshuar</v>
          </cell>
        </row>
        <row r="25">
          <cell r="D25" t="str">
            <v xml:space="preserve">Sigurimi dhe mbeshtetja financiare te ushtarakeve </v>
          </cell>
          <cell r="E25">
            <v>0</v>
          </cell>
          <cell r="F25">
            <v>0</v>
          </cell>
          <cell r="G25">
            <v>0</v>
          </cell>
        </row>
        <row r="26">
          <cell r="D26" t="str">
            <v>TRANSFERTA TE BRENDESHME PER PERBALLIMIN E PENSIONEVE TE PARAKOHESHME TE USHTARAKEVE.</v>
          </cell>
          <cell r="E26">
            <v>0</v>
          </cell>
          <cell r="F26">
            <v>0</v>
          </cell>
          <cell r="G26">
            <v>0</v>
          </cell>
        </row>
        <row r="27">
          <cell r="D27" t="str">
            <v>Numër ushtarakësh që përfitojnë trajtim</v>
          </cell>
          <cell r="E27">
            <v>0</v>
          </cell>
          <cell r="F27">
            <v>0</v>
          </cell>
          <cell r="G27">
            <v>0</v>
          </cell>
        </row>
        <row r="31">
          <cell r="G31">
            <v>5200000</v>
          </cell>
        </row>
        <row r="32">
          <cell r="G32">
            <v>189.18722258604382</v>
          </cell>
        </row>
        <row r="33">
          <cell r="D33" t="str">
            <v>…</v>
          </cell>
          <cell r="E33">
            <v>-1.7033227559543396E-2</v>
          </cell>
          <cell r="F33">
            <v>9.8330241187383205E-3</v>
          </cell>
          <cell r="G33">
            <v>9.9577438912363814E-3</v>
          </cell>
        </row>
        <row r="34">
          <cell r="D34" t="str">
            <v>…</v>
          </cell>
          <cell r="E34">
            <v>1.7167209423873286E-2</v>
          </cell>
          <cell r="F34">
            <v>0</v>
          </cell>
          <cell r="G34">
            <v>2.7667984189723382E-2</v>
          </cell>
        </row>
        <row r="35">
          <cell r="D35" t="str">
            <v>…</v>
          </cell>
          <cell r="E35">
            <v>3.4793075353407588E-2</v>
          </cell>
          <cell r="F35">
            <v>-9.7372772368179428E-3</v>
          </cell>
          <cell r="G35">
            <v>1.7535625035411506E-2</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IONI"/>
      <sheetName val="Formati.2.1sipas tavaneve"/>
      <sheetName val="ISSH"/>
    </sheetNames>
    <sheetDataSet>
      <sheetData sheetId="0"/>
      <sheetData sheetId="1"/>
      <sheetData sheetId="2">
        <row r="13">
          <cell r="D13">
            <v>27775.531999999999</v>
          </cell>
          <cell r="E13">
            <v>28053.287319999999</v>
          </cell>
          <cell r="F13">
            <v>28333.820193200001</v>
          </cell>
          <cell r="G13">
            <v>28617.158395132003</v>
          </cell>
        </row>
        <row r="50">
          <cell r="D50">
            <v>233.17272</v>
          </cell>
          <cell r="E50">
            <v>234.87173999999999</v>
          </cell>
          <cell r="F50">
            <v>233.93225303999998</v>
          </cell>
          <cell r="G50">
            <v>232.99652402783997</v>
          </cell>
        </row>
        <row r="87">
          <cell r="D87">
            <v>455.08800000000002</v>
          </cell>
          <cell r="E87">
            <v>409.68180000000001</v>
          </cell>
          <cell r="F87">
            <v>405.58498200000002</v>
          </cell>
          <cell r="G87">
            <v>401.52913218000003</v>
          </cell>
        </row>
        <row r="124">
          <cell r="D124">
            <v>60.756244000000002</v>
          </cell>
          <cell r="E124">
            <v>59.401500000000006</v>
          </cell>
          <cell r="F124">
            <v>58.807485000000007</v>
          </cell>
          <cell r="G124">
            <v>58.219410150000009</v>
          </cell>
        </row>
        <row r="161">
          <cell r="D161">
            <v>9212</v>
          </cell>
          <cell r="E161">
            <v>9304.1196719959389</v>
          </cell>
          <cell r="F161">
            <v>9397.1608687158987</v>
          </cell>
          <cell r="G161">
            <v>9491.1324774030581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view="pageBreakPreview" zoomScale="89" zoomScaleNormal="102" zoomScaleSheetLayoutView="89" workbookViewId="0">
      <selection activeCell="B5" sqref="B5:G5"/>
    </sheetView>
  </sheetViews>
  <sheetFormatPr defaultRowHeight="15" x14ac:dyDescent="0.25"/>
  <cols>
    <col min="1" max="1" width="26.42578125" style="765" customWidth="1"/>
    <col min="2" max="2" width="16" style="765" customWidth="1"/>
    <col min="3" max="3" width="11.7109375" style="765" customWidth="1"/>
    <col min="4" max="4" width="9.140625" style="765"/>
    <col min="5" max="5" width="10.140625" style="765" customWidth="1"/>
    <col min="6" max="6" width="10.7109375" style="765" customWidth="1"/>
    <col min="7" max="7" width="12.42578125" style="765" customWidth="1"/>
    <col min="8" max="8" width="17.140625" style="765" customWidth="1"/>
    <col min="9" max="16384" width="9.140625" style="765"/>
  </cols>
  <sheetData>
    <row r="1" spans="1:8" x14ac:dyDescent="0.25">
      <c r="A1" s="764"/>
      <c r="B1" s="764"/>
      <c r="C1" s="764"/>
      <c r="D1" s="764"/>
      <c r="E1" s="764"/>
      <c r="F1" s="764"/>
      <c r="G1" s="764"/>
      <c r="H1" s="764"/>
    </row>
    <row r="2" spans="1:8" x14ac:dyDescent="0.25">
      <c r="A2" s="766" t="s">
        <v>558</v>
      </c>
      <c r="B2" s="764"/>
      <c r="C2" s="764"/>
      <c r="D2" s="764"/>
      <c r="E2" s="764"/>
      <c r="F2" s="764"/>
      <c r="G2" s="764"/>
      <c r="H2" s="764"/>
    </row>
    <row r="3" spans="1:8" x14ac:dyDescent="0.25">
      <c r="A3" s="764"/>
      <c r="B3" s="764"/>
      <c r="C3" s="764"/>
      <c r="D3" s="764"/>
      <c r="E3" s="764"/>
      <c r="F3" s="764"/>
      <c r="G3" s="764"/>
      <c r="H3" s="764"/>
    </row>
    <row r="4" spans="1:8" ht="15.75" thickBot="1" x14ac:dyDescent="0.3">
      <c r="A4" s="764"/>
      <c r="B4" s="764"/>
      <c r="C4" s="764"/>
      <c r="D4" s="764"/>
      <c r="E4" s="764"/>
      <c r="F4" s="764"/>
      <c r="G4" s="764"/>
      <c r="H4" s="764"/>
    </row>
    <row r="5" spans="1:8" ht="45" customHeight="1" thickBot="1" x14ac:dyDescent="0.3">
      <c r="A5" s="767" t="s">
        <v>559</v>
      </c>
      <c r="B5" s="768" t="s">
        <v>560</v>
      </c>
      <c r="C5" s="769"/>
      <c r="D5" s="769"/>
      <c r="E5" s="769"/>
      <c r="F5" s="769"/>
      <c r="G5" s="770"/>
      <c r="H5" s="764"/>
    </row>
    <row r="6" spans="1:8" ht="38.25" customHeight="1" thickBot="1" x14ac:dyDescent="0.3">
      <c r="A6" s="771" t="s">
        <v>561</v>
      </c>
      <c r="B6" s="518" t="s">
        <v>562</v>
      </c>
      <c r="C6" s="519"/>
      <c r="D6" s="519"/>
      <c r="E6" s="519"/>
      <c r="F6" s="519"/>
      <c r="G6" s="520"/>
      <c r="H6" s="764"/>
    </row>
    <row r="7" spans="1:8" ht="409.5" customHeight="1" thickBot="1" x14ac:dyDescent="0.3">
      <c r="A7" s="767" t="s">
        <v>563</v>
      </c>
      <c r="B7" s="772" t="s">
        <v>564</v>
      </c>
      <c r="C7" s="773"/>
      <c r="D7" s="773"/>
      <c r="E7" s="773"/>
      <c r="F7" s="773"/>
      <c r="G7" s="774"/>
      <c r="H7" s="764"/>
    </row>
    <row r="19" ht="15" customHeight="1" x14ac:dyDescent="0.25"/>
    <row r="23" ht="15" customHeight="1" x14ac:dyDescent="0.25"/>
    <row r="27" ht="15" customHeight="1" x14ac:dyDescent="0.25"/>
    <row r="31" ht="15" customHeight="1" x14ac:dyDescent="0.25"/>
    <row r="35" ht="15" customHeight="1" x14ac:dyDescent="0.25"/>
    <row r="39" ht="15" customHeight="1" x14ac:dyDescent="0.25"/>
    <row r="43" ht="15" customHeight="1" x14ac:dyDescent="0.25"/>
  </sheetData>
  <mergeCells count="3">
    <mergeCell ref="B5:G5"/>
    <mergeCell ref="B6:G6"/>
    <mergeCell ref="B7:G7"/>
  </mergeCells>
  <pageMargins left="0.70866141732283472" right="0.70866141732283472"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03"/>
  <sheetViews>
    <sheetView view="pageBreakPreview" zoomScaleNormal="130" zoomScaleSheetLayoutView="100" workbookViewId="0">
      <selection sqref="A1:E1"/>
    </sheetView>
  </sheetViews>
  <sheetFormatPr defaultRowHeight="15" x14ac:dyDescent="0.25"/>
  <cols>
    <col min="1" max="1" width="28.5703125" customWidth="1"/>
    <col min="2" max="2" width="10.7109375" customWidth="1"/>
    <col min="3" max="3" width="9.140625" customWidth="1"/>
    <col min="4" max="4" width="10" customWidth="1"/>
    <col min="5" max="5" width="15.85546875" customWidth="1"/>
  </cols>
  <sheetData>
    <row r="1" spans="1:5" ht="15.75" x14ac:dyDescent="0.25">
      <c r="A1" s="775" t="s">
        <v>560</v>
      </c>
      <c r="B1" s="775"/>
      <c r="C1" s="775"/>
      <c r="D1" s="775"/>
      <c r="E1" s="775"/>
    </row>
    <row r="2" spans="1:5" ht="37.5" customHeight="1" x14ac:dyDescent="0.25">
      <c r="A2" s="424" t="s">
        <v>0</v>
      </c>
      <c r="B2" s="424"/>
      <c r="C2" s="424"/>
      <c r="D2" s="424"/>
      <c r="E2" s="424"/>
    </row>
    <row r="3" spans="1:5" ht="18" customHeight="1" x14ac:dyDescent="0.25">
      <c r="A3" s="428" t="s">
        <v>1</v>
      </c>
      <c r="B3" s="428"/>
      <c r="C3" s="428"/>
      <c r="D3" s="428"/>
      <c r="E3" s="428"/>
    </row>
    <row r="4" spans="1:5" ht="15.75" thickBot="1" x14ac:dyDescent="0.3"/>
    <row r="5" spans="1:5" ht="15.75" thickBot="1" x14ac:dyDescent="0.3">
      <c r="A5" s="2" t="s">
        <v>2</v>
      </c>
      <c r="B5" s="429" t="s">
        <v>3</v>
      </c>
      <c r="C5" s="429"/>
      <c r="D5" s="429"/>
      <c r="E5" s="429"/>
    </row>
    <row r="6" spans="1:5" ht="15.75" thickBot="1" x14ac:dyDescent="0.3">
      <c r="A6" s="2" t="s">
        <v>4</v>
      </c>
      <c r="B6" s="430" t="s">
        <v>5</v>
      </c>
      <c r="C6" s="431"/>
      <c r="D6" s="431"/>
      <c r="E6" s="432"/>
    </row>
    <row r="7" spans="1:5" ht="15.75" thickBot="1" x14ac:dyDescent="0.3">
      <c r="A7" s="2" t="s">
        <v>6</v>
      </c>
      <c r="B7" s="433" t="s">
        <v>7</v>
      </c>
      <c r="C7" s="434"/>
      <c r="D7" s="434"/>
      <c r="E7" s="435"/>
    </row>
    <row r="8" spans="1:5" ht="15.75" thickBot="1" x14ac:dyDescent="0.3">
      <c r="A8" s="425" t="s">
        <v>8</v>
      </c>
      <c r="B8" s="426"/>
      <c r="C8" s="426"/>
      <c r="D8" s="426"/>
      <c r="E8" s="427"/>
    </row>
    <row r="9" spans="1:5" ht="15.75" thickBot="1" x14ac:dyDescent="0.3">
      <c r="A9" s="408" t="s">
        <v>9</v>
      </c>
      <c r="B9" s="409"/>
      <c r="C9" s="409"/>
      <c r="D9" s="409"/>
      <c r="E9" s="410"/>
    </row>
    <row r="10" spans="1:5" ht="16.5" customHeight="1" thickBot="1" x14ac:dyDescent="0.3">
      <c r="A10" s="408"/>
      <c r="B10" s="409"/>
      <c r="C10" s="409"/>
      <c r="D10" s="409"/>
      <c r="E10" s="410"/>
    </row>
    <row r="11" spans="1:5" ht="15.75" thickBot="1" x14ac:dyDescent="0.3">
      <c r="A11" s="408"/>
      <c r="B11" s="409"/>
      <c r="C11" s="409"/>
      <c r="D11" s="409"/>
      <c r="E11" s="410"/>
    </row>
    <row r="12" spans="1:5" ht="42.75" customHeight="1" thickBot="1" x14ac:dyDescent="0.3">
      <c r="A12" s="3" t="s">
        <v>10</v>
      </c>
      <c r="B12" s="411" t="s">
        <v>11</v>
      </c>
      <c r="C12" s="412"/>
      <c r="D12" s="412"/>
      <c r="E12" s="413"/>
    </row>
    <row r="13" spans="1:5" ht="23.25" customHeight="1" x14ac:dyDescent="0.25">
      <c r="A13" s="379" t="s">
        <v>12</v>
      </c>
      <c r="B13" s="4">
        <v>2019</v>
      </c>
      <c r="C13" s="4">
        <v>2020</v>
      </c>
      <c r="D13" s="4">
        <v>2021</v>
      </c>
      <c r="E13" s="4">
        <v>2022</v>
      </c>
    </row>
    <row r="14" spans="1:5" ht="15.75" thickBot="1" x14ac:dyDescent="0.3">
      <c r="A14" s="380"/>
      <c r="B14" s="5" t="s">
        <v>13</v>
      </c>
      <c r="C14" s="5" t="s">
        <v>14</v>
      </c>
      <c r="D14" s="5" t="s">
        <v>14</v>
      </c>
      <c r="E14" s="5" t="s">
        <v>14</v>
      </c>
    </row>
    <row r="15" spans="1:5" ht="34.5" thickBot="1" x14ac:dyDescent="0.3">
      <c r="A15" s="6" t="s">
        <v>15</v>
      </c>
      <c r="B15" s="371">
        <v>1</v>
      </c>
      <c r="C15" s="371">
        <v>1</v>
      </c>
      <c r="D15" s="371">
        <v>1</v>
      </c>
      <c r="E15" s="371">
        <v>1</v>
      </c>
    </row>
    <row r="16" spans="1:5" ht="23.25" thickBot="1" x14ac:dyDescent="0.3">
      <c r="A16" s="7" t="s">
        <v>16</v>
      </c>
      <c r="B16" s="371">
        <v>0.4</v>
      </c>
      <c r="C16" s="371">
        <v>0.4</v>
      </c>
      <c r="D16" s="371">
        <v>0.4</v>
      </c>
      <c r="E16" s="371">
        <v>0.4</v>
      </c>
    </row>
    <row r="17" spans="1:5" ht="23.25" thickBot="1" x14ac:dyDescent="0.3">
      <c r="A17" s="7" t="s">
        <v>17</v>
      </c>
      <c r="B17" s="371">
        <v>0.3</v>
      </c>
      <c r="C17" s="371">
        <v>0.3</v>
      </c>
      <c r="D17" s="371">
        <v>0.3</v>
      </c>
      <c r="E17" s="371">
        <v>0.3</v>
      </c>
    </row>
    <row r="18" spans="1:5" ht="24.75" customHeight="1" thickBot="1" x14ac:dyDescent="0.3">
      <c r="A18" s="8" t="s">
        <v>18</v>
      </c>
      <c r="B18" s="414" t="s">
        <v>19</v>
      </c>
      <c r="C18" s="415"/>
      <c r="D18" s="415"/>
      <c r="E18" s="416"/>
    </row>
    <row r="19" spans="1:5" ht="23.25" customHeight="1" thickBot="1" x14ac:dyDescent="0.3">
      <c r="A19" s="402" t="s">
        <v>20</v>
      </c>
      <c r="B19" s="403"/>
      <c r="C19" s="403"/>
      <c r="D19" s="403"/>
      <c r="E19" s="404"/>
    </row>
    <row r="20" spans="1:5" x14ac:dyDescent="0.25">
      <c r="A20" s="379" t="s">
        <v>21</v>
      </c>
      <c r="B20" s="4">
        <v>2019</v>
      </c>
      <c r="C20" s="4">
        <v>2020</v>
      </c>
      <c r="D20" s="4">
        <v>2021</v>
      </c>
      <c r="E20" s="4">
        <v>2022</v>
      </c>
    </row>
    <row r="21" spans="1:5" ht="15.75" thickBot="1" x14ac:dyDescent="0.3">
      <c r="A21" s="380"/>
      <c r="B21" s="5" t="s">
        <v>13</v>
      </c>
      <c r="C21" s="5" t="s">
        <v>14</v>
      </c>
      <c r="D21" s="5" t="s">
        <v>14</v>
      </c>
      <c r="E21" s="5" t="s">
        <v>14</v>
      </c>
    </row>
    <row r="22" spans="1:5" ht="15.75" thickBot="1" x14ac:dyDescent="0.3">
      <c r="A22" s="146" t="s">
        <v>22</v>
      </c>
      <c r="B22" s="372">
        <v>0.4</v>
      </c>
      <c r="C22" s="372">
        <v>0.4</v>
      </c>
      <c r="D22" s="372">
        <v>0.4</v>
      </c>
      <c r="E22" s="372">
        <v>0.4</v>
      </c>
    </row>
    <row r="23" spans="1:5" ht="15.75" thickBot="1" x14ac:dyDescent="0.3">
      <c r="A23" s="146" t="s">
        <v>23</v>
      </c>
      <c r="B23" s="149">
        <v>1</v>
      </c>
      <c r="C23" s="149">
        <v>1</v>
      </c>
      <c r="D23" s="149">
        <v>1</v>
      </c>
      <c r="E23" s="149">
        <v>1</v>
      </c>
    </row>
    <row r="24" spans="1:5" ht="23.25" thickBot="1" x14ac:dyDescent="0.3">
      <c r="A24" s="146" t="s">
        <v>24</v>
      </c>
      <c r="B24" s="373">
        <v>25</v>
      </c>
      <c r="C24" s="373">
        <v>25</v>
      </c>
      <c r="D24" s="374">
        <v>24</v>
      </c>
      <c r="E24" s="374">
        <v>24</v>
      </c>
    </row>
    <row r="25" spans="1:5" ht="15.75" thickBot="1" x14ac:dyDescent="0.3">
      <c r="A25" s="146" t="s">
        <v>25</v>
      </c>
      <c r="B25" s="373">
        <v>25</v>
      </c>
      <c r="C25" s="374">
        <v>25</v>
      </c>
      <c r="D25" s="374">
        <v>26</v>
      </c>
      <c r="E25" s="374">
        <v>27</v>
      </c>
    </row>
    <row r="26" spans="1:5" ht="15.75" thickBot="1" x14ac:dyDescent="0.3">
      <c r="A26" s="146" t="s">
        <v>26</v>
      </c>
      <c r="B26" s="373">
        <v>30</v>
      </c>
      <c r="C26" s="374">
        <v>15</v>
      </c>
      <c r="D26" s="374">
        <v>0</v>
      </c>
      <c r="E26" s="374">
        <v>0</v>
      </c>
    </row>
    <row r="27" spans="1:5" ht="23.25" thickBot="1" x14ac:dyDescent="0.3">
      <c r="A27" s="146" t="s">
        <v>27</v>
      </c>
      <c r="B27" s="373">
        <v>12</v>
      </c>
      <c r="C27" s="374">
        <v>12</v>
      </c>
      <c r="D27" s="374">
        <v>12</v>
      </c>
      <c r="E27" s="374">
        <v>12</v>
      </c>
    </row>
    <row r="28" spans="1:5" ht="15.75" thickBot="1" x14ac:dyDescent="0.3">
      <c r="A28" s="417" t="s">
        <v>28</v>
      </c>
      <c r="B28" s="418"/>
      <c r="C28" s="418"/>
      <c r="D28" s="418"/>
      <c r="E28" s="419"/>
    </row>
    <row r="29" spans="1:5" ht="15.75" thickBot="1" x14ac:dyDescent="0.3">
      <c r="A29" s="392" t="s">
        <v>29</v>
      </c>
      <c r="B29" s="393"/>
      <c r="C29" s="393"/>
      <c r="D29" s="393"/>
      <c r="E29" s="394"/>
    </row>
    <row r="30" spans="1:5" ht="15.75" thickBot="1" x14ac:dyDescent="0.3">
      <c r="A30" s="9" t="s">
        <v>30</v>
      </c>
      <c r="B30" s="420" t="s">
        <v>31</v>
      </c>
      <c r="C30" s="400"/>
      <c r="D30" s="400"/>
      <c r="E30" s="401"/>
    </row>
    <row r="31" spans="1:5" ht="31.5" customHeight="1" thickBot="1" x14ac:dyDescent="0.3">
      <c r="A31" s="7" t="s">
        <v>32</v>
      </c>
      <c r="B31" s="421" t="s">
        <v>33</v>
      </c>
      <c r="C31" s="422"/>
      <c r="D31" s="422"/>
      <c r="E31" s="423"/>
    </row>
    <row r="32" spans="1:5" ht="15.75" thickBot="1" x14ac:dyDescent="0.3">
      <c r="A32" s="7" t="s">
        <v>34</v>
      </c>
      <c r="B32" s="405" t="s">
        <v>35</v>
      </c>
      <c r="C32" s="406"/>
      <c r="D32" s="406"/>
      <c r="E32" s="407"/>
    </row>
    <row r="33" spans="1:5" ht="12.75" customHeight="1" x14ac:dyDescent="0.25">
      <c r="A33" s="379"/>
      <c r="B33" s="4">
        <v>2019</v>
      </c>
      <c r="C33" s="4">
        <v>2020</v>
      </c>
      <c r="D33" s="4">
        <v>2021</v>
      </c>
      <c r="E33" s="4">
        <v>2022</v>
      </c>
    </row>
    <row r="34" spans="1:5" ht="9" customHeight="1" thickBot="1" x14ac:dyDescent="0.3">
      <c r="A34" s="380"/>
      <c r="B34" s="13" t="s">
        <v>13</v>
      </c>
      <c r="C34" s="13" t="s">
        <v>14</v>
      </c>
      <c r="D34" s="13" t="s">
        <v>14</v>
      </c>
      <c r="E34" s="13" t="s">
        <v>14</v>
      </c>
    </row>
    <row r="35" spans="1:5" ht="15.75" thickBot="1" x14ac:dyDescent="0.3">
      <c r="A35" s="7" t="s">
        <v>36</v>
      </c>
      <c r="B35" s="14">
        <v>25</v>
      </c>
      <c r="C35" s="14">
        <v>25</v>
      </c>
      <c r="D35" s="14">
        <v>25</v>
      </c>
      <c r="E35" s="14">
        <v>25</v>
      </c>
    </row>
    <row r="36" spans="1:5" ht="15.75" thickBot="1" x14ac:dyDescent="0.3">
      <c r="A36" s="7" t="s">
        <v>37</v>
      </c>
      <c r="B36" s="15">
        <f>B65</f>
        <v>861300</v>
      </c>
      <c r="C36" s="15">
        <f>C65</f>
        <v>864300</v>
      </c>
      <c r="D36" s="15">
        <f>D65</f>
        <v>864300</v>
      </c>
      <c r="E36" s="15">
        <f>E65</f>
        <v>864300</v>
      </c>
    </row>
    <row r="37" spans="1:5" ht="15.75" thickBot="1" x14ac:dyDescent="0.3">
      <c r="A37" s="7" t="s">
        <v>38</v>
      </c>
      <c r="B37" s="15">
        <f>B36/B35</f>
        <v>34452</v>
      </c>
      <c r="C37" s="15">
        <f>C36/C35</f>
        <v>34572</v>
      </c>
      <c r="D37" s="15">
        <f>D36/D35</f>
        <v>34572</v>
      </c>
      <c r="E37" s="15">
        <f>E36/E35</f>
        <v>34572</v>
      </c>
    </row>
    <row r="38" spans="1:5" ht="15.75" thickBot="1" x14ac:dyDescent="0.3">
      <c r="A38" s="7" t="s">
        <v>39</v>
      </c>
      <c r="B38" s="16" t="s">
        <v>40</v>
      </c>
      <c r="C38" s="17">
        <f t="shared" ref="C38:E40" si="0">C35/B35-1</f>
        <v>0</v>
      </c>
      <c r="D38" s="17">
        <f t="shared" si="0"/>
        <v>0</v>
      </c>
      <c r="E38" s="17">
        <f t="shared" si="0"/>
        <v>0</v>
      </c>
    </row>
    <row r="39" spans="1:5" ht="15.75" thickBot="1" x14ac:dyDescent="0.3">
      <c r="A39" s="7" t="s">
        <v>41</v>
      </c>
      <c r="B39" s="16" t="s">
        <v>40</v>
      </c>
      <c r="C39" s="17">
        <f t="shared" si="0"/>
        <v>3.4831069313827623E-3</v>
      </c>
      <c r="D39" s="17">
        <f t="shared" si="0"/>
        <v>0</v>
      </c>
      <c r="E39" s="17">
        <f t="shared" si="0"/>
        <v>0</v>
      </c>
    </row>
    <row r="40" spans="1:5" ht="15.75" thickBot="1" x14ac:dyDescent="0.3">
      <c r="A40" s="7" t="s">
        <v>42</v>
      </c>
      <c r="B40" s="16" t="s">
        <v>40</v>
      </c>
      <c r="C40" s="17">
        <f t="shared" si="0"/>
        <v>3.4831069313827623E-3</v>
      </c>
      <c r="D40" s="17">
        <f t="shared" si="0"/>
        <v>0</v>
      </c>
      <c r="E40" s="17">
        <f t="shared" si="0"/>
        <v>0</v>
      </c>
    </row>
    <row r="41" spans="1:5" ht="15.75" thickBot="1" x14ac:dyDescent="0.3">
      <c r="A41" s="389" t="s">
        <v>43</v>
      </c>
      <c r="B41" s="390"/>
      <c r="C41" s="390"/>
      <c r="D41" s="390"/>
      <c r="E41" s="391"/>
    </row>
    <row r="42" spans="1:5" ht="12.75" customHeight="1" x14ac:dyDescent="0.25">
      <c r="A42" s="397"/>
      <c r="B42" s="4">
        <v>2019</v>
      </c>
      <c r="C42" s="4">
        <v>2020</v>
      </c>
      <c r="D42" s="4">
        <v>2021</v>
      </c>
      <c r="E42" s="4">
        <v>2022</v>
      </c>
    </row>
    <row r="43" spans="1:5" ht="9" customHeight="1" thickBot="1" x14ac:dyDescent="0.3">
      <c r="A43" s="398"/>
      <c r="B43" s="13" t="s">
        <v>13</v>
      </c>
      <c r="C43" s="13" t="s">
        <v>14</v>
      </c>
      <c r="D43" s="13" t="s">
        <v>14</v>
      </c>
      <c r="E43" s="13" t="s">
        <v>14</v>
      </c>
    </row>
    <row r="44" spans="1:5" ht="15.75" thickBot="1" x14ac:dyDescent="0.3">
      <c r="A44" s="18" t="s">
        <v>44</v>
      </c>
      <c r="B44" s="19">
        <f>B45+B46</f>
        <v>463300</v>
      </c>
      <c r="C44" s="19">
        <f>C45+C46</f>
        <v>463300</v>
      </c>
      <c r="D44" s="19">
        <f>D45+D46</f>
        <v>463300</v>
      </c>
      <c r="E44" s="19">
        <f>E45+E46</f>
        <v>463300</v>
      </c>
    </row>
    <row r="45" spans="1:5" ht="15.75" thickBot="1" x14ac:dyDescent="0.3">
      <c r="A45" s="20" t="s">
        <v>45</v>
      </c>
      <c r="B45" s="21">
        <v>463300</v>
      </c>
      <c r="C45" s="21">
        <v>463300</v>
      </c>
      <c r="D45" s="21">
        <v>463300</v>
      </c>
      <c r="E45" s="21">
        <v>463300</v>
      </c>
    </row>
    <row r="46" spans="1:5" ht="15.75" thickBot="1" x14ac:dyDescent="0.3">
      <c r="A46" s="20" t="s">
        <v>46</v>
      </c>
      <c r="B46" s="21"/>
      <c r="C46" s="22"/>
      <c r="D46" s="22"/>
      <c r="E46" s="22"/>
    </row>
    <row r="47" spans="1:5" ht="24.75" thickBot="1" x14ac:dyDescent="0.3">
      <c r="A47" s="18" t="s">
        <v>47</v>
      </c>
      <c r="B47" s="19">
        <f>B48</f>
        <v>88000</v>
      </c>
      <c r="C47" s="19">
        <f>C48</f>
        <v>88000</v>
      </c>
      <c r="D47" s="19">
        <f>D48</f>
        <v>88000</v>
      </c>
      <c r="E47" s="19">
        <f>E48</f>
        <v>88000</v>
      </c>
    </row>
    <row r="48" spans="1:5" ht="15.75" thickBot="1" x14ac:dyDescent="0.3">
      <c r="A48" s="20" t="s">
        <v>45</v>
      </c>
      <c r="B48" s="21">
        <v>88000</v>
      </c>
      <c r="C48" s="21">
        <v>88000</v>
      </c>
      <c r="D48" s="21">
        <v>88000</v>
      </c>
      <c r="E48" s="21">
        <v>88000</v>
      </c>
    </row>
    <row r="49" spans="1:5" ht="15.75" thickBot="1" x14ac:dyDescent="0.3">
      <c r="A49" s="20" t="s">
        <v>46</v>
      </c>
      <c r="B49" s="21"/>
      <c r="C49" s="19"/>
      <c r="D49" s="19"/>
      <c r="E49" s="19"/>
    </row>
    <row r="50" spans="1:5" ht="15.75" thickBot="1" x14ac:dyDescent="0.3">
      <c r="A50" s="18" t="s">
        <v>48</v>
      </c>
      <c r="B50" s="21">
        <f>B51</f>
        <v>277000</v>
      </c>
      <c r="C50" s="21">
        <f>C51</f>
        <v>280000</v>
      </c>
      <c r="D50" s="21">
        <f>D51</f>
        <v>280000</v>
      </c>
      <c r="E50" s="21">
        <f>E51</f>
        <v>280000</v>
      </c>
    </row>
    <row r="51" spans="1:5" ht="15.75" thickBot="1" x14ac:dyDescent="0.3">
      <c r="A51" s="20" t="s">
        <v>45</v>
      </c>
      <c r="B51" s="21">
        <f>414700-137700</f>
        <v>277000</v>
      </c>
      <c r="C51" s="21">
        <v>280000</v>
      </c>
      <c r="D51" s="21">
        <v>280000</v>
      </c>
      <c r="E51" s="21">
        <v>280000</v>
      </c>
    </row>
    <row r="52" spans="1:5" ht="15.75" thickBot="1" x14ac:dyDescent="0.3">
      <c r="A52" s="20" t="s">
        <v>46</v>
      </c>
      <c r="B52" s="23"/>
      <c r="C52" s="24"/>
      <c r="D52" s="24"/>
      <c r="E52" s="24"/>
    </row>
    <row r="53" spans="1:5" ht="15.75" thickBot="1" x14ac:dyDescent="0.3">
      <c r="A53" s="18" t="s">
        <v>49</v>
      </c>
      <c r="B53" s="23">
        <f>B54+B55</f>
        <v>0</v>
      </c>
      <c r="C53" s="23">
        <f>C54+C55</f>
        <v>0</v>
      </c>
      <c r="D53" s="23">
        <f>D54+D55</f>
        <v>0</v>
      </c>
      <c r="E53" s="23">
        <f>E54+E55</f>
        <v>0</v>
      </c>
    </row>
    <row r="54" spans="1:5" ht="15.75" thickBot="1" x14ac:dyDescent="0.3">
      <c r="A54" s="20" t="s">
        <v>45</v>
      </c>
      <c r="B54" s="23"/>
      <c r="C54" s="24"/>
      <c r="D54" s="24"/>
      <c r="E54" s="24"/>
    </row>
    <row r="55" spans="1:5" ht="15.75" thickBot="1" x14ac:dyDescent="0.3">
      <c r="A55" s="20" t="s">
        <v>46</v>
      </c>
      <c r="B55" s="23"/>
      <c r="C55" s="24"/>
      <c r="D55" s="24"/>
      <c r="E55" s="24"/>
    </row>
    <row r="56" spans="1:5" ht="15.75" thickBot="1" x14ac:dyDescent="0.3">
      <c r="A56" s="18" t="s">
        <v>50</v>
      </c>
      <c r="B56" s="23">
        <f>B57+B58</f>
        <v>0</v>
      </c>
      <c r="C56" s="23">
        <f>C57+C58</f>
        <v>0</v>
      </c>
      <c r="D56" s="23">
        <f>D57+D58</f>
        <v>0</v>
      </c>
      <c r="E56" s="23">
        <f>E57+E58</f>
        <v>0</v>
      </c>
    </row>
    <row r="57" spans="1:5" ht="15.75" thickBot="1" x14ac:dyDescent="0.3">
      <c r="A57" s="20" t="s">
        <v>45</v>
      </c>
      <c r="B57" s="23"/>
      <c r="C57" s="24"/>
      <c r="D57" s="24"/>
      <c r="E57" s="24"/>
    </row>
    <row r="58" spans="1:5" ht="15.75" thickBot="1" x14ac:dyDescent="0.3">
      <c r="A58" s="20" t="s">
        <v>46</v>
      </c>
      <c r="B58" s="23"/>
      <c r="C58" s="24"/>
      <c r="D58" s="24"/>
      <c r="E58" s="24"/>
    </row>
    <row r="59" spans="1:5" ht="15.75" thickBot="1" x14ac:dyDescent="0.3">
      <c r="A59" s="18" t="s">
        <v>51</v>
      </c>
      <c r="B59" s="23">
        <f>B60+B61</f>
        <v>0</v>
      </c>
      <c r="C59" s="23">
        <f>C60+C61</f>
        <v>0</v>
      </c>
      <c r="D59" s="23">
        <f>D60+D61</f>
        <v>0</v>
      </c>
      <c r="E59" s="23">
        <f>E60+E61</f>
        <v>0</v>
      </c>
    </row>
    <row r="60" spans="1:5" ht="15.75" thickBot="1" x14ac:dyDescent="0.3">
      <c r="A60" s="20" t="s">
        <v>45</v>
      </c>
      <c r="B60" s="23"/>
      <c r="C60" s="24">
        <v>0</v>
      </c>
      <c r="D60" s="24"/>
      <c r="E60" s="24"/>
    </row>
    <row r="61" spans="1:5" ht="15.75" thickBot="1" x14ac:dyDescent="0.3">
      <c r="A61" s="20" t="s">
        <v>46</v>
      </c>
      <c r="B61" s="23"/>
      <c r="C61" s="24"/>
      <c r="D61" s="24"/>
      <c r="E61" s="24"/>
    </row>
    <row r="62" spans="1:5" ht="24.75" thickBot="1" x14ac:dyDescent="0.3">
      <c r="A62" s="18" t="s">
        <v>52</v>
      </c>
      <c r="B62" s="23">
        <f>B63+B64</f>
        <v>33000</v>
      </c>
      <c r="C62" s="21">
        <f>C63+C64</f>
        <v>33000</v>
      </c>
      <c r="D62" s="23">
        <f>D63+D64</f>
        <v>33000</v>
      </c>
      <c r="E62" s="23">
        <f>E63+E64</f>
        <v>33000</v>
      </c>
    </row>
    <row r="63" spans="1:5" ht="15.75" thickBot="1" x14ac:dyDescent="0.3">
      <c r="A63" s="20" t="s">
        <v>45</v>
      </c>
      <c r="B63" s="19">
        <v>33000</v>
      </c>
      <c r="C63" s="26">
        <v>33000</v>
      </c>
      <c r="D63" s="26">
        <v>33000</v>
      </c>
      <c r="E63" s="26">
        <v>33000</v>
      </c>
    </row>
    <row r="64" spans="1:5" ht="15.75" thickBot="1" x14ac:dyDescent="0.3">
      <c r="A64" s="20" t="s">
        <v>46</v>
      </c>
      <c r="B64" s="23"/>
      <c r="C64" s="27"/>
      <c r="D64" s="28"/>
      <c r="E64" s="28"/>
    </row>
    <row r="65" spans="1:5" ht="15.75" thickBot="1" x14ac:dyDescent="0.3">
      <c r="A65" s="29" t="s">
        <v>53</v>
      </c>
      <c r="B65" s="23">
        <f>B62+B59+B56+B53+B50+B47+B44</f>
        <v>861300</v>
      </c>
      <c r="C65" s="23">
        <f>C62+C59+C56+C53+C50+C47+C44</f>
        <v>864300</v>
      </c>
      <c r="D65" s="23">
        <f>D62+D59+D56+D53+D50+D47+D44</f>
        <v>864300</v>
      </c>
      <c r="E65" s="23">
        <f>E62+E59+E56+E53+E50+E47+E44</f>
        <v>864300</v>
      </c>
    </row>
    <row r="66" spans="1:5" ht="15.75" thickBot="1" x14ac:dyDescent="0.3">
      <c r="A66" s="30" t="s">
        <v>54</v>
      </c>
      <c r="B66" s="31">
        <f>B65</f>
        <v>861300</v>
      </c>
      <c r="C66" s="31">
        <f>C65</f>
        <v>864300</v>
      </c>
      <c r="D66" s="31">
        <f>D65</f>
        <v>864300</v>
      </c>
      <c r="E66" s="31">
        <f>E65</f>
        <v>864300</v>
      </c>
    </row>
    <row r="67" spans="1:5" ht="15.75" thickBot="1" x14ac:dyDescent="0.3">
      <c r="A67" s="32" t="s">
        <v>55</v>
      </c>
      <c r="B67" s="399" t="s">
        <v>56</v>
      </c>
      <c r="C67" s="400"/>
      <c r="D67" s="400"/>
      <c r="E67" s="401"/>
    </row>
    <row r="68" spans="1:5" ht="26.25" customHeight="1" thickBot="1" x14ac:dyDescent="0.3">
      <c r="A68" s="7" t="s">
        <v>32</v>
      </c>
      <c r="B68" s="402" t="s">
        <v>57</v>
      </c>
      <c r="C68" s="403"/>
      <c r="D68" s="403"/>
      <c r="E68" s="404"/>
    </row>
    <row r="69" spans="1:5" ht="15.75" thickBot="1" x14ac:dyDescent="0.3">
      <c r="A69" s="7" t="s">
        <v>34</v>
      </c>
      <c r="B69" s="405" t="s">
        <v>58</v>
      </c>
      <c r="C69" s="406"/>
      <c r="D69" s="406"/>
      <c r="E69" s="407"/>
    </row>
    <row r="70" spans="1:5" ht="12.75" customHeight="1" x14ac:dyDescent="0.25">
      <c r="A70" s="379"/>
      <c r="B70" s="4">
        <v>2019</v>
      </c>
      <c r="C70" s="4">
        <v>2020</v>
      </c>
      <c r="D70" s="4">
        <v>2021</v>
      </c>
      <c r="E70" s="4">
        <v>2022</v>
      </c>
    </row>
    <row r="71" spans="1:5" ht="15.75" customHeight="1" thickBot="1" x14ac:dyDescent="0.3">
      <c r="A71" s="380"/>
      <c r="B71" s="13" t="s">
        <v>13</v>
      </c>
      <c r="C71" s="13" t="s">
        <v>14</v>
      </c>
      <c r="D71" s="13" t="s">
        <v>14</v>
      </c>
      <c r="E71" s="13" t="s">
        <v>14</v>
      </c>
    </row>
    <row r="72" spans="1:5" ht="15.75" thickBot="1" x14ac:dyDescent="0.3">
      <c r="A72" s="7" t="s">
        <v>36</v>
      </c>
      <c r="B72" s="14">
        <f>B27</f>
        <v>12</v>
      </c>
      <c r="C72" s="14">
        <f>C27</f>
        <v>12</v>
      </c>
      <c r="D72" s="14">
        <f>D27</f>
        <v>12</v>
      </c>
      <c r="E72" s="14">
        <f>E27</f>
        <v>12</v>
      </c>
    </row>
    <row r="73" spans="1:5" ht="15.75" thickBot="1" x14ac:dyDescent="0.3">
      <c r="A73" s="7" t="s">
        <v>37</v>
      </c>
      <c r="B73" s="15">
        <f>B102</f>
        <v>186000</v>
      </c>
      <c r="C73" s="15">
        <f>C102</f>
        <v>187000</v>
      </c>
      <c r="D73" s="15">
        <f>D102</f>
        <v>186000</v>
      </c>
      <c r="E73" s="15">
        <f>E102</f>
        <v>186000</v>
      </c>
    </row>
    <row r="74" spans="1:5" ht="15.75" thickBot="1" x14ac:dyDescent="0.3">
      <c r="A74" s="7" t="s">
        <v>38</v>
      </c>
      <c r="B74" s="15">
        <f>B73/B72</f>
        <v>15500</v>
      </c>
      <c r="C74" s="15">
        <f>C73/C72</f>
        <v>15583.333333333334</v>
      </c>
      <c r="D74" s="15">
        <f>D73/D72</f>
        <v>15500</v>
      </c>
      <c r="E74" s="15">
        <f>E73/E72</f>
        <v>15500</v>
      </c>
    </row>
    <row r="75" spans="1:5" ht="15.75" thickBot="1" x14ac:dyDescent="0.3">
      <c r="A75" s="7" t="s">
        <v>39</v>
      </c>
      <c r="B75" s="16"/>
      <c r="C75" s="17">
        <f t="shared" ref="C75:E77" si="1">C72/B72-1</f>
        <v>0</v>
      </c>
      <c r="D75" s="17">
        <f t="shared" si="1"/>
        <v>0</v>
      </c>
      <c r="E75" s="17">
        <f t="shared" si="1"/>
        <v>0</v>
      </c>
    </row>
    <row r="76" spans="1:5" ht="15.75" thickBot="1" x14ac:dyDescent="0.3">
      <c r="A76" s="7" t="s">
        <v>41</v>
      </c>
      <c r="B76" s="16"/>
      <c r="C76" s="17">
        <f t="shared" si="1"/>
        <v>5.3763440860215006E-3</v>
      </c>
      <c r="D76" s="17">
        <f t="shared" si="1"/>
        <v>-5.3475935828877219E-3</v>
      </c>
      <c r="E76" s="17">
        <f t="shared" si="1"/>
        <v>0</v>
      </c>
    </row>
    <row r="77" spans="1:5" ht="15.75" thickBot="1" x14ac:dyDescent="0.3">
      <c r="A77" s="7" t="s">
        <v>42</v>
      </c>
      <c r="B77" s="16"/>
      <c r="C77" s="17">
        <f t="shared" si="1"/>
        <v>5.3763440860215006E-3</v>
      </c>
      <c r="D77" s="17">
        <f t="shared" si="1"/>
        <v>-5.3475935828877219E-3</v>
      </c>
      <c r="E77" s="17">
        <f t="shared" si="1"/>
        <v>0</v>
      </c>
    </row>
    <row r="78" spans="1:5" ht="24.75" customHeight="1" thickBot="1" x14ac:dyDescent="0.3">
      <c r="A78" s="389" t="s">
        <v>59</v>
      </c>
      <c r="B78" s="390"/>
      <c r="C78" s="390"/>
      <c r="D78" s="390"/>
      <c r="E78" s="391"/>
    </row>
    <row r="79" spans="1:5" ht="12.75" customHeight="1" x14ac:dyDescent="0.25">
      <c r="A79" s="379"/>
      <c r="B79" s="4">
        <v>2019</v>
      </c>
      <c r="C79" s="4">
        <v>2020</v>
      </c>
      <c r="D79" s="4">
        <v>2021</v>
      </c>
      <c r="E79" s="4">
        <v>2022</v>
      </c>
    </row>
    <row r="80" spans="1:5" ht="9" customHeight="1" thickBot="1" x14ac:dyDescent="0.3">
      <c r="A80" s="380"/>
      <c r="B80" s="13" t="s">
        <v>13</v>
      </c>
      <c r="C80" s="13" t="s">
        <v>14</v>
      </c>
      <c r="D80" s="13" t="s">
        <v>14</v>
      </c>
      <c r="E80" s="13" t="s">
        <v>14</v>
      </c>
    </row>
    <row r="81" spans="1:5" ht="24.75" customHeight="1" thickBot="1" x14ac:dyDescent="0.3">
      <c r="A81" s="18" t="s">
        <v>44</v>
      </c>
      <c r="B81" s="24">
        <f>B82+B83</f>
        <v>0</v>
      </c>
      <c r="C81" s="24">
        <f>C82+C83</f>
        <v>0</v>
      </c>
      <c r="D81" s="24">
        <f>D82+D83</f>
        <v>0</v>
      </c>
      <c r="E81" s="24">
        <f>E82+E83</f>
        <v>0</v>
      </c>
    </row>
    <row r="82" spans="1:5" ht="15.75" thickBot="1" x14ac:dyDescent="0.3">
      <c r="A82" s="20" t="s">
        <v>45</v>
      </c>
      <c r="B82" s="23"/>
      <c r="C82" s="33"/>
      <c r="D82" s="33"/>
      <c r="E82" s="33"/>
    </row>
    <row r="83" spans="1:5" ht="15.75" thickBot="1" x14ac:dyDescent="0.3">
      <c r="A83" s="20" t="s">
        <v>46</v>
      </c>
      <c r="B83" s="23"/>
      <c r="C83" s="33"/>
      <c r="D83" s="33"/>
      <c r="E83" s="33"/>
    </row>
    <row r="84" spans="1:5" ht="24.75" customHeight="1" thickBot="1" x14ac:dyDescent="0.3">
      <c r="A84" s="18" t="s">
        <v>47</v>
      </c>
      <c r="B84" s="24">
        <f>B85+B86</f>
        <v>0</v>
      </c>
      <c r="C84" s="24">
        <f>C85+C86</f>
        <v>0</v>
      </c>
      <c r="D84" s="24">
        <f>D85+D86</f>
        <v>0</v>
      </c>
      <c r="E84" s="24">
        <f>E85+E86</f>
        <v>0</v>
      </c>
    </row>
    <row r="85" spans="1:5" ht="15.75" thickBot="1" x14ac:dyDescent="0.3">
      <c r="A85" s="20" t="s">
        <v>45</v>
      </c>
      <c r="B85" s="23"/>
      <c r="C85" s="24"/>
      <c r="D85" s="24"/>
      <c r="E85" s="24"/>
    </row>
    <row r="86" spans="1:5" ht="15.75" thickBot="1" x14ac:dyDescent="0.3">
      <c r="A86" s="20" t="s">
        <v>46</v>
      </c>
      <c r="B86" s="23"/>
      <c r="C86" s="24"/>
      <c r="D86" s="24"/>
      <c r="E86" s="24"/>
    </row>
    <row r="87" spans="1:5" ht="24.75" customHeight="1" thickBot="1" x14ac:dyDescent="0.3">
      <c r="A87" s="18" t="s">
        <v>48</v>
      </c>
      <c r="B87" s="21">
        <f>B88+B89</f>
        <v>0</v>
      </c>
      <c r="C87" s="21">
        <f>C88+C89</f>
        <v>0</v>
      </c>
      <c r="D87" s="21">
        <f>D88+D89</f>
        <v>0</v>
      </c>
      <c r="E87" s="21">
        <f>E88+E89</f>
        <v>0</v>
      </c>
    </row>
    <row r="88" spans="1:5" ht="15.75" thickBot="1" x14ac:dyDescent="0.3">
      <c r="A88" s="20" t="s">
        <v>45</v>
      </c>
      <c r="B88" s="23"/>
      <c r="C88" s="24"/>
      <c r="D88" s="24"/>
      <c r="E88" s="24"/>
    </row>
    <row r="89" spans="1:5" ht="15.75" thickBot="1" x14ac:dyDescent="0.3">
      <c r="A89" s="20" t="s">
        <v>46</v>
      </c>
      <c r="B89" s="23"/>
      <c r="C89" s="24"/>
      <c r="D89" s="24"/>
      <c r="E89" s="24"/>
    </row>
    <row r="90" spans="1:5" ht="15.75" thickBot="1" x14ac:dyDescent="0.3">
      <c r="A90" s="18" t="s">
        <v>49</v>
      </c>
      <c r="B90" s="23">
        <f>B91+B92</f>
        <v>0</v>
      </c>
      <c r="C90" s="23">
        <f>C91+C92</f>
        <v>0</v>
      </c>
      <c r="D90" s="23">
        <f>D91+D92</f>
        <v>0</v>
      </c>
      <c r="E90" s="23">
        <f>E91+E92</f>
        <v>0</v>
      </c>
    </row>
    <row r="91" spans="1:5" ht="15.75" thickBot="1" x14ac:dyDescent="0.3">
      <c r="A91" s="20" t="s">
        <v>45</v>
      </c>
      <c r="B91" s="23"/>
      <c r="C91" s="24"/>
      <c r="D91" s="24"/>
      <c r="E91" s="24"/>
    </row>
    <row r="92" spans="1:5" ht="15.75" thickBot="1" x14ac:dyDescent="0.3">
      <c r="A92" s="20" t="s">
        <v>46</v>
      </c>
      <c r="B92" s="23"/>
      <c r="C92" s="24"/>
      <c r="D92" s="24"/>
      <c r="E92" s="24"/>
    </row>
    <row r="93" spans="1:5" ht="15.75" thickBot="1" x14ac:dyDescent="0.3">
      <c r="A93" s="18" t="s">
        <v>50</v>
      </c>
      <c r="B93" s="23">
        <f>B94+B95</f>
        <v>0</v>
      </c>
      <c r="C93" s="23">
        <f>C94+C95</f>
        <v>0</v>
      </c>
      <c r="D93" s="23">
        <f>D94+D95</f>
        <v>0</v>
      </c>
      <c r="E93" s="23">
        <f>E94+E95</f>
        <v>0</v>
      </c>
    </row>
    <row r="94" spans="1:5" ht="15.75" thickBot="1" x14ac:dyDescent="0.3">
      <c r="A94" s="20" t="s">
        <v>45</v>
      </c>
      <c r="B94" s="23"/>
      <c r="C94" s="24"/>
      <c r="D94" s="24"/>
      <c r="E94" s="24"/>
    </row>
    <row r="95" spans="1:5" ht="15" customHeight="1" thickBot="1" x14ac:dyDescent="0.3">
      <c r="A95" s="20" t="s">
        <v>46</v>
      </c>
      <c r="B95" s="23"/>
      <c r="C95" s="24"/>
      <c r="D95" s="24"/>
      <c r="E95" s="24"/>
    </row>
    <row r="96" spans="1:5" ht="15.75" thickBot="1" x14ac:dyDescent="0.3">
      <c r="A96" s="18" t="s">
        <v>51</v>
      </c>
      <c r="B96" s="23">
        <f>B97+B98</f>
        <v>186000</v>
      </c>
      <c r="C96" s="21">
        <f>C97+C98</f>
        <v>187000</v>
      </c>
      <c r="D96" s="21">
        <v>186000</v>
      </c>
      <c r="E96" s="21">
        <v>186000</v>
      </c>
    </row>
    <row r="97" spans="1:5" ht="15.75" thickBot="1" x14ac:dyDescent="0.3">
      <c r="A97" s="20" t="s">
        <v>45</v>
      </c>
      <c r="B97" s="19">
        <v>186000</v>
      </c>
      <c r="C97" s="19">
        <v>187000</v>
      </c>
      <c r="D97" s="19">
        <v>187000</v>
      </c>
      <c r="E97" s="19">
        <v>187000</v>
      </c>
    </row>
    <row r="98" spans="1:5" ht="15.75" thickBot="1" x14ac:dyDescent="0.3">
      <c r="A98" s="20" t="s">
        <v>46</v>
      </c>
      <c r="B98" s="23"/>
      <c r="C98" s="24"/>
      <c r="D98" s="24"/>
      <c r="E98" s="24"/>
    </row>
    <row r="99" spans="1:5" ht="29.25" customHeight="1" thickBot="1" x14ac:dyDescent="0.3">
      <c r="A99" s="18" t="s">
        <v>52</v>
      </c>
      <c r="B99" s="23"/>
      <c r="C99" s="23">
        <f>C100+C101</f>
        <v>0</v>
      </c>
      <c r="D99" s="23">
        <f>D100+D101</f>
        <v>0</v>
      </c>
      <c r="E99" s="23">
        <f>E100+E101</f>
        <v>0</v>
      </c>
    </row>
    <row r="100" spans="1:5" ht="15.75" thickBot="1" x14ac:dyDescent="0.3">
      <c r="A100" s="20" t="s">
        <v>45</v>
      </c>
      <c r="B100" s="21"/>
      <c r="C100" s="24"/>
      <c r="D100" s="24"/>
      <c r="E100" s="24"/>
    </row>
    <row r="101" spans="1:5" ht="15.75" thickBot="1" x14ac:dyDescent="0.3">
      <c r="A101" s="20" t="s">
        <v>46</v>
      </c>
      <c r="B101" s="23"/>
      <c r="C101" s="24"/>
      <c r="D101" s="24"/>
      <c r="E101" s="24"/>
    </row>
    <row r="102" spans="1:5" ht="15.75" thickBot="1" x14ac:dyDescent="0.3">
      <c r="A102" s="34" t="s">
        <v>60</v>
      </c>
      <c r="B102" s="23">
        <f>B99+B96+B93+B90+B87+B84+B81</f>
        <v>186000</v>
      </c>
      <c r="C102" s="23">
        <f>C99+C96+C93+C90+C87+C84+C81</f>
        <v>187000</v>
      </c>
      <c r="D102" s="23">
        <f>D99+D96+D93+D90+D87+D84+D81</f>
        <v>186000</v>
      </c>
      <c r="E102" s="23">
        <f>E99+E96+E93+E90+E87+E84+E81</f>
        <v>186000</v>
      </c>
    </row>
    <row r="103" spans="1:5" ht="17.25" customHeight="1" thickBot="1" x14ac:dyDescent="0.3">
      <c r="A103" s="30" t="s">
        <v>54</v>
      </c>
      <c r="B103" s="31"/>
      <c r="C103" s="31"/>
      <c r="D103" s="31"/>
      <c r="E103" s="31"/>
    </row>
    <row r="104" spans="1:5" ht="15.75" thickBot="1" x14ac:dyDescent="0.3">
      <c r="A104" s="32" t="s">
        <v>61</v>
      </c>
      <c r="B104" s="399" t="s">
        <v>62</v>
      </c>
      <c r="C104" s="400"/>
      <c r="D104" s="400"/>
      <c r="E104" s="401"/>
    </row>
    <row r="105" spans="1:5" ht="26.25" customHeight="1" thickBot="1" x14ac:dyDescent="0.3">
      <c r="A105" s="7" t="s">
        <v>32</v>
      </c>
      <c r="B105" s="402" t="s">
        <v>63</v>
      </c>
      <c r="C105" s="403"/>
      <c r="D105" s="403"/>
      <c r="E105" s="404"/>
    </row>
    <row r="106" spans="1:5" ht="15.75" thickBot="1" x14ac:dyDescent="0.3">
      <c r="A106" s="7" t="s">
        <v>34</v>
      </c>
      <c r="B106" s="405" t="s">
        <v>64</v>
      </c>
      <c r="C106" s="406"/>
      <c r="D106" s="406"/>
      <c r="E106" s="407"/>
    </row>
    <row r="107" spans="1:5" ht="12.75" customHeight="1" x14ac:dyDescent="0.25">
      <c r="A107" s="379"/>
      <c r="B107" s="4">
        <v>2019</v>
      </c>
      <c r="C107" s="4">
        <v>2020</v>
      </c>
      <c r="D107" s="4">
        <v>2021</v>
      </c>
      <c r="E107" s="4">
        <v>2022</v>
      </c>
    </row>
    <row r="108" spans="1:5" ht="9" customHeight="1" thickBot="1" x14ac:dyDescent="0.3">
      <c r="A108" s="380"/>
      <c r="B108" s="13" t="s">
        <v>13</v>
      </c>
      <c r="C108" s="13" t="s">
        <v>14</v>
      </c>
      <c r="D108" s="13" t="s">
        <v>14</v>
      </c>
      <c r="E108" s="13" t="s">
        <v>14</v>
      </c>
    </row>
    <row r="109" spans="1:5" ht="15.75" thickBot="1" x14ac:dyDescent="0.3">
      <c r="A109" s="7" t="s">
        <v>36</v>
      </c>
      <c r="B109" s="14">
        <v>3</v>
      </c>
      <c r="C109" s="14">
        <v>3</v>
      </c>
      <c r="D109" s="14">
        <v>3</v>
      </c>
      <c r="E109" s="14">
        <v>3</v>
      </c>
    </row>
    <row r="110" spans="1:5" ht="15.75" thickBot="1" x14ac:dyDescent="0.3">
      <c r="A110" s="7" t="s">
        <v>37</v>
      </c>
      <c r="B110" s="15">
        <f>B139</f>
        <v>137700</v>
      </c>
      <c r="C110" s="15">
        <f>C139</f>
        <v>137700</v>
      </c>
      <c r="D110" s="15">
        <f>D139</f>
        <v>139000</v>
      </c>
      <c r="E110" s="15">
        <f>E139</f>
        <v>139000</v>
      </c>
    </row>
    <row r="111" spans="1:5" ht="15.75" thickBot="1" x14ac:dyDescent="0.3">
      <c r="A111" s="7" t="s">
        <v>38</v>
      </c>
      <c r="B111" s="15">
        <f>B110/B109</f>
        <v>45900</v>
      </c>
      <c r="C111" s="15">
        <f>C110/C109</f>
        <v>45900</v>
      </c>
      <c r="D111" s="15">
        <f>D110/D109</f>
        <v>46333.333333333336</v>
      </c>
      <c r="E111" s="15">
        <f>E110/E109</f>
        <v>46333.333333333336</v>
      </c>
    </row>
    <row r="112" spans="1:5" ht="15.75" thickBot="1" x14ac:dyDescent="0.3">
      <c r="A112" s="7" t="s">
        <v>39</v>
      </c>
      <c r="B112" s="16"/>
      <c r="C112" s="17">
        <f t="shared" ref="C112:E114" si="2">C109/B109-1</f>
        <v>0</v>
      </c>
      <c r="D112" s="17">
        <f t="shared" si="2"/>
        <v>0</v>
      </c>
      <c r="E112" s="17">
        <f t="shared" si="2"/>
        <v>0</v>
      </c>
    </row>
    <row r="113" spans="1:5" ht="15.75" thickBot="1" x14ac:dyDescent="0.3">
      <c r="A113" s="7" t="s">
        <v>41</v>
      </c>
      <c r="B113" s="16"/>
      <c r="C113" s="17">
        <f t="shared" si="2"/>
        <v>0</v>
      </c>
      <c r="D113" s="17">
        <f t="shared" si="2"/>
        <v>9.4408133623820056E-3</v>
      </c>
      <c r="E113" s="17">
        <f t="shared" si="2"/>
        <v>0</v>
      </c>
    </row>
    <row r="114" spans="1:5" ht="15.75" thickBot="1" x14ac:dyDescent="0.3">
      <c r="A114" s="7" t="s">
        <v>42</v>
      </c>
      <c r="B114" s="16"/>
      <c r="C114" s="17">
        <f t="shared" si="2"/>
        <v>0</v>
      </c>
      <c r="D114" s="17">
        <f t="shared" si="2"/>
        <v>9.4408133623820056E-3</v>
      </c>
      <c r="E114" s="17">
        <f t="shared" si="2"/>
        <v>0</v>
      </c>
    </row>
    <row r="115" spans="1:5" ht="24.75" customHeight="1" thickBot="1" x14ac:dyDescent="0.3">
      <c r="A115" s="389" t="s">
        <v>65</v>
      </c>
      <c r="B115" s="390"/>
      <c r="C115" s="390"/>
      <c r="D115" s="390"/>
      <c r="E115" s="391"/>
    </row>
    <row r="116" spans="1:5" ht="12.75" customHeight="1" x14ac:dyDescent="0.25">
      <c r="A116" s="379"/>
      <c r="B116" s="4">
        <v>2019</v>
      </c>
      <c r="C116" s="4">
        <v>2020</v>
      </c>
      <c r="D116" s="4">
        <v>2021</v>
      </c>
      <c r="E116" s="4">
        <v>2022</v>
      </c>
    </row>
    <row r="117" spans="1:5" ht="9" customHeight="1" thickBot="1" x14ac:dyDescent="0.3">
      <c r="A117" s="380"/>
      <c r="B117" s="13" t="s">
        <v>13</v>
      </c>
      <c r="C117" s="13" t="s">
        <v>14</v>
      </c>
      <c r="D117" s="13" t="s">
        <v>14</v>
      </c>
      <c r="E117" s="13" t="s">
        <v>14</v>
      </c>
    </row>
    <row r="118" spans="1:5" ht="24.75" customHeight="1" thickBot="1" x14ac:dyDescent="0.3">
      <c r="A118" s="18" t="s">
        <v>44</v>
      </c>
      <c r="B118" s="24">
        <f>B119+B120</f>
        <v>0</v>
      </c>
      <c r="C118" s="24">
        <f>C119+C120</f>
        <v>0</v>
      </c>
      <c r="D118" s="24">
        <f>D119+D120</f>
        <v>0</v>
      </c>
      <c r="E118" s="24">
        <f>E119+E120</f>
        <v>0</v>
      </c>
    </row>
    <row r="119" spans="1:5" ht="15.75" thickBot="1" x14ac:dyDescent="0.3">
      <c r="A119" s="20" t="s">
        <v>45</v>
      </c>
      <c r="B119" s="23"/>
      <c r="C119" s="33"/>
      <c r="D119" s="33"/>
      <c r="E119" s="33"/>
    </row>
    <row r="120" spans="1:5" ht="15.75" thickBot="1" x14ac:dyDescent="0.3">
      <c r="A120" s="20" t="s">
        <v>46</v>
      </c>
      <c r="B120" s="23"/>
      <c r="C120" s="33"/>
      <c r="D120" s="33"/>
      <c r="E120" s="33"/>
    </row>
    <row r="121" spans="1:5" ht="24.75" customHeight="1" thickBot="1" x14ac:dyDescent="0.3">
      <c r="A121" s="18" t="s">
        <v>47</v>
      </c>
      <c r="B121" s="24">
        <f>B122+B123</f>
        <v>0</v>
      </c>
      <c r="C121" s="24">
        <f>C122+C123</f>
        <v>0</v>
      </c>
      <c r="D121" s="24">
        <f>D122+D123</f>
        <v>0</v>
      </c>
      <c r="E121" s="24">
        <f>E122+E123</f>
        <v>0</v>
      </c>
    </row>
    <row r="122" spans="1:5" ht="15.75" thickBot="1" x14ac:dyDescent="0.3">
      <c r="A122" s="20" t="s">
        <v>45</v>
      </c>
      <c r="B122" s="23"/>
      <c r="C122" s="24"/>
      <c r="D122" s="24"/>
      <c r="E122" s="24"/>
    </row>
    <row r="123" spans="1:5" ht="15.75" thickBot="1" x14ac:dyDescent="0.3">
      <c r="A123" s="20" t="s">
        <v>46</v>
      </c>
      <c r="B123" s="23"/>
      <c r="C123" s="24"/>
      <c r="D123" s="24"/>
      <c r="E123" s="24"/>
    </row>
    <row r="124" spans="1:5" ht="24.75" customHeight="1" thickBot="1" x14ac:dyDescent="0.3">
      <c r="A124" s="18" t="s">
        <v>48</v>
      </c>
      <c r="B124" s="24">
        <f>B125+B126</f>
        <v>137700</v>
      </c>
      <c r="C124" s="19">
        <v>137700</v>
      </c>
      <c r="D124" s="19">
        <f>D125+D126</f>
        <v>139000</v>
      </c>
      <c r="E124" s="19">
        <f>E125+E126</f>
        <v>139000</v>
      </c>
    </row>
    <row r="125" spans="1:5" ht="15.75" thickBot="1" x14ac:dyDescent="0.3">
      <c r="A125" s="20" t="s">
        <v>45</v>
      </c>
      <c r="B125" s="19">
        <v>137700</v>
      </c>
      <c r="C125" s="19">
        <v>137700</v>
      </c>
      <c r="D125" s="19">
        <v>139000</v>
      </c>
      <c r="E125" s="19">
        <v>139000</v>
      </c>
    </row>
    <row r="126" spans="1:5" ht="15.75" thickBot="1" x14ac:dyDescent="0.3">
      <c r="A126" s="20" t="s">
        <v>46</v>
      </c>
      <c r="B126" s="23"/>
      <c r="C126" s="24"/>
      <c r="D126" s="24"/>
      <c r="E126" s="24"/>
    </row>
    <row r="127" spans="1:5" ht="15.75" thickBot="1" x14ac:dyDescent="0.3">
      <c r="A127" s="18" t="s">
        <v>49</v>
      </c>
      <c r="B127" s="24">
        <f>B128+B129</f>
        <v>0</v>
      </c>
      <c r="C127" s="24">
        <f>C128+C129</f>
        <v>0</v>
      </c>
      <c r="D127" s="24">
        <f>D128+D129</f>
        <v>0</v>
      </c>
      <c r="E127" s="24">
        <f>E128+E129</f>
        <v>0</v>
      </c>
    </row>
    <row r="128" spans="1:5" ht="15.75" thickBot="1" x14ac:dyDescent="0.3">
      <c r="A128" s="20" t="s">
        <v>45</v>
      </c>
      <c r="B128" s="23"/>
      <c r="C128" s="24"/>
      <c r="D128" s="24"/>
      <c r="E128" s="24"/>
    </row>
    <row r="129" spans="1:5" ht="15.75" thickBot="1" x14ac:dyDescent="0.3">
      <c r="A129" s="20" t="s">
        <v>46</v>
      </c>
      <c r="B129" s="23"/>
      <c r="C129" s="24"/>
      <c r="D129" s="24"/>
      <c r="E129" s="24"/>
    </row>
    <row r="130" spans="1:5" ht="15.75" thickBot="1" x14ac:dyDescent="0.3">
      <c r="A130" s="18" t="s">
        <v>50</v>
      </c>
      <c r="B130" s="24">
        <f>B131+B132</f>
        <v>0</v>
      </c>
      <c r="C130" s="24">
        <f>C131+C132</f>
        <v>0</v>
      </c>
      <c r="D130" s="24">
        <f>D131+D132</f>
        <v>0</v>
      </c>
      <c r="E130" s="24">
        <f>E131+E132</f>
        <v>0</v>
      </c>
    </row>
    <row r="131" spans="1:5" ht="15.75" thickBot="1" x14ac:dyDescent="0.3">
      <c r="A131" s="20" t="s">
        <v>45</v>
      </c>
      <c r="B131" s="23"/>
      <c r="C131" s="24"/>
      <c r="D131" s="24"/>
      <c r="E131" s="24"/>
    </row>
    <row r="132" spans="1:5" ht="15" customHeight="1" thickBot="1" x14ac:dyDescent="0.3">
      <c r="A132" s="20" t="s">
        <v>46</v>
      </c>
      <c r="B132" s="23"/>
      <c r="C132" s="24"/>
      <c r="D132" s="24"/>
      <c r="E132" s="24"/>
    </row>
    <row r="133" spans="1:5" ht="15.75" thickBot="1" x14ac:dyDescent="0.3">
      <c r="A133" s="18" t="s">
        <v>51</v>
      </c>
      <c r="B133" s="24">
        <f>B134+B135</f>
        <v>0</v>
      </c>
      <c r="C133" s="24">
        <f>C134+C135</f>
        <v>0</v>
      </c>
      <c r="D133" s="24">
        <f>D134+D135</f>
        <v>0</v>
      </c>
      <c r="E133" s="24">
        <f>E134+E135</f>
        <v>0</v>
      </c>
    </row>
    <row r="134" spans="1:5" ht="15.75" thickBot="1" x14ac:dyDescent="0.3">
      <c r="A134" s="20" t="s">
        <v>45</v>
      </c>
      <c r="B134" s="23"/>
      <c r="C134" s="24"/>
      <c r="D134" s="24"/>
      <c r="E134" s="24"/>
    </row>
    <row r="135" spans="1:5" ht="15.75" thickBot="1" x14ac:dyDescent="0.3">
      <c r="A135" s="20" t="s">
        <v>46</v>
      </c>
      <c r="B135" s="23"/>
      <c r="C135" s="24"/>
      <c r="D135" s="24"/>
      <c r="E135" s="24"/>
    </row>
    <row r="136" spans="1:5" ht="24.75" thickBot="1" x14ac:dyDescent="0.3">
      <c r="A136" s="18" t="s">
        <v>52</v>
      </c>
      <c r="B136" s="24">
        <f>B137+B138</f>
        <v>0</v>
      </c>
      <c r="C136" s="24">
        <f>C137+C138</f>
        <v>0</v>
      </c>
      <c r="D136" s="24">
        <f>D137+D138</f>
        <v>0</v>
      </c>
      <c r="E136" s="24">
        <f>E137+E138</f>
        <v>0</v>
      </c>
    </row>
    <row r="137" spans="1:5" ht="15.75" thickBot="1" x14ac:dyDescent="0.3">
      <c r="A137" s="20" t="s">
        <v>45</v>
      </c>
      <c r="B137" s="23"/>
      <c r="C137" s="24"/>
      <c r="D137" s="24"/>
      <c r="E137" s="24"/>
    </row>
    <row r="138" spans="1:5" ht="15.75" thickBot="1" x14ac:dyDescent="0.3">
      <c r="A138" s="20" t="s">
        <v>46</v>
      </c>
      <c r="B138" s="23"/>
      <c r="C138" s="24"/>
      <c r="D138" s="24"/>
      <c r="E138" s="24"/>
    </row>
    <row r="139" spans="1:5" ht="15.75" thickBot="1" x14ac:dyDescent="0.3">
      <c r="A139" s="34" t="s">
        <v>66</v>
      </c>
      <c r="B139" s="23">
        <f>B136+B133+B130+B127+B124+B121+B118</f>
        <v>137700</v>
      </c>
      <c r="C139" s="23">
        <f>C136+C133+C130+C127+C124+C121+C118</f>
        <v>137700</v>
      </c>
      <c r="D139" s="23">
        <f>D136+D133+D130+D127+D124+D121+D118</f>
        <v>139000</v>
      </c>
      <c r="E139" s="23">
        <f>E136+E133+E130+E127+E124+E121+E118</f>
        <v>139000</v>
      </c>
    </row>
    <row r="140" spans="1:5" ht="17.25" customHeight="1" thickBot="1" x14ac:dyDescent="0.3">
      <c r="A140" s="30" t="s">
        <v>54</v>
      </c>
      <c r="B140" s="31"/>
      <c r="C140" s="31"/>
      <c r="D140" s="31"/>
      <c r="E140" s="31"/>
    </row>
    <row r="141" spans="1:5" ht="15.75" thickBot="1" x14ac:dyDescent="0.3">
      <c r="A141" s="392" t="s">
        <v>67</v>
      </c>
      <c r="B141" s="393"/>
      <c r="C141" s="393"/>
      <c r="D141" s="393"/>
      <c r="E141" s="394"/>
    </row>
    <row r="142" spans="1:5" ht="15.75" thickBot="1" x14ac:dyDescent="0.3">
      <c r="A142" s="392" t="s">
        <v>68</v>
      </c>
      <c r="B142" s="393"/>
      <c r="C142" s="393"/>
      <c r="D142" s="393"/>
      <c r="E142" s="394"/>
    </row>
    <row r="143" spans="1:5" ht="15.75" thickBot="1" x14ac:dyDescent="0.3">
      <c r="A143" s="9" t="s">
        <v>69</v>
      </c>
      <c r="B143" s="395" t="s">
        <v>70</v>
      </c>
      <c r="C143" s="396"/>
      <c r="D143" s="381"/>
      <c r="E143" s="382"/>
    </row>
    <row r="144" spans="1:5" ht="51.75" customHeight="1" thickBot="1" x14ac:dyDescent="0.3">
      <c r="A144" s="9" t="s">
        <v>71</v>
      </c>
      <c r="B144" s="35" t="s">
        <v>72</v>
      </c>
      <c r="C144" s="36" t="s">
        <v>73</v>
      </c>
      <c r="D144" s="381" t="s">
        <v>74</v>
      </c>
      <c r="E144" s="382"/>
    </row>
    <row r="145" spans="1:5" ht="17.25" customHeight="1" thickBot="1" x14ac:dyDescent="0.3">
      <c r="A145" s="7" t="s">
        <v>32</v>
      </c>
      <c r="B145" s="383" t="s">
        <v>75</v>
      </c>
      <c r="C145" s="384"/>
      <c r="D145" s="384"/>
      <c r="E145" s="385"/>
    </row>
    <row r="146" spans="1:5" ht="15.75" thickBot="1" x14ac:dyDescent="0.3">
      <c r="A146" s="7" t="s">
        <v>34</v>
      </c>
      <c r="B146" s="386" t="s">
        <v>76</v>
      </c>
      <c r="C146" s="387"/>
      <c r="D146" s="387"/>
      <c r="E146" s="388"/>
    </row>
    <row r="147" spans="1:5" ht="12.75" customHeight="1" x14ac:dyDescent="0.25">
      <c r="A147" s="379"/>
      <c r="B147" s="4">
        <v>2019</v>
      </c>
      <c r="C147" s="4">
        <v>2020</v>
      </c>
      <c r="D147" s="4">
        <v>2021</v>
      </c>
      <c r="E147" s="4">
        <v>2022</v>
      </c>
    </row>
    <row r="148" spans="1:5" ht="9" customHeight="1" thickBot="1" x14ac:dyDescent="0.3">
      <c r="A148" s="380"/>
      <c r="B148" s="13" t="s">
        <v>13</v>
      </c>
      <c r="C148" s="13" t="s">
        <v>14</v>
      </c>
      <c r="D148" s="13" t="s">
        <v>14</v>
      </c>
      <c r="E148" s="13" t="s">
        <v>14</v>
      </c>
    </row>
    <row r="149" spans="1:5" ht="15.75" thickBot="1" x14ac:dyDescent="0.3">
      <c r="A149" s="7" t="s">
        <v>36</v>
      </c>
      <c r="B149" s="14">
        <v>1</v>
      </c>
      <c r="C149" s="14">
        <v>1</v>
      </c>
      <c r="D149" s="14">
        <v>1</v>
      </c>
      <c r="E149" s="14">
        <v>1</v>
      </c>
    </row>
    <row r="150" spans="1:5" ht="15.75" thickBot="1" x14ac:dyDescent="0.3">
      <c r="A150" s="7" t="s">
        <v>37</v>
      </c>
      <c r="B150" s="15">
        <f>B168</f>
        <v>30000</v>
      </c>
      <c r="C150" s="15">
        <f>C168</f>
        <v>20000</v>
      </c>
      <c r="D150" s="15">
        <f>D168</f>
        <v>120000</v>
      </c>
      <c r="E150" s="15">
        <f>E168</f>
        <v>120000</v>
      </c>
    </row>
    <row r="151" spans="1:5" ht="15.75" thickBot="1" x14ac:dyDescent="0.3">
      <c r="A151" s="7" t="s">
        <v>38</v>
      </c>
      <c r="B151" s="15">
        <f>B150/B149</f>
        <v>30000</v>
      </c>
      <c r="C151" s="15">
        <f>C150/C149</f>
        <v>20000</v>
      </c>
      <c r="D151" s="15">
        <f>D150/D149</f>
        <v>120000</v>
      </c>
      <c r="E151" s="15">
        <f>E150/E149</f>
        <v>120000</v>
      </c>
    </row>
    <row r="152" spans="1:5" ht="15.75" thickBot="1" x14ac:dyDescent="0.3">
      <c r="A152" s="7" t="s">
        <v>39</v>
      </c>
      <c r="B152" s="16" t="s">
        <v>40</v>
      </c>
      <c r="C152" s="17">
        <f t="shared" ref="C152:E154" si="3">C149/B149-1</f>
        <v>0</v>
      </c>
      <c r="D152" s="17">
        <f t="shared" si="3"/>
        <v>0</v>
      </c>
      <c r="E152" s="17">
        <f t="shared" si="3"/>
        <v>0</v>
      </c>
    </row>
    <row r="153" spans="1:5" ht="15.75" thickBot="1" x14ac:dyDescent="0.3">
      <c r="A153" s="7" t="s">
        <v>41</v>
      </c>
      <c r="B153" s="16" t="s">
        <v>40</v>
      </c>
      <c r="C153" s="17">
        <f t="shared" si="3"/>
        <v>-0.33333333333333337</v>
      </c>
      <c r="D153" s="17">
        <f t="shared" si="3"/>
        <v>5</v>
      </c>
      <c r="E153" s="17">
        <f t="shared" si="3"/>
        <v>0</v>
      </c>
    </row>
    <row r="154" spans="1:5" ht="15.75" thickBot="1" x14ac:dyDescent="0.3">
      <c r="A154" s="7" t="s">
        <v>42</v>
      </c>
      <c r="B154" s="16" t="s">
        <v>40</v>
      </c>
      <c r="C154" s="17">
        <f t="shared" si="3"/>
        <v>-0.33333333333333337</v>
      </c>
      <c r="D154" s="17">
        <f t="shared" si="3"/>
        <v>5</v>
      </c>
      <c r="E154" s="17">
        <f t="shared" si="3"/>
        <v>0</v>
      </c>
    </row>
    <row r="155" spans="1:5" ht="15.75" thickBot="1" x14ac:dyDescent="0.3">
      <c r="A155" s="389" t="s">
        <v>77</v>
      </c>
      <c r="B155" s="390"/>
      <c r="C155" s="390"/>
      <c r="D155" s="390"/>
      <c r="E155" s="391"/>
    </row>
    <row r="156" spans="1:5" ht="12.75" customHeight="1" x14ac:dyDescent="0.25">
      <c r="A156" s="379"/>
      <c r="B156" s="4">
        <v>2019</v>
      </c>
      <c r="C156" s="4">
        <v>2020</v>
      </c>
      <c r="D156" s="4">
        <v>2021</v>
      </c>
      <c r="E156" s="4">
        <v>2022</v>
      </c>
    </row>
    <row r="157" spans="1:5" ht="9" customHeight="1" thickBot="1" x14ac:dyDescent="0.3">
      <c r="A157" s="380"/>
      <c r="B157" s="13" t="s">
        <v>13</v>
      </c>
      <c r="C157" s="13" t="s">
        <v>14</v>
      </c>
      <c r="D157" s="13" t="s">
        <v>14</v>
      </c>
      <c r="E157" s="13" t="s">
        <v>14</v>
      </c>
    </row>
    <row r="158" spans="1:5" ht="15.75" thickBot="1" x14ac:dyDescent="0.3">
      <c r="A158" s="18" t="s">
        <v>78</v>
      </c>
      <c r="B158" s="24">
        <f>B159+B160+B161+B162</f>
        <v>0</v>
      </c>
      <c r="C158" s="24">
        <f>C159+C160+C161+C162</f>
        <v>0</v>
      </c>
      <c r="D158" s="24">
        <f>D159+D160+D161+D162</f>
        <v>0</v>
      </c>
      <c r="E158" s="24">
        <f>E159+E160+E161+E162</f>
        <v>0</v>
      </c>
    </row>
    <row r="159" spans="1:5" ht="15.75" thickBot="1" x14ac:dyDescent="0.3">
      <c r="A159" s="20" t="s">
        <v>45</v>
      </c>
      <c r="B159" s="24"/>
      <c r="C159" s="24"/>
      <c r="D159" s="24"/>
      <c r="E159" s="24"/>
    </row>
    <row r="160" spans="1:5" ht="15.75" thickBot="1" x14ac:dyDescent="0.3">
      <c r="A160" s="20" t="s">
        <v>79</v>
      </c>
      <c r="B160" s="24"/>
      <c r="C160" s="24"/>
      <c r="D160" s="24"/>
      <c r="E160" s="24"/>
    </row>
    <row r="161" spans="1:5" ht="15.75" thickBot="1" x14ac:dyDescent="0.3">
      <c r="A161" s="20" t="s">
        <v>80</v>
      </c>
      <c r="B161" s="24"/>
      <c r="C161" s="24"/>
      <c r="D161" s="24"/>
      <c r="E161" s="24"/>
    </row>
    <row r="162" spans="1:5" ht="15.75" thickBot="1" x14ac:dyDescent="0.3">
      <c r="A162" s="20" t="s">
        <v>81</v>
      </c>
      <c r="B162" s="24"/>
      <c r="C162" s="24"/>
      <c r="D162" s="24"/>
      <c r="E162" s="24"/>
    </row>
    <row r="163" spans="1:5" ht="15.75" thickBot="1" x14ac:dyDescent="0.3">
      <c r="A163" s="18" t="s">
        <v>82</v>
      </c>
      <c r="B163" s="23">
        <f>B164+B165+B166+B167</f>
        <v>30000</v>
      </c>
      <c r="C163" s="21">
        <f>C164+C165+C166+C167</f>
        <v>20000</v>
      </c>
      <c r="D163" s="23">
        <f>D164+D165+D166+D167</f>
        <v>120000</v>
      </c>
      <c r="E163" s="23">
        <f>E164+E165+E166+E167</f>
        <v>120000</v>
      </c>
    </row>
    <row r="164" spans="1:5" ht="15.75" thickBot="1" x14ac:dyDescent="0.3">
      <c r="A164" s="20" t="s">
        <v>45</v>
      </c>
      <c r="B164" s="19">
        <v>30000</v>
      </c>
      <c r="C164" s="19">
        <v>20000</v>
      </c>
      <c r="D164" s="24">
        <v>120000</v>
      </c>
      <c r="E164" s="24">
        <v>120000</v>
      </c>
    </row>
    <row r="165" spans="1:5" ht="15.75" thickBot="1" x14ac:dyDescent="0.3">
      <c r="A165" s="20" t="s">
        <v>79</v>
      </c>
      <c r="B165" s="23"/>
      <c r="C165" s="24"/>
      <c r="D165" s="24"/>
      <c r="E165" s="24"/>
    </row>
    <row r="166" spans="1:5" ht="15.75" thickBot="1" x14ac:dyDescent="0.3">
      <c r="A166" s="20" t="s">
        <v>80</v>
      </c>
      <c r="B166" s="23"/>
      <c r="C166" s="24"/>
      <c r="D166" s="24"/>
      <c r="E166" s="24"/>
    </row>
    <row r="167" spans="1:5" ht="15.75" thickBot="1" x14ac:dyDescent="0.3">
      <c r="A167" s="20" t="s">
        <v>81</v>
      </c>
      <c r="B167" s="23"/>
      <c r="C167" s="24"/>
      <c r="D167" s="24"/>
      <c r="E167" s="24"/>
    </row>
    <row r="168" spans="1:5" ht="15.75" thickBot="1" x14ac:dyDescent="0.3">
      <c r="A168" s="37" t="s">
        <v>53</v>
      </c>
      <c r="B168" s="23">
        <f>B158+B163</f>
        <v>30000</v>
      </c>
      <c r="C168" s="23">
        <f>C158+C163</f>
        <v>20000</v>
      </c>
      <c r="D168" s="23">
        <f>D158+D163</f>
        <v>120000</v>
      </c>
      <c r="E168" s="23">
        <f>E158+E163</f>
        <v>120000</v>
      </c>
    </row>
    <row r="169" spans="1:5" ht="15.75" thickBot="1" x14ac:dyDescent="0.3">
      <c r="A169" s="38"/>
      <c r="B169" s="39">
        <f>B168</f>
        <v>30000</v>
      </c>
      <c r="C169" s="39">
        <f>C168</f>
        <v>20000</v>
      </c>
      <c r="D169" s="39">
        <f>D168</f>
        <v>120000</v>
      </c>
      <c r="E169" s="39">
        <f>E168</f>
        <v>120000</v>
      </c>
    </row>
    <row r="170" spans="1:5" ht="27" customHeight="1" thickBot="1" x14ac:dyDescent="0.3">
      <c r="A170" s="8" t="s">
        <v>83</v>
      </c>
      <c r="B170" s="40">
        <f>B171</f>
        <v>1215000</v>
      </c>
      <c r="C170" s="40">
        <f>C171</f>
        <v>1209000</v>
      </c>
      <c r="D170" s="40">
        <f>D171</f>
        <v>1310300</v>
      </c>
      <c r="E170" s="40">
        <f>E171</f>
        <v>1310300</v>
      </c>
    </row>
    <row r="171" spans="1:5" ht="24.75" thickBot="1" x14ac:dyDescent="0.3">
      <c r="A171" s="8" t="s">
        <v>84</v>
      </c>
      <c r="B171" s="40">
        <f>B172+B175+B178+B187+B190+B198</f>
        <v>1215000</v>
      </c>
      <c r="C171" s="40">
        <f>C172+C175+C178+C187+C190+C198</f>
        <v>1209000</v>
      </c>
      <c r="D171" s="40">
        <f>D172+D175+D178+D187+D190+D198</f>
        <v>1310300</v>
      </c>
      <c r="E171" s="40">
        <f>E172+E175+E178+E187+E190+E198</f>
        <v>1310300</v>
      </c>
    </row>
    <row r="172" spans="1:5" ht="15.75" thickBot="1" x14ac:dyDescent="0.3">
      <c r="A172" s="18" t="s">
        <v>44</v>
      </c>
      <c r="B172" s="41">
        <f>B173+B174</f>
        <v>463300</v>
      </c>
      <c r="C172" s="41">
        <f>C173+C174</f>
        <v>463300</v>
      </c>
      <c r="D172" s="41">
        <f>D173+D174</f>
        <v>463300</v>
      </c>
      <c r="E172" s="41">
        <f>E173+E174</f>
        <v>463300</v>
      </c>
    </row>
    <row r="173" spans="1:5" ht="15.75" thickBot="1" x14ac:dyDescent="0.3">
      <c r="A173" s="20" t="s">
        <v>45</v>
      </c>
      <c r="B173" s="23">
        <f>B45+B82+B119</f>
        <v>463300</v>
      </c>
      <c r="C173" s="23">
        <f>C45+C82+C119</f>
        <v>463300</v>
      </c>
      <c r="D173" s="23">
        <f>D45+D82+D119</f>
        <v>463300</v>
      </c>
      <c r="E173" s="23">
        <f>E45+E82+E119</f>
        <v>463300</v>
      </c>
    </row>
    <row r="174" spans="1:5" ht="15.75" thickBot="1" x14ac:dyDescent="0.3">
      <c r="A174" s="20" t="s">
        <v>85</v>
      </c>
      <c r="B174" s="23">
        <v>0</v>
      </c>
      <c r="C174" s="23">
        <v>0</v>
      </c>
      <c r="D174" s="23">
        <v>0</v>
      </c>
      <c r="E174" s="23">
        <v>0</v>
      </c>
    </row>
    <row r="175" spans="1:5" ht="24.75" thickBot="1" x14ac:dyDescent="0.3">
      <c r="A175" s="18" t="s">
        <v>47</v>
      </c>
      <c r="B175" s="41">
        <f>B176</f>
        <v>88000</v>
      </c>
      <c r="C175" s="41">
        <f>C176</f>
        <v>88000</v>
      </c>
      <c r="D175" s="41">
        <f>D176</f>
        <v>88000</v>
      </c>
      <c r="E175" s="41">
        <f>E176</f>
        <v>88000</v>
      </c>
    </row>
    <row r="176" spans="1:5" ht="15.75" thickBot="1" x14ac:dyDescent="0.3">
      <c r="A176" s="20" t="s">
        <v>45</v>
      </c>
      <c r="B176" s="23">
        <f>B48+B85+B122</f>
        <v>88000</v>
      </c>
      <c r="C176" s="23">
        <f>C48+C85+C122</f>
        <v>88000</v>
      </c>
      <c r="D176" s="23">
        <f>D48+D85+D122</f>
        <v>88000</v>
      </c>
      <c r="E176" s="23">
        <f>E48+E85+E122</f>
        <v>88000</v>
      </c>
    </row>
    <row r="177" spans="1:5" ht="15.75" thickBot="1" x14ac:dyDescent="0.3">
      <c r="A177" s="20" t="s">
        <v>85</v>
      </c>
      <c r="B177" s="23">
        <v>0</v>
      </c>
      <c r="C177" s="23">
        <v>0</v>
      </c>
      <c r="D177" s="23">
        <v>0</v>
      </c>
      <c r="E177" s="23">
        <v>0</v>
      </c>
    </row>
    <row r="178" spans="1:5" ht="18" customHeight="1" thickBot="1" x14ac:dyDescent="0.3">
      <c r="A178" s="18" t="s">
        <v>48</v>
      </c>
      <c r="B178" s="41">
        <f>B179</f>
        <v>414700</v>
      </c>
      <c r="C178" s="41">
        <f>C179+C180</f>
        <v>417700</v>
      </c>
      <c r="D178" s="41">
        <f>D179+D180</f>
        <v>419000</v>
      </c>
      <c r="E178" s="41">
        <f>E179+E180</f>
        <v>419000</v>
      </c>
    </row>
    <row r="179" spans="1:5" ht="18" customHeight="1" thickBot="1" x14ac:dyDescent="0.3">
      <c r="A179" s="20" t="s">
        <v>45</v>
      </c>
      <c r="B179" s="21">
        <f>B51+B88+B125</f>
        <v>414700</v>
      </c>
      <c r="C179" s="21">
        <f>C51+C88+C125</f>
        <v>417700</v>
      </c>
      <c r="D179" s="21">
        <f>D51+D88+D125</f>
        <v>419000</v>
      </c>
      <c r="E179" s="21">
        <f>E51+E88+E125</f>
        <v>419000</v>
      </c>
    </row>
    <row r="180" spans="1:5" ht="18" customHeight="1" thickBot="1" x14ac:dyDescent="0.3">
      <c r="A180" s="20" t="s">
        <v>85</v>
      </c>
      <c r="B180" s="23">
        <v>0</v>
      </c>
      <c r="C180" s="23">
        <v>0</v>
      </c>
      <c r="D180" s="23">
        <v>0</v>
      </c>
      <c r="E180" s="23">
        <v>0</v>
      </c>
    </row>
    <row r="181" spans="1:5" ht="18" customHeight="1" thickBot="1" x14ac:dyDescent="0.3">
      <c r="A181" s="18" t="s">
        <v>49</v>
      </c>
      <c r="B181" s="41">
        <f>B182+B183</f>
        <v>0</v>
      </c>
      <c r="C181" s="41">
        <f>C182+C183</f>
        <v>0</v>
      </c>
      <c r="D181" s="41">
        <f>D182+D183</f>
        <v>0</v>
      </c>
      <c r="E181" s="41">
        <f>E182+E183</f>
        <v>0</v>
      </c>
    </row>
    <row r="182" spans="1:5" ht="18" customHeight="1" thickBot="1" x14ac:dyDescent="0.3">
      <c r="A182" s="20" t="s">
        <v>45</v>
      </c>
      <c r="B182" s="23">
        <f>B54+B91+B128</f>
        <v>0</v>
      </c>
      <c r="C182" s="23">
        <f>C54+C91+C128</f>
        <v>0</v>
      </c>
      <c r="D182" s="23">
        <f>D54+D91+D128</f>
        <v>0</v>
      </c>
      <c r="E182" s="23">
        <f>E54+E91+E128</f>
        <v>0</v>
      </c>
    </row>
    <row r="183" spans="1:5" ht="18" customHeight="1" thickBot="1" x14ac:dyDescent="0.3">
      <c r="A183" s="20" t="s">
        <v>85</v>
      </c>
      <c r="B183" s="23">
        <v>0</v>
      </c>
      <c r="C183" s="23">
        <v>0</v>
      </c>
      <c r="D183" s="23">
        <v>0</v>
      </c>
      <c r="E183" s="23">
        <v>0</v>
      </c>
    </row>
    <row r="184" spans="1:5" ht="18" customHeight="1" thickBot="1" x14ac:dyDescent="0.3">
      <c r="A184" s="18" t="s">
        <v>50</v>
      </c>
      <c r="B184" s="41">
        <f>B185+B186</f>
        <v>0</v>
      </c>
      <c r="C184" s="41">
        <f>C185+C186</f>
        <v>0</v>
      </c>
      <c r="D184" s="41">
        <f>D185+D186</f>
        <v>0</v>
      </c>
      <c r="E184" s="41">
        <f>E185+E186</f>
        <v>0</v>
      </c>
    </row>
    <row r="185" spans="1:5" ht="18" customHeight="1" thickBot="1" x14ac:dyDescent="0.3">
      <c r="A185" s="20" t="s">
        <v>45</v>
      </c>
      <c r="B185" s="23">
        <f>B57+B94+B131</f>
        <v>0</v>
      </c>
      <c r="C185" s="23">
        <f>C57+C94+C131</f>
        <v>0</v>
      </c>
      <c r="D185" s="23">
        <f>D57+D94+D131</f>
        <v>0</v>
      </c>
      <c r="E185" s="23">
        <f>E57+E94+E131</f>
        <v>0</v>
      </c>
    </row>
    <row r="186" spans="1:5" ht="18" customHeight="1" thickBot="1" x14ac:dyDescent="0.3">
      <c r="A186" s="20" t="s">
        <v>85</v>
      </c>
      <c r="B186" s="23">
        <v>0</v>
      </c>
      <c r="C186" s="23">
        <v>0</v>
      </c>
      <c r="D186" s="23">
        <v>0</v>
      </c>
      <c r="E186" s="23">
        <v>0</v>
      </c>
    </row>
    <row r="187" spans="1:5" ht="18" customHeight="1" thickBot="1" x14ac:dyDescent="0.3">
      <c r="A187" s="18" t="s">
        <v>51</v>
      </c>
      <c r="B187" s="41">
        <f>B188+B189</f>
        <v>186000</v>
      </c>
      <c r="C187" s="41">
        <f>C188+C189</f>
        <v>187000</v>
      </c>
      <c r="D187" s="41">
        <f>D188+D189</f>
        <v>187000</v>
      </c>
      <c r="E187" s="41">
        <f>E188+E189</f>
        <v>187000</v>
      </c>
    </row>
    <row r="188" spans="1:5" ht="18" customHeight="1" thickBot="1" x14ac:dyDescent="0.3">
      <c r="A188" s="20" t="s">
        <v>45</v>
      </c>
      <c r="B188" s="23">
        <f>B60+B97+B134</f>
        <v>186000</v>
      </c>
      <c r="C188" s="21">
        <f>C60+C97+C134</f>
        <v>187000</v>
      </c>
      <c r="D188" s="21">
        <f>D60+D97+D134</f>
        <v>187000</v>
      </c>
      <c r="E188" s="21">
        <f>E60+E97+E134</f>
        <v>187000</v>
      </c>
    </row>
    <row r="189" spans="1:5" ht="18" customHeight="1" thickBot="1" x14ac:dyDescent="0.3">
      <c r="A189" s="20" t="s">
        <v>85</v>
      </c>
      <c r="B189" s="23">
        <v>0</v>
      </c>
      <c r="C189" s="21">
        <v>0</v>
      </c>
      <c r="D189" s="21">
        <v>0</v>
      </c>
      <c r="E189" s="21">
        <v>0</v>
      </c>
    </row>
    <row r="190" spans="1:5" ht="18" customHeight="1" thickBot="1" x14ac:dyDescent="0.3">
      <c r="A190" s="18" t="s">
        <v>52</v>
      </c>
      <c r="B190" s="41">
        <f>B191+B192</f>
        <v>33000</v>
      </c>
      <c r="C190" s="42">
        <f>C191+C192</f>
        <v>33000</v>
      </c>
      <c r="D190" s="42">
        <f>D191+D192</f>
        <v>33000</v>
      </c>
      <c r="E190" s="42">
        <f>E191+E192</f>
        <v>33000</v>
      </c>
    </row>
    <row r="191" spans="1:5" ht="18" customHeight="1" thickBot="1" x14ac:dyDescent="0.3">
      <c r="A191" s="20" t="s">
        <v>45</v>
      </c>
      <c r="B191" s="23">
        <f>B63+B100+B137</f>
        <v>33000</v>
      </c>
      <c r="C191" s="21">
        <f>C63+C100+C137</f>
        <v>33000</v>
      </c>
      <c r="D191" s="21">
        <f>D63+D100+D137</f>
        <v>33000</v>
      </c>
      <c r="E191" s="21">
        <f>E63+E100+E137</f>
        <v>33000</v>
      </c>
    </row>
    <row r="192" spans="1:5" ht="18" customHeight="1" thickBot="1" x14ac:dyDescent="0.3">
      <c r="A192" s="20" t="s">
        <v>85</v>
      </c>
      <c r="B192" s="23">
        <v>0</v>
      </c>
      <c r="C192" s="21">
        <v>0</v>
      </c>
      <c r="D192" s="21">
        <v>0</v>
      </c>
      <c r="E192" s="21">
        <v>0</v>
      </c>
    </row>
    <row r="193" spans="1:5" ht="18" customHeight="1" thickBot="1" x14ac:dyDescent="0.3">
      <c r="A193" s="18" t="s">
        <v>86</v>
      </c>
      <c r="B193" s="41">
        <f>B194+B195+B196+B197</f>
        <v>0</v>
      </c>
      <c r="C193" s="42">
        <f>C194+C195+C196+C197</f>
        <v>0</v>
      </c>
      <c r="D193" s="42">
        <f>D194+D195+D196+D197</f>
        <v>0</v>
      </c>
      <c r="E193" s="42">
        <f>E194+E195+E196+E197</f>
        <v>0</v>
      </c>
    </row>
    <row r="194" spans="1:5" ht="18" customHeight="1" thickBot="1" x14ac:dyDescent="0.3">
      <c r="A194" s="20" t="s">
        <v>45</v>
      </c>
      <c r="B194" s="23">
        <v>0</v>
      </c>
      <c r="C194" s="21">
        <v>0</v>
      </c>
      <c r="D194" s="21">
        <v>0</v>
      </c>
      <c r="E194" s="21">
        <v>0</v>
      </c>
    </row>
    <row r="195" spans="1:5" ht="18" customHeight="1" thickBot="1" x14ac:dyDescent="0.3">
      <c r="A195" s="20" t="s">
        <v>87</v>
      </c>
      <c r="B195" s="24">
        <v>0</v>
      </c>
      <c r="C195" s="19">
        <v>0</v>
      </c>
      <c r="D195" s="19">
        <v>0</v>
      </c>
      <c r="E195" s="19">
        <v>0</v>
      </c>
    </row>
    <row r="196" spans="1:5" ht="18" customHeight="1" thickBot="1" x14ac:dyDescent="0.3">
      <c r="A196" s="20" t="s">
        <v>80</v>
      </c>
      <c r="B196" s="24">
        <v>0</v>
      </c>
      <c r="C196" s="19">
        <v>0</v>
      </c>
      <c r="D196" s="19">
        <v>0</v>
      </c>
      <c r="E196" s="19">
        <v>0</v>
      </c>
    </row>
    <row r="197" spans="1:5" ht="18" customHeight="1" thickBot="1" x14ac:dyDescent="0.3">
      <c r="A197" s="20" t="s">
        <v>81</v>
      </c>
      <c r="B197" s="24">
        <v>0</v>
      </c>
      <c r="C197" s="19">
        <v>0</v>
      </c>
      <c r="D197" s="19">
        <v>0</v>
      </c>
      <c r="E197" s="19">
        <v>0</v>
      </c>
    </row>
    <row r="198" spans="1:5" ht="18" customHeight="1" thickBot="1" x14ac:dyDescent="0.3">
      <c r="A198" s="18" t="s">
        <v>88</v>
      </c>
      <c r="B198" s="41">
        <f>B199+B200+B201+B202</f>
        <v>30000</v>
      </c>
      <c r="C198" s="42">
        <f>C199+C200+C201+C202</f>
        <v>20000</v>
      </c>
      <c r="D198" s="42">
        <f>D199+D200+D201+D202</f>
        <v>120000</v>
      </c>
      <c r="E198" s="42">
        <f>E199+E200+E201+E202</f>
        <v>120000</v>
      </c>
    </row>
    <row r="199" spans="1:5" ht="15.75" thickBot="1" x14ac:dyDescent="0.3">
      <c r="A199" s="20" t="s">
        <v>45</v>
      </c>
      <c r="B199" s="23">
        <f>B164</f>
        <v>30000</v>
      </c>
      <c r="C199" s="21">
        <f>C164</f>
        <v>20000</v>
      </c>
      <c r="D199" s="21">
        <f>D164</f>
        <v>120000</v>
      </c>
      <c r="E199" s="21">
        <f>E164</f>
        <v>120000</v>
      </c>
    </row>
    <row r="200" spans="1:5" ht="15.75" thickBot="1" x14ac:dyDescent="0.3">
      <c r="A200" s="20" t="s">
        <v>87</v>
      </c>
      <c r="B200" s="24">
        <v>0</v>
      </c>
      <c r="C200" s="24">
        <v>0</v>
      </c>
      <c r="D200" s="24">
        <v>0</v>
      </c>
      <c r="E200" s="24">
        <v>0</v>
      </c>
    </row>
    <row r="201" spans="1:5" ht="15.75" thickBot="1" x14ac:dyDescent="0.3">
      <c r="A201" s="20" t="s">
        <v>80</v>
      </c>
      <c r="B201" s="24">
        <v>0</v>
      </c>
      <c r="C201" s="24">
        <v>0</v>
      </c>
      <c r="D201" s="24">
        <v>0</v>
      </c>
      <c r="E201" s="24">
        <v>0</v>
      </c>
    </row>
    <row r="202" spans="1:5" ht="15.75" thickBot="1" x14ac:dyDescent="0.3">
      <c r="A202" s="20" t="s">
        <v>81</v>
      </c>
      <c r="B202" s="24">
        <v>0</v>
      </c>
      <c r="C202" s="24">
        <v>0</v>
      </c>
      <c r="D202" s="24">
        <v>0</v>
      </c>
      <c r="E202" s="24">
        <v>0</v>
      </c>
    </row>
    <row r="203" spans="1:5" ht="15.75" thickBot="1" x14ac:dyDescent="0.3">
      <c r="A203" s="30" t="s">
        <v>54</v>
      </c>
      <c r="B203" s="31">
        <f>B170-B171</f>
        <v>0</v>
      </c>
      <c r="C203" s="31">
        <f>C170-C171</f>
        <v>0</v>
      </c>
      <c r="D203" s="31">
        <f>D170-D171</f>
        <v>0</v>
      </c>
      <c r="E203" s="31">
        <f>E170-E171</f>
        <v>0</v>
      </c>
    </row>
  </sheetData>
  <mergeCells count="42">
    <mergeCell ref="A1:E1"/>
    <mergeCell ref="A2:E2"/>
    <mergeCell ref="A8:E8"/>
    <mergeCell ref="A3:E3"/>
    <mergeCell ref="B5:E5"/>
    <mergeCell ref="B6:E6"/>
    <mergeCell ref="B7:E7"/>
    <mergeCell ref="A33:A34"/>
    <mergeCell ref="A9:E11"/>
    <mergeCell ref="B12:E12"/>
    <mergeCell ref="A13:A14"/>
    <mergeCell ref="B18:E18"/>
    <mergeCell ref="A19:E19"/>
    <mergeCell ref="A20:A21"/>
    <mergeCell ref="A28:E28"/>
    <mergeCell ref="A29:E29"/>
    <mergeCell ref="B30:E30"/>
    <mergeCell ref="B31:E31"/>
    <mergeCell ref="B32:E32"/>
    <mergeCell ref="A107:A108"/>
    <mergeCell ref="A41:E41"/>
    <mergeCell ref="A42:A43"/>
    <mergeCell ref="B67:E67"/>
    <mergeCell ref="B68:E68"/>
    <mergeCell ref="B69:E69"/>
    <mergeCell ref="A70:A71"/>
    <mergeCell ref="A78:E78"/>
    <mergeCell ref="A79:A80"/>
    <mergeCell ref="B104:E104"/>
    <mergeCell ref="B105:E105"/>
    <mergeCell ref="B106:E106"/>
    <mergeCell ref="A115:E115"/>
    <mergeCell ref="A116:A117"/>
    <mergeCell ref="A141:E141"/>
    <mergeCell ref="A142:E142"/>
    <mergeCell ref="B143:E143"/>
    <mergeCell ref="A156:A157"/>
    <mergeCell ref="D144:E144"/>
    <mergeCell ref="B145:E145"/>
    <mergeCell ref="B146:E146"/>
    <mergeCell ref="A147:A148"/>
    <mergeCell ref="A155:E155"/>
  </mergeCells>
  <pageMargins left="0.7" right="0.7" top="0.75" bottom="0.75" header="0.3" footer="0.3"/>
  <pageSetup paperSize="9" scale="8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103"/>
  <sheetViews>
    <sheetView view="pageBreakPreview" zoomScale="85" zoomScaleNormal="170" zoomScaleSheetLayoutView="85" workbookViewId="0">
      <selection sqref="A1:E1"/>
    </sheetView>
  </sheetViews>
  <sheetFormatPr defaultRowHeight="11.25" x14ac:dyDescent="0.2"/>
  <cols>
    <col min="1" max="1" width="31.42578125" style="43" customWidth="1"/>
    <col min="2" max="2" width="14.85546875" style="43" customWidth="1"/>
    <col min="3" max="5" width="11.7109375" style="43" customWidth="1"/>
    <col min="6" max="16384" width="9.140625" style="43"/>
  </cols>
  <sheetData>
    <row r="1" spans="1:5" ht="15.75" x14ac:dyDescent="0.25">
      <c r="A1" s="775" t="s">
        <v>560</v>
      </c>
      <c r="B1" s="775"/>
      <c r="C1" s="775"/>
      <c r="D1" s="775"/>
      <c r="E1" s="775"/>
    </row>
    <row r="2" spans="1:5" ht="21.75" customHeight="1" x14ac:dyDescent="0.2">
      <c r="A2" s="447" t="s">
        <v>0</v>
      </c>
      <c r="B2" s="447"/>
      <c r="C2" s="447"/>
      <c r="D2" s="447"/>
      <c r="E2" s="447"/>
    </row>
    <row r="3" spans="1:5" ht="18" customHeight="1" thickBot="1" x14ac:dyDescent="0.25">
      <c r="A3" s="448" t="s">
        <v>1</v>
      </c>
      <c r="B3" s="448"/>
      <c r="C3" s="448"/>
      <c r="D3" s="448"/>
      <c r="E3" s="448"/>
    </row>
    <row r="4" spans="1:5" ht="12" thickBot="1" x14ac:dyDescent="0.25">
      <c r="A4" s="44" t="s">
        <v>2</v>
      </c>
      <c r="B4" s="449" t="s">
        <v>89</v>
      </c>
      <c r="C4" s="449"/>
      <c r="D4" s="449"/>
      <c r="E4" s="449"/>
    </row>
    <row r="5" spans="1:5" ht="12" thickBot="1" x14ac:dyDescent="0.25">
      <c r="A5" s="44" t="s">
        <v>4</v>
      </c>
      <c r="B5" s="450" t="s">
        <v>90</v>
      </c>
      <c r="C5" s="451"/>
      <c r="D5" s="451"/>
      <c r="E5" s="452"/>
    </row>
    <row r="6" spans="1:5" ht="12" thickBot="1" x14ac:dyDescent="0.25">
      <c r="A6" s="44" t="s">
        <v>6</v>
      </c>
      <c r="B6" s="383" t="s">
        <v>7</v>
      </c>
      <c r="C6" s="384"/>
      <c r="D6" s="384"/>
      <c r="E6" s="385"/>
    </row>
    <row r="7" spans="1:5" ht="12" thickBot="1" x14ac:dyDescent="0.25">
      <c r="A7" s="453" t="s">
        <v>8</v>
      </c>
      <c r="B7" s="454"/>
      <c r="C7" s="454"/>
      <c r="D7" s="454"/>
      <c r="E7" s="455"/>
    </row>
    <row r="8" spans="1:5" ht="12" thickBot="1" x14ac:dyDescent="0.25">
      <c r="A8" s="383" t="s">
        <v>91</v>
      </c>
      <c r="B8" s="384"/>
      <c r="C8" s="384"/>
      <c r="D8" s="384"/>
      <c r="E8" s="385"/>
    </row>
    <row r="9" spans="1:5" ht="36.75" customHeight="1" thickBot="1" x14ac:dyDescent="0.25">
      <c r="A9" s="383"/>
      <c r="B9" s="384"/>
      <c r="C9" s="384"/>
      <c r="D9" s="384"/>
      <c r="E9" s="385"/>
    </row>
    <row r="10" spans="1:5" ht="12" thickBot="1" x14ac:dyDescent="0.25">
      <c r="A10" s="383"/>
      <c r="B10" s="384"/>
      <c r="C10" s="384"/>
      <c r="D10" s="384"/>
      <c r="E10" s="385"/>
    </row>
    <row r="11" spans="1:5" ht="48.75" customHeight="1" thickBot="1" x14ac:dyDescent="0.25">
      <c r="A11" s="45" t="s">
        <v>10</v>
      </c>
      <c r="B11" s="436" t="s">
        <v>92</v>
      </c>
      <c r="C11" s="437"/>
      <c r="D11" s="437"/>
      <c r="E11" s="438"/>
    </row>
    <row r="12" spans="1:5" ht="23.25" customHeight="1" x14ac:dyDescent="0.2">
      <c r="A12" s="439" t="s">
        <v>12</v>
      </c>
      <c r="B12" s="46">
        <v>2019</v>
      </c>
      <c r="C12" s="46">
        <v>2020</v>
      </c>
      <c r="D12" s="46">
        <v>2021</v>
      </c>
      <c r="E12" s="46">
        <v>2022</v>
      </c>
    </row>
    <row r="13" spans="1:5" ht="12" thickBot="1" x14ac:dyDescent="0.25">
      <c r="A13" s="440"/>
      <c r="B13" s="47" t="s">
        <v>13</v>
      </c>
      <c r="C13" s="47" t="s">
        <v>14</v>
      </c>
      <c r="D13" s="47" t="s">
        <v>14</v>
      </c>
      <c r="E13" s="47" t="s">
        <v>14</v>
      </c>
    </row>
    <row r="14" spans="1:5" ht="27" customHeight="1" thickBot="1" x14ac:dyDescent="0.25">
      <c r="A14" s="48" t="s">
        <v>93</v>
      </c>
      <c r="B14" s="49">
        <v>1</v>
      </c>
      <c r="C14" s="49">
        <v>1</v>
      </c>
      <c r="D14" s="49">
        <v>1</v>
      </c>
      <c r="E14" s="49">
        <v>1</v>
      </c>
    </row>
    <row r="15" spans="1:5" ht="12" hidden="1" thickBot="1" x14ac:dyDescent="0.25">
      <c r="A15" s="50" t="s">
        <v>94</v>
      </c>
      <c r="B15" s="51" t="s">
        <v>95</v>
      </c>
      <c r="C15" s="51" t="s">
        <v>96</v>
      </c>
      <c r="D15" s="51" t="s">
        <v>96</v>
      </c>
      <c r="E15" s="51" t="s">
        <v>96</v>
      </c>
    </row>
    <row r="16" spans="1:5" ht="23.25" hidden="1" thickBot="1" x14ac:dyDescent="0.25">
      <c r="A16" s="50" t="s">
        <v>97</v>
      </c>
      <c r="B16" s="51" t="s">
        <v>95</v>
      </c>
      <c r="C16" s="51" t="s">
        <v>96</v>
      </c>
      <c r="D16" s="51" t="s">
        <v>96</v>
      </c>
      <c r="E16" s="51" t="s">
        <v>96</v>
      </c>
    </row>
    <row r="17" spans="1:5" ht="24.75" customHeight="1" thickBot="1" x14ac:dyDescent="0.25">
      <c r="A17" s="52" t="s">
        <v>18</v>
      </c>
      <c r="B17" s="441" t="s">
        <v>98</v>
      </c>
      <c r="C17" s="442"/>
      <c r="D17" s="442"/>
      <c r="E17" s="443"/>
    </row>
    <row r="18" spans="1:5" ht="23.25" customHeight="1" thickBot="1" x14ac:dyDescent="0.25">
      <c r="A18" s="383" t="s">
        <v>20</v>
      </c>
      <c r="B18" s="384"/>
      <c r="C18" s="384"/>
      <c r="D18" s="384"/>
      <c r="E18" s="385"/>
    </row>
    <row r="19" spans="1:5" ht="12" thickBot="1" x14ac:dyDescent="0.25">
      <c r="A19" s="53"/>
      <c r="B19" s="54"/>
      <c r="C19" s="51" t="s">
        <v>99</v>
      </c>
      <c r="D19" s="51" t="s">
        <v>99</v>
      </c>
      <c r="E19" s="51" t="s">
        <v>99</v>
      </c>
    </row>
    <row r="20" spans="1:5" ht="12" thickBot="1" x14ac:dyDescent="0.25">
      <c r="A20" s="48" t="s">
        <v>100</v>
      </c>
      <c r="B20" s="49" t="s">
        <v>101</v>
      </c>
      <c r="C20" s="49" t="s">
        <v>101</v>
      </c>
      <c r="D20" s="49" t="s">
        <v>102</v>
      </c>
      <c r="E20" s="49" t="s">
        <v>102</v>
      </c>
    </row>
    <row r="21" spans="1:5" ht="12" thickBot="1" x14ac:dyDescent="0.25">
      <c r="A21" s="48" t="s">
        <v>100</v>
      </c>
      <c r="B21" s="49" t="s">
        <v>103</v>
      </c>
      <c r="C21" s="49" t="s">
        <v>103</v>
      </c>
      <c r="D21" s="49" t="s">
        <v>103</v>
      </c>
      <c r="E21" s="49" t="s">
        <v>104</v>
      </c>
    </row>
    <row r="22" spans="1:5" ht="12" thickBot="1" x14ac:dyDescent="0.25">
      <c r="A22" s="48" t="s">
        <v>105</v>
      </c>
      <c r="B22" s="49" t="s">
        <v>106</v>
      </c>
      <c r="C22" s="49" t="s">
        <v>106</v>
      </c>
      <c r="D22" s="49" t="s">
        <v>106</v>
      </c>
      <c r="E22" s="49" t="s">
        <v>107</v>
      </c>
    </row>
    <row r="23" spans="1:5" ht="12" thickBot="1" x14ac:dyDescent="0.25">
      <c r="A23" s="48" t="s">
        <v>108</v>
      </c>
      <c r="B23" s="49">
        <v>0.06</v>
      </c>
      <c r="C23" s="49">
        <v>0.06</v>
      </c>
      <c r="D23" s="49">
        <v>7.0000000000000007E-2</v>
      </c>
      <c r="E23" s="49">
        <v>0.08</v>
      </c>
    </row>
    <row r="24" spans="1:5" ht="12" thickBot="1" x14ac:dyDescent="0.25">
      <c r="A24" s="444" t="s">
        <v>28</v>
      </c>
      <c r="B24" s="445"/>
      <c r="C24" s="445"/>
      <c r="D24" s="445"/>
      <c r="E24" s="446"/>
    </row>
    <row r="25" spans="1:5" ht="12" thickBot="1" x14ac:dyDescent="0.25">
      <c r="A25" s="444" t="s">
        <v>29</v>
      </c>
      <c r="B25" s="445"/>
      <c r="C25" s="445"/>
      <c r="D25" s="445"/>
      <c r="E25" s="446"/>
    </row>
    <row r="26" spans="1:5" ht="18.75" customHeight="1" thickBot="1" x14ac:dyDescent="0.25">
      <c r="A26" s="35" t="s">
        <v>30</v>
      </c>
      <c r="B26" s="459" t="s">
        <v>109</v>
      </c>
      <c r="C26" s="457"/>
      <c r="D26" s="457"/>
      <c r="E26" s="458"/>
    </row>
    <row r="27" spans="1:5" ht="31.5" customHeight="1" thickBot="1" x14ac:dyDescent="0.25">
      <c r="A27" s="50" t="s">
        <v>32</v>
      </c>
      <c r="B27" s="441" t="s">
        <v>110</v>
      </c>
      <c r="C27" s="442"/>
      <c r="D27" s="442"/>
      <c r="E27" s="443"/>
    </row>
    <row r="28" spans="1:5" ht="12" thickBot="1" x14ac:dyDescent="0.25">
      <c r="A28" s="50" t="s">
        <v>34</v>
      </c>
      <c r="B28" s="386" t="s">
        <v>111</v>
      </c>
      <c r="C28" s="387"/>
      <c r="D28" s="387"/>
      <c r="E28" s="388"/>
    </row>
    <row r="29" spans="1:5" ht="12.75" customHeight="1" x14ac:dyDescent="0.2">
      <c r="A29" s="439"/>
      <c r="B29" s="55">
        <v>2019</v>
      </c>
      <c r="C29" s="55">
        <v>2020</v>
      </c>
      <c r="D29" s="55">
        <v>2021</v>
      </c>
      <c r="E29" s="55">
        <v>2022</v>
      </c>
    </row>
    <row r="30" spans="1:5" ht="9" customHeight="1" thickBot="1" x14ac:dyDescent="0.25">
      <c r="A30" s="440"/>
      <c r="B30" s="56" t="s">
        <v>13</v>
      </c>
      <c r="C30" s="56" t="s">
        <v>14</v>
      </c>
      <c r="D30" s="56" t="s">
        <v>14</v>
      </c>
      <c r="E30" s="56" t="s">
        <v>14</v>
      </c>
    </row>
    <row r="31" spans="1:5" ht="12" thickBot="1" x14ac:dyDescent="0.25">
      <c r="A31" s="50" t="s">
        <v>36</v>
      </c>
      <c r="B31" s="14">
        <v>2460</v>
      </c>
      <c r="C31" s="14">
        <v>2460</v>
      </c>
      <c r="D31" s="14">
        <v>2460</v>
      </c>
      <c r="E31" s="14">
        <v>2460</v>
      </c>
    </row>
    <row r="32" spans="1:5" ht="12" thickBot="1" x14ac:dyDescent="0.25">
      <c r="A32" s="50" t="s">
        <v>37</v>
      </c>
      <c r="B32" s="21">
        <v>1960407</v>
      </c>
      <c r="C32" s="14">
        <v>2389000</v>
      </c>
      <c r="D32" s="14">
        <v>2389000</v>
      </c>
      <c r="E32" s="14">
        <v>2389000</v>
      </c>
    </row>
    <row r="33" spans="1:5" ht="12" thickBot="1" x14ac:dyDescent="0.25">
      <c r="A33" s="50" t="s">
        <v>38</v>
      </c>
      <c r="B33" s="14">
        <v>804.43455067706191</v>
      </c>
      <c r="C33" s="14">
        <f>C32/C31</f>
        <v>971.13821138211381</v>
      </c>
      <c r="D33" s="14">
        <f>D32/D31</f>
        <v>971.13821138211381</v>
      </c>
      <c r="E33" s="14">
        <f>E32/E31</f>
        <v>971.13821138211381</v>
      </c>
    </row>
    <row r="34" spans="1:5" ht="12" thickBot="1" x14ac:dyDescent="0.25">
      <c r="A34" s="50" t="s">
        <v>39</v>
      </c>
      <c r="B34" s="57">
        <v>0</v>
      </c>
      <c r="C34" s="58">
        <f t="shared" ref="C34:E36" si="0">C31/B31-1</f>
        <v>0</v>
      </c>
      <c r="D34" s="58">
        <f t="shared" si="0"/>
        <v>0</v>
      </c>
      <c r="E34" s="58">
        <f t="shared" si="0"/>
        <v>0</v>
      </c>
    </row>
    <row r="35" spans="1:5" ht="12" thickBot="1" x14ac:dyDescent="0.25">
      <c r="A35" s="50" t="s">
        <v>41</v>
      </c>
      <c r="B35" s="57">
        <v>0.10280323886821874</v>
      </c>
      <c r="C35" s="58">
        <f t="shared" si="0"/>
        <v>0.2186244999125182</v>
      </c>
      <c r="D35" s="58">
        <f t="shared" si="0"/>
        <v>0</v>
      </c>
      <c r="E35" s="58">
        <f t="shared" si="0"/>
        <v>0</v>
      </c>
    </row>
    <row r="36" spans="1:5" ht="12" thickBot="1" x14ac:dyDescent="0.25">
      <c r="A36" s="50" t="s">
        <v>42</v>
      </c>
      <c r="B36" s="57">
        <v>0.10280323886821874</v>
      </c>
      <c r="C36" s="58">
        <f t="shared" si="0"/>
        <v>0.20723085621414916</v>
      </c>
      <c r="D36" s="58">
        <f t="shared" si="0"/>
        <v>0</v>
      </c>
      <c r="E36" s="58">
        <f t="shared" si="0"/>
        <v>0</v>
      </c>
    </row>
    <row r="37" spans="1:5" ht="12" thickBot="1" x14ac:dyDescent="0.25">
      <c r="A37" s="462" t="s">
        <v>43</v>
      </c>
      <c r="B37" s="463"/>
      <c r="C37" s="463"/>
      <c r="D37" s="463"/>
      <c r="E37" s="464"/>
    </row>
    <row r="38" spans="1:5" ht="12.75" customHeight="1" x14ac:dyDescent="0.2">
      <c r="A38" s="439"/>
      <c r="B38" s="55">
        <v>2019</v>
      </c>
      <c r="C38" s="55">
        <v>2020</v>
      </c>
      <c r="D38" s="55">
        <v>2021</v>
      </c>
      <c r="E38" s="55">
        <v>2022</v>
      </c>
    </row>
    <row r="39" spans="1:5" ht="9" customHeight="1" thickBot="1" x14ac:dyDescent="0.25">
      <c r="A39" s="440"/>
      <c r="B39" s="56" t="s">
        <v>13</v>
      </c>
      <c r="C39" s="56" t="s">
        <v>14</v>
      </c>
      <c r="D39" s="56" t="s">
        <v>14</v>
      </c>
      <c r="E39" s="56" t="s">
        <v>14</v>
      </c>
    </row>
    <row r="40" spans="1:5" ht="12" thickBot="1" x14ac:dyDescent="0.25">
      <c r="A40" s="59" t="s">
        <v>44</v>
      </c>
      <c r="B40" s="19">
        <v>1605776</v>
      </c>
      <c r="C40" s="60">
        <v>1688000</v>
      </c>
      <c r="D40" s="60">
        <v>1688000</v>
      </c>
      <c r="E40" s="60">
        <v>1688000</v>
      </c>
    </row>
    <row r="41" spans="1:5" ht="12" thickBot="1" x14ac:dyDescent="0.25">
      <c r="A41" s="61" t="s">
        <v>45</v>
      </c>
      <c r="B41" s="19">
        <v>1605776</v>
      </c>
      <c r="C41" s="60">
        <v>1688000</v>
      </c>
      <c r="D41" s="60">
        <v>1688000</v>
      </c>
      <c r="E41" s="60">
        <v>1688000</v>
      </c>
    </row>
    <row r="42" spans="1:5" ht="12" thickBot="1" x14ac:dyDescent="0.25">
      <c r="A42" s="61" t="s">
        <v>46</v>
      </c>
      <c r="B42" s="21"/>
      <c r="C42" s="62"/>
      <c r="D42" s="62"/>
      <c r="E42" s="62"/>
    </row>
    <row r="43" spans="1:5" ht="12" thickBot="1" x14ac:dyDescent="0.25">
      <c r="A43" s="59" t="s">
        <v>47</v>
      </c>
      <c r="B43" s="19">
        <v>226359</v>
      </c>
      <c r="C43" s="60">
        <v>282000</v>
      </c>
      <c r="D43" s="60">
        <v>282000</v>
      </c>
      <c r="E43" s="60">
        <v>282000</v>
      </c>
    </row>
    <row r="44" spans="1:5" ht="12" thickBot="1" x14ac:dyDescent="0.25">
      <c r="A44" s="61" t="s">
        <v>45</v>
      </c>
      <c r="B44" s="19">
        <v>226359</v>
      </c>
      <c r="C44" s="60">
        <v>282000</v>
      </c>
      <c r="D44" s="60">
        <v>282000</v>
      </c>
      <c r="E44" s="60">
        <v>282000</v>
      </c>
    </row>
    <row r="45" spans="1:5" ht="12" thickBot="1" x14ac:dyDescent="0.25">
      <c r="A45" s="61" t="s">
        <v>46</v>
      </c>
      <c r="B45" s="21"/>
      <c r="C45" s="60"/>
      <c r="D45" s="60"/>
      <c r="E45" s="60"/>
    </row>
    <row r="46" spans="1:5" ht="12" thickBot="1" x14ac:dyDescent="0.25">
      <c r="A46" s="59" t="s">
        <v>48</v>
      </c>
      <c r="B46" s="63">
        <v>109272</v>
      </c>
      <c r="C46" s="64">
        <v>400000</v>
      </c>
      <c r="D46" s="64">
        <v>400000</v>
      </c>
      <c r="E46" s="64">
        <v>400000</v>
      </c>
    </row>
    <row r="47" spans="1:5" ht="12" thickBot="1" x14ac:dyDescent="0.25">
      <c r="A47" s="61" t="s">
        <v>45</v>
      </c>
      <c r="B47" s="63">
        <v>109272</v>
      </c>
      <c r="C47" s="64">
        <v>400000</v>
      </c>
      <c r="D47" s="64">
        <v>400000</v>
      </c>
      <c r="E47" s="64">
        <v>400000</v>
      </c>
    </row>
    <row r="48" spans="1:5" ht="12" thickBot="1" x14ac:dyDescent="0.25">
      <c r="A48" s="61" t="s">
        <v>46</v>
      </c>
      <c r="B48" s="21"/>
      <c r="C48" s="19"/>
      <c r="D48" s="19"/>
      <c r="E48" s="19"/>
    </row>
    <row r="49" spans="1:5" ht="12" thickBot="1" x14ac:dyDescent="0.25">
      <c r="A49" s="59" t="s">
        <v>49</v>
      </c>
      <c r="B49" s="21"/>
      <c r="C49" s="19"/>
      <c r="D49" s="19"/>
      <c r="E49" s="19"/>
    </row>
    <row r="50" spans="1:5" ht="12" thickBot="1" x14ac:dyDescent="0.25">
      <c r="A50" s="61" t="s">
        <v>45</v>
      </c>
      <c r="B50" s="21"/>
      <c r="C50" s="19"/>
      <c r="D50" s="19"/>
      <c r="E50" s="19"/>
    </row>
    <row r="51" spans="1:5" ht="12" thickBot="1" x14ac:dyDescent="0.25">
      <c r="A51" s="61" t="s">
        <v>46</v>
      </c>
      <c r="B51" s="21"/>
      <c r="C51" s="19"/>
      <c r="D51" s="19"/>
      <c r="E51" s="19"/>
    </row>
    <row r="52" spans="1:5" ht="12" thickBot="1" x14ac:dyDescent="0.25">
      <c r="A52" s="59" t="s">
        <v>50</v>
      </c>
      <c r="B52" s="21"/>
      <c r="C52" s="19"/>
      <c r="D52" s="19"/>
      <c r="E52" s="19"/>
    </row>
    <row r="53" spans="1:5" ht="12" thickBot="1" x14ac:dyDescent="0.25">
      <c r="A53" s="61" t="s">
        <v>45</v>
      </c>
      <c r="B53" s="21"/>
      <c r="C53" s="19"/>
      <c r="D53" s="19"/>
      <c r="E53" s="19"/>
    </row>
    <row r="54" spans="1:5" ht="12" thickBot="1" x14ac:dyDescent="0.25">
      <c r="A54" s="61" t="s">
        <v>46</v>
      </c>
      <c r="B54" s="21"/>
      <c r="C54" s="19"/>
      <c r="D54" s="19"/>
      <c r="E54" s="19"/>
    </row>
    <row r="55" spans="1:5" ht="12" thickBot="1" x14ac:dyDescent="0.25">
      <c r="A55" s="59" t="s">
        <v>51</v>
      </c>
      <c r="B55" s="21"/>
      <c r="C55" s="19"/>
      <c r="D55" s="19"/>
      <c r="E55" s="19"/>
    </row>
    <row r="56" spans="1:5" ht="12" thickBot="1" x14ac:dyDescent="0.25">
      <c r="A56" s="61" t="s">
        <v>45</v>
      </c>
      <c r="B56" s="21"/>
      <c r="C56" s="19"/>
      <c r="D56" s="19"/>
      <c r="E56" s="19"/>
    </row>
    <row r="57" spans="1:5" ht="12" thickBot="1" x14ac:dyDescent="0.25">
      <c r="A57" s="61" t="s">
        <v>46</v>
      </c>
      <c r="B57" s="21"/>
      <c r="C57" s="19"/>
      <c r="D57" s="19"/>
      <c r="E57" s="19"/>
    </row>
    <row r="58" spans="1:5" ht="12" thickBot="1" x14ac:dyDescent="0.25">
      <c r="A58" s="59" t="s">
        <v>52</v>
      </c>
      <c r="B58" s="21">
        <v>19000</v>
      </c>
      <c r="C58" s="65">
        <v>19000</v>
      </c>
      <c r="D58" s="65">
        <v>19000</v>
      </c>
      <c r="E58" s="65">
        <v>19000</v>
      </c>
    </row>
    <row r="59" spans="1:5" ht="12" thickBot="1" x14ac:dyDescent="0.25">
      <c r="A59" s="61" t="s">
        <v>45</v>
      </c>
      <c r="B59" s="21">
        <v>19000</v>
      </c>
      <c r="C59" s="65">
        <v>19000</v>
      </c>
      <c r="D59" s="65">
        <v>19000</v>
      </c>
      <c r="E59" s="65">
        <v>19000</v>
      </c>
    </row>
    <row r="60" spans="1:5" ht="12" thickBot="1" x14ac:dyDescent="0.25">
      <c r="A60" s="61" t="s">
        <v>46</v>
      </c>
      <c r="B60" s="21"/>
      <c r="C60" s="27"/>
      <c r="D60" s="66"/>
      <c r="E60" s="66"/>
    </row>
    <row r="61" spans="1:5" ht="12" thickBot="1" x14ac:dyDescent="0.25">
      <c r="A61" s="67" t="s">
        <v>53</v>
      </c>
      <c r="B61" s="21">
        <v>1960407</v>
      </c>
      <c r="C61" s="21">
        <f>C58+C55+C52+C49+C46+C43+C40</f>
        <v>2389000</v>
      </c>
      <c r="D61" s="21">
        <f>D58+D55+D52+D49+D46+D43+D40</f>
        <v>2389000</v>
      </c>
      <c r="E61" s="21">
        <f>E58+E55+E52+E49+E46+E43+E40</f>
        <v>2389000</v>
      </c>
    </row>
    <row r="62" spans="1:5" ht="12" thickBot="1" x14ac:dyDescent="0.25">
      <c r="A62" s="68" t="s">
        <v>54</v>
      </c>
      <c r="B62" s="42">
        <f>IF(B61-B32=0,0,"Error")</f>
        <v>0</v>
      </c>
      <c r="C62" s="42">
        <f t="shared" ref="C62:E62" si="1">IF(C61-C32=0,0,"Error")</f>
        <v>0</v>
      </c>
      <c r="D62" s="42">
        <f t="shared" si="1"/>
        <v>0</v>
      </c>
      <c r="E62" s="42">
        <f t="shared" si="1"/>
        <v>0</v>
      </c>
    </row>
    <row r="63" spans="1:5" ht="12" thickBot="1" x14ac:dyDescent="0.25">
      <c r="A63" s="69" t="s">
        <v>55</v>
      </c>
      <c r="B63" s="456" t="s">
        <v>112</v>
      </c>
      <c r="C63" s="457"/>
      <c r="D63" s="457"/>
      <c r="E63" s="458"/>
    </row>
    <row r="64" spans="1:5" ht="26.25" customHeight="1" thickBot="1" x14ac:dyDescent="0.25">
      <c r="A64" s="7" t="s">
        <v>32</v>
      </c>
      <c r="B64" s="402" t="s">
        <v>113</v>
      </c>
      <c r="C64" s="403"/>
      <c r="D64" s="403"/>
      <c r="E64" s="404"/>
    </row>
    <row r="65" spans="1:5" ht="12" thickBot="1" x14ac:dyDescent="0.25">
      <c r="A65" s="7" t="s">
        <v>34</v>
      </c>
      <c r="B65" s="405" t="s">
        <v>114</v>
      </c>
      <c r="C65" s="406"/>
      <c r="D65" s="406"/>
      <c r="E65" s="407"/>
    </row>
    <row r="66" spans="1:5" ht="12.75" customHeight="1" x14ac:dyDescent="0.2">
      <c r="A66" s="379"/>
      <c r="B66" s="70">
        <v>2019</v>
      </c>
      <c r="C66" s="55">
        <v>2020</v>
      </c>
      <c r="D66" s="55">
        <v>2021</v>
      </c>
      <c r="E66" s="55">
        <v>2022</v>
      </c>
    </row>
    <row r="67" spans="1:5" ht="11.25" customHeight="1" thickBot="1" x14ac:dyDescent="0.25">
      <c r="A67" s="380"/>
      <c r="B67" s="13" t="s">
        <v>13</v>
      </c>
      <c r="C67" s="13" t="s">
        <v>14</v>
      </c>
      <c r="D67" s="13" t="s">
        <v>14</v>
      </c>
      <c r="E67" s="13" t="s">
        <v>14</v>
      </c>
    </row>
    <row r="68" spans="1:5" ht="12" thickBot="1" x14ac:dyDescent="0.25">
      <c r="A68" s="7" t="s">
        <v>36</v>
      </c>
      <c r="B68" s="15">
        <v>209</v>
      </c>
      <c r="C68" s="15">
        <v>209</v>
      </c>
      <c r="D68" s="15">
        <v>400</v>
      </c>
      <c r="E68" s="15">
        <v>400</v>
      </c>
    </row>
    <row r="69" spans="1:5" ht="12" thickBot="1" x14ac:dyDescent="0.25">
      <c r="A69" s="7" t="s">
        <v>37</v>
      </c>
      <c r="B69" s="15">
        <v>701000</v>
      </c>
      <c r="C69" s="15">
        <v>742935</v>
      </c>
      <c r="D69" s="15">
        <v>1501100</v>
      </c>
      <c r="E69" s="15">
        <v>1820865</v>
      </c>
    </row>
    <row r="70" spans="1:5" ht="12" thickBot="1" x14ac:dyDescent="0.25">
      <c r="A70" s="7" t="s">
        <v>38</v>
      </c>
      <c r="B70" s="15">
        <v>3354.0669856459331</v>
      </c>
      <c r="C70" s="15">
        <f>C69/C68</f>
        <v>3554.712918660287</v>
      </c>
      <c r="D70" s="15">
        <f>D69/D68</f>
        <v>3752.75</v>
      </c>
      <c r="E70" s="15">
        <f>E69/E68</f>
        <v>4552.1625000000004</v>
      </c>
    </row>
    <row r="71" spans="1:5" ht="12" thickBot="1" x14ac:dyDescent="0.25">
      <c r="A71" s="7" t="s">
        <v>39</v>
      </c>
      <c r="B71" s="16">
        <v>0</v>
      </c>
      <c r="C71" s="17">
        <f t="shared" ref="C71:E73" si="2">C68/B68-1</f>
        <v>0</v>
      </c>
      <c r="D71" s="17">
        <f t="shared" si="2"/>
        <v>0.9138755980861244</v>
      </c>
      <c r="E71" s="17">
        <f t="shared" si="2"/>
        <v>0</v>
      </c>
    </row>
    <row r="72" spans="1:5" ht="12" thickBot="1" x14ac:dyDescent="0.25">
      <c r="A72" s="7" t="s">
        <v>41</v>
      </c>
      <c r="B72" s="16">
        <v>-6.1579651941097713E-2</v>
      </c>
      <c r="C72" s="17">
        <f t="shared" si="2"/>
        <v>5.9821683309557727E-2</v>
      </c>
      <c r="D72" s="17">
        <f t="shared" si="2"/>
        <v>1.0204997745428606</v>
      </c>
      <c r="E72" s="17">
        <f t="shared" si="2"/>
        <v>0.21302045166877615</v>
      </c>
    </row>
    <row r="73" spans="1:5" ht="12" thickBot="1" x14ac:dyDescent="0.25">
      <c r="A73" s="7" t="s">
        <v>42</v>
      </c>
      <c r="B73" s="16">
        <v>-6.1579651941097713E-2</v>
      </c>
      <c r="C73" s="17">
        <f t="shared" si="2"/>
        <v>5.9821683309557727E-2</v>
      </c>
      <c r="D73" s="17">
        <f t="shared" si="2"/>
        <v>5.5711132198644542E-2</v>
      </c>
      <c r="E73" s="17">
        <f t="shared" si="2"/>
        <v>0.21302045166877637</v>
      </c>
    </row>
    <row r="74" spans="1:5" ht="24.75" customHeight="1" thickBot="1" x14ac:dyDescent="0.25">
      <c r="A74" s="459" t="s">
        <v>59</v>
      </c>
      <c r="B74" s="460"/>
      <c r="C74" s="460"/>
      <c r="D74" s="460"/>
      <c r="E74" s="461"/>
    </row>
    <row r="75" spans="1:5" ht="12.75" customHeight="1" x14ac:dyDescent="0.2">
      <c r="A75" s="379"/>
      <c r="B75" s="70">
        <v>2019</v>
      </c>
      <c r="C75" s="55">
        <v>2020</v>
      </c>
      <c r="D75" s="55">
        <v>2021</v>
      </c>
      <c r="E75" s="55">
        <v>2022</v>
      </c>
    </row>
    <row r="76" spans="1:5" ht="9" customHeight="1" thickBot="1" x14ac:dyDescent="0.25">
      <c r="A76" s="380"/>
      <c r="B76" s="13" t="s">
        <v>13</v>
      </c>
      <c r="C76" s="13" t="s">
        <v>14</v>
      </c>
      <c r="D76" s="13" t="s">
        <v>14</v>
      </c>
      <c r="E76" s="13" t="s">
        <v>14</v>
      </c>
    </row>
    <row r="77" spans="1:5" ht="24.75" customHeight="1" thickBot="1" x14ac:dyDescent="0.25">
      <c r="A77" s="71" t="s">
        <v>44</v>
      </c>
      <c r="B77" s="60"/>
      <c r="C77" s="60"/>
      <c r="D77" s="60"/>
      <c r="E77" s="60"/>
    </row>
    <row r="78" spans="1:5" ht="38.25" customHeight="1" thickBot="1" x14ac:dyDescent="0.25">
      <c r="A78" s="72" t="s">
        <v>45</v>
      </c>
      <c r="B78" s="65"/>
      <c r="C78" s="62"/>
      <c r="D78" s="62"/>
      <c r="E78" s="62"/>
    </row>
    <row r="79" spans="1:5" ht="24.75" customHeight="1" thickBot="1" x14ac:dyDescent="0.25">
      <c r="A79" s="72" t="s">
        <v>46</v>
      </c>
      <c r="B79" s="65"/>
      <c r="C79" s="62"/>
      <c r="D79" s="62"/>
      <c r="E79" s="62"/>
    </row>
    <row r="80" spans="1:5" ht="24.75" customHeight="1" thickBot="1" x14ac:dyDescent="0.25">
      <c r="A80" s="71" t="s">
        <v>47</v>
      </c>
      <c r="B80" s="60"/>
      <c r="C80" s="60"/>
      <c r="D80" s="60"/>
      <c r="E80" s="60"/>
    </row>
    <row r="81" spans="1:5" ht="12" thickBot="1" x14ac:dyDescent="0.25">
      <c r="A81" s="72" t="s">
        <v>45</v>
      </c>
      <c r="B81" s="65"/>
      <c r="C81" s="60"/>
      <c r="D81" s="60"/>
      <c r="E81" s="60"/>
    </row>
    <row r="82" spans="1:5" ht="12" thickBot="1" x14ac:dyDescent="0.25">
      <c r="A82" s="72" t="s">
        <v>46</v>
      </c>
      <c r="B82" s="65"/>
      <c r="C82" s="60"/>
      <c r="D82" s="60"/>
      <c r="E82" s="60"/>
    </row>
    <row r="83" spans="1:5" ht="24.75" customHeight="1" thickBot="1" x14ac:dyDescent="0.25">
      <c r="A83" s="71" t="s">
        <v>48</v>
      </c>
      <c r="B83" s="73">
        <v>701000</v>
      </c>
      <c r="C83" s="73">
        <v>742935</v>
      </c>
      <c r="D83" s="73">
        <v>1501100</v>
      </c>
      <c r="E83" s="73">
        <v>1820865</v>
      </c>
    </row>
    <row r="84" spans="1:5" ht="12" thickBot="1" x14ac:dyDescent="0.25">
      <c r="A84" s="72" t="s">
        <v>45</v>
      </c>
      <c r="B84" s="73">
        <v>701000</v>
      </c>
      <c r="C84" s="73">
        <v>742935</v>
      </c>
      <c r="D84" s="73">
        <v>1501100</v>
      </c>
      <c r="E84" s="73">
        <v>1820865</v>
      </c>
    </row>
    <row r="85" spans="1:5" ht="12" thickBot="1" x14ac:dyDescent="0.25">
      <c r="A85" s="72" t="s">
        <v>46</v>
      </c>
      <c r="B85" s="65"/>
      <c r="C85" s="60"/>
      <c r="D85" s="60"/>
      <c r="E85" s="60"/>
    </row>
    <row r="86" spans="1:5" ht="12" thickBot="1" x14ac:dyDescent="0.25">
      <c r="A86" s="71" t="s">
        <v>49</v>
      </c>
      <c r="B86" s="65"/>
      <c r="C86" s="60"/>
      <c r="D86" s="60"/>
      <c r="E86" s="60"/>
    </row>
    <row r="87" spans="1:5" ht="12" thickBot="1" x14ac:dyDescent="0.25">
      <c r="A87" s="72" t="s">
        <v>45</v>
      </c>
      <c r="B87" s="65"/>
      <c r="C87" s="60"/>
      <c r="D87" s="60"/>
      <c r="E87" s="60"/>
    </row>
    <row r="88" spans="1:5" ht="12" thickBot="1" x14ac:dyDescent="0.25">
      <c r="A88" s="72" t="s">
        <v>46</v>
      </c>
      <c r="B88" s="65"/>
      <c r="C88" s="60"/>
      <c r="D88" s="60"/>
      <c r="E88" s="60"/>
    </row>
    <row r="89" spans="1:5" ht="12" thickBot="1" x14ac:dyDescent="0.25">
      <c r="A89" s="71" t="s">
        <v>50</v>
      </c>
      <c r="B89" s="65"/>
      <c r="C89" s="60"/>
      <c r="D89" s="60"/>
      <c r="E89" s="60"/>
    </row>
    <row r="90" spans="1:5" ht="12" thickBot="1" x14ac:dyDescent="0.25">
      <c r="A90" s="72" t="s">
        <v>45</v>
      </c>
      <c r="B90" s="65"/>
      <c r="C90" s="60"/>
      <c r="D90" s="60"/>
      <c r="E90" s="60"/>
    </row>
    <row r="91" spans="1:5" ht="12" thickBot="1" x14ac:dyDescent="0.25">
      <c r="A91" s="72" t="s">
        <v>46</v>
      </c>
      <c r="B91" s="65"/>
      <c r="C91" s="60"/>
      <c r="D91" s="60"/>
      <c r="E91" s="60"/>
    </row>
    <row r="92" spans="1:5" ht="12" thickBot="1" x14ac:dyDescent="0.25">
      <c r="A92" s="71" t="s">
        <v>51</v>
      </c>
      <c r="B92" s="65"/>
      <c r="C92" s="60"/>
      <c r="D92" s="60"/>
      <c r="E92" s="60"/>
    </row>
    <row r="93" spans="1:5" ht="12" thickBot="1" x14ac:dyDescent="0.25">
      <c r="A93" s="72" t="s">
        <v>45</v>
      </c>
      <c r="B93" s="65"/>
      <c r="C93" s="60"/>
      <c r="D93" s="60"/>
      <c r="E93" s="60"/>
    </row>
    <row r="94" spans="1:5" ht="12" thickBot="1" x14ac:dyDescent="0.25">
      <c r="A94" s="72" t="s">
        <v>46</v>
      </c>
      <c r="B94" s="65"/>
      <c r="C94" s="60"/>
      <c r="D94" s="60"/>
      <c r="E94" s="60"/>
    </row>
    <row r="95" spans="1:5" ht="12" thickBot="1" x14ac:dyDescent="0.25">
      <c r="A95" s="71" t="s">
        <v>52</v>
      </c>
      <c r="B95" s="65"/>
      <c r="C95" s="60"/>
      <c r="D95" s="60"/>
      <c r="E95" s="60"/>
    </row>
    <row r="96" spans="1:5" ht="12" thickBot="1" x14ac:dyDescent="0.25">
      <c r="A96" s="72" t="s">
        <v>45</v>
      </c>
      <c r="B96" s="65"/>
      <c r="C96" s="60"/>
      <c r="D96" s="60"/>
      <c r="E96" s="60"/>
    </row>
    <row r="97" spans="1:5" ht="12" thickBot="1" x14ac:dyDescent="0.25">
      <c r="A97" s="72" t="s">
        <v>46</v>
      </c>
      <c r="B97" s="65"/>
      <c r="C97" s="60"/>
      <c r="D97" s="60"/>
      <c r="E97" s="60"/>
    </row>
    <row r="98" spans="1:5" ht="12" thickBot="1" x14ac:dyDescent="0.25">
      <c r="A98" s="74" t="s">
        <v>60</v>
      </c>
      <c r="B98" s="65">
        <f>B95+B92+B89+B86+B83+B80+B77</f>
        <v>701000</v>
      </c>
      <c r="C98" s="65">
        <f>C95+C92+C89+C86+C83+C80+C77</f>
        <v>742935</v>
      </c>
      <c r="D98" s="65">
        <f>D95+D92+D89+D86+D83+D80+D77</f>
        <v>1501100</v>
      </c>
      <c r="E98" s="65">
        <f>E95+E92+E89+E86+E83+E80+E77</f>
        <v>1820865</v>
      </c>
    </row>
    <row r="99" spans="1:5" ht="17.25" customHeight="1" thickBot="1" x14ac:dyDescent="0.25">
      <c r="A99" s="68" t="s">
        <v>54</v>
      </c>
      <c r="B99" s="42">
        <f>IF(B98-B69=0,0,"Error")</f>
        <v>0</v>
      </c>
      <c r="C99" s="42">
        <f>IF(C98-C69=0,0,"Error")</f>
        <v>0</v>
      </c>
      <c r="D99" s="42">
        <f>IF(D98-D69=0,0,"Error")</f>
        <v>0</v>
      </c>
      <c r="E99" s="42">
        <f>IF(E98-E69=0,0,"Error")</f>
        <v>0</v>
      </c>
    </row>
    <row r="100" spans="1:5" ht="12" hidden="1" thickBot="1" x14ac:dyDescent="0.25">
      <c r="A100" s="53" t="s">
        <v>115</v>
      </c>
      <c r="B100" s="386"/>
      <c r="C100" s="387"/>
      <c r="D100" s="387"/>
      <c r="E100" s="388"/>
    </row>
    <row r="101" spans="1:5" ht="26.25" hidden="1" customHeight="1" thickBot="1" x14ac:dyDescent="0.25">
      <c r="A101" s="50" t="s">
        <v>32</v>
      </c>
      <c r="B101" s="383"/>
      <c r="C101" s="384"/>
      <c r="D101" s="384"/>
      <c r="E101" s="385"/>
    </row>
    <row r="102" spans="1:5" ht="12" hidden="1" thickBot="1" x14ac:dyDescent="0.25">
      <c r="A102" s="50" t="s">
        <v>34</v>
      </c>
      <c r="B102" s="386"/>
      <c r="C102" s="387"/>
      <c r="D102" s="387"/>
      <c r="E102" s="388"/>
    </row>
    <row r="103" spans="1:5" ht="12.75" hidden="1" customHeight="1" x14ac:dyDescent="0.2">
      <c r="A103" s="439"/>
      <c r="B103" s="55">
        <v>2018</v>
      </c>
      <c r="C103" s="55">
        <v>2019</v>
      </c>
      <c r="D103" s="55">
        <v>2020</v>
      </c>
      <c r="E103" s="55">
        <v>2021</v>
      </c>
    </row>
    <row r="104" spans="1:5" ht="9" hidden="1" customHeight="1" thickBot="1" x14ac:dyDescent="0.25">
      <c r="A104" s="440"/>
      <c r="B104" s="56" t="s">
        <v>13</v>
      </c>
      <c r="C104" s="56" t="s">
        <v>14</v>
      </c>
      <c r="D104" s="56" t="s">
        <v>14</v>
      </c>
      <c r="E104" s="56" t="s">
        <v>14</v>
      </c>
    </row>
    <row r="105" spans="1:5" ht="12" hidden="1" thickBot="1" x14ac:dyDescent="0.25">
      <c r="A105" s="50" t="s">
        <v>36</v>
      </c>
      <c r="B105" s="14"/>
      <c r="C105" s="14"/>
      <c r="D105" s="14"/>
      <c r="E105" s="14"/>
    </row>
    <row r="106" spans="1:5" ht="12" hidden="1" thickBot="1" x14ac:dyDescent="0.25">
      <c r="A106" s="50" t="s">
        <v>37</v>
      </c>
      <c r="B106" s="14">
        <f>B135</f>
        <v>0</v>
      </c>
      <c r="C106" s="14">
        <f>C135</f>
        <v>0</v>
      </c>
      <c r="D106" s="14">
        <f>D135</f>
        <v>0</v>
      </c>
      <c r="E106" s="14">
        <f>E135</f>
        <v>0</v>
      </c>
    </row>
    <row r="107" spans="1:5" ht="12" hidden="1" thickBot="1" x14ac:dyDescent="0.25">
      <c r="A107" s="50" t="s">
        <v>38</v>
      </c>
      <c r="B107" s="14" t="e">
        <f>B106/B105</f>
        <v>#DIV/0!</v>
      </c>
      <c r="C107" s="14" t="e">
        <f>C106/C105</f>
        <v>#DIV/0!</v>
      </c>
      <c r="D107" s="14" t="e">
        <f>D106/D105</f>
        <v>#DIV/0!</v>
      </c>
      <c r="E107" s="14" t="e">
        <f>E106/E105</f>
        <v>#DIV/0!</v>
      </c>
    </row>
    <row r="108" spans="1:5" ht="12" hidden="1" thickBot="1" x14ac:dyDescent="0.25">
      <c r="A108" s="50" t="s">
        <v>39</v>
      </c>
      <c r="B108" s="57"/>
      <c r="C108" s="58" t="e">
        <f t="shared" ref="C108:E110" si="3">C105/B105-1</f>
        <v>#DIV/0!</v>
      </c>
      <c r="D108" s="58" t="e">
        <f t="shared" si="3"/>
        <v>#DIV/0!</v>
      </c>
      <c r="E108" s="58" t="e">
        <f t="shared" si="3"/>
        <v>#DIV/0!</v>
      </c>
    </row>
    <row r="109" spans="1:5" ht="12" hidden="1" thickBot="1" x14ac:dyDescent="0.25">
      <c r="A109" s="50" t="s">
        <v>41</v>
      </c>
      <c r="B109" s="57"/>
      <c r="C109" s="58" t="e">
        <f t="shared" si="3"/>
        <v>#DIV/0!</v>
      </c>
      <c r="D109" s="58" t="e">
        <f t="shared" si="3"/>
        <v>#DIV/0!</v>
      </c>
      <c r="E109" s="58" t="e">
        <f t="shared" si="3"/>
        <v>#DIV/0!</v>
      </c>
    </row>
    <row r="110" spans="1:5" ht="12" hidden="1" thickBot="1" x14ac:dyDescent="0.25">
      <c r="A110" s="50" t="s">
        <v>42</v>
      </c>
      <c r="B110" s="57"/>
      <c r="C110" s="58" t="e">
        <f t="shared" si="3"/>
        <v>#DIV/0!</v>
      </c>
      <c r="D110" s="58" t="e">
        <f t="shared" si="3"/>
        <v>#DIV/0!</v>
      </c>
      <c r="E110" s="58" t="e">
        <f t="shared" si="3"/>
        <v>#DIV/0!</v>
      </c>
    </row>
    <row r="111" spans="1:5" ht="24.75" hidden="1" customHeight="1" thickBot="1" x14ac:dyDescent="0.25">
      <c r="A111" s="462" t="s">
        <v>116</v>
      </c>
      <c r="B111" s="463"/>
      <c r="C111" s="463"/>
      <c r="D111" s="463"/>
      <c r="E111" s="464"/>
    </row>
    <row r="112" spans="1:5" ht="12.75" hidden="1" customHeight="1" x14ac:dyDescent="0.2">
      <c r="A112" s="439"/>
      <c r="B112" s="55">
        <v>2018</v>
      </c>
      <c r="C112" s="55">
        <v>2019</v>
      </c>
      <c r="D112" s="55">
        <v>2020</v>
      </c>
      <c r="E112" s="55">
        <v>2021</v>
      </c>
    </row>
    <row r="113" spans="1:5" ht="9" hidden="1" customHeight="1" thickBot="1" x14ac:dyDescent="0.25">
      <c r="A113" s="440"/>
      <c r="B113" s="56" t="s">
        <v>13</v>
      </c>
      <c r="C113" s="56" t="s">
        <v>14</v>
      </c>
      <c r="D113" s="56" t="s">
        <v>14</v>
      </c>
      <c r="E113" s="56" t="s">
        <v>14</v>
      </c>
    </row>
    <row r="114" spans="1:5" ht="24.75" hidden="1" customHeight="1" thickBot="1" x14ac:dyDescent="0.25">
      <c r="A114" s="59" t="s">
        <v>44</v>
      </c>
      <c r="B114" s="19"/>
      <c r="C114" s="19"/>
      <c r="D114" s="19"/>
      <c r="E114" s="19"/>
    </row>
    <row r="115" spans="1:5" ht="12" hidden="1" thickBot="1" x14ac:dyDescent="0.25">
      <c r="A115" s="61" t="s">
        <v>45</v>
      </c>
      <c r="B115" s="21"/>
      <c r="C115" s="22"/>
      <c r="D115" s="22"/>
      <c r="E115" s="22"/>
    </row>
    <row r="116" spans="1:5" ht="12" hidden="1" thickBot="1" x14ac:dyDescent="0.25">
      <c r="A116" s="61" t="s">
        <v>46</v>
      </c>
      <c r="B116" s="21"/>
      <c r="C116" s="22"/>
      <c r="D116" s="22"/>
      <c r="E116" s="22"/>
    </row>
    <row r="117" spans="1:5" ht="24.75" hidden="1" customHeight="1" thickBot="1" x14ac:dyDescent="0.25">
      <c r="A117" s="59" t="s">
        <v>47</v>
      </c>
      <c r="B117" s="19"/>
      <c r="C117" s="19"/>
      <c r="D117" s="19"/>
      <c r="E117" s="19"/>
    </row>
    <row r="118" spans="1:5" ht="12" hidden="1" thickBot="1" x14ac:dyDescent="0.25">
      <c r="A118" s="61" t="s">
        <v>45</v>
      </c>
      <c r="B118" s="21"/>
      <c r="C118" s="19"/>
      <c r="D118" s="19"/>
      <c r="E118" s="19"/>
    </row>
    <row r="119" spans="1:5" ht="12" hidden="1" thickBot="1" x14ac:dyDescent="0.25">
      <c r="A119" s="61" t="s">
        <v>46</v>
      </c>
      <c r="B119" s="21"/>
      <c r="C119" s="19"/>
      <c r="D119" s="19"/>
      <c r="E119" s="19"/>
    </row>
    <row r="120" spans="1:5" ht="24.75" hidden="1" customHeight="1" thickBot="1" x14ac:dyDescent="0.25">
      <c r="A120" s="59" t="s">
        <v>48</v>
      </c>
      <c r="B120" s="21">
        <v>0</v>
      </c>
      <c r="C120" s="19">
        <v>0</v>
      </c>
      <c r="D120" s="19">
        <v>0</v>
      </c>
      <c r="E120" s="19">
        <v>0</v>
      </c>
    </row>
    <row r="121" spans="1:5" ht="12" hidden="1" thickBot="1" x14ac:dyDescent="0.25">
      <c r="A121" s="61" t="s">
        <v>45</v>
      </c>
      <c r="B121" s="21"/>
      <c r="C121" s="19"/>
      <c r="D121" s="19"/>
      <c r="E121" s="19"/>
    </row>
    <row r="122" spans="1:5" ht="12" hidden="1" thickBot="1" x14ac:dyDescent="0.25">
      <c r="A122" s="61" t="s">
        <v>46</v>
      </c>
      <c r="B122" s="21"/>
      <c r="C122" s="19"/>
      <c r="D122" s="19"/>
      <c r="E122" s="19"/>
    </row>
    <row r="123" spans="1:5" ht="12" hidden="1" thickBot="1" x14ac:dyDescent="0.25">
      <c r="A123" s="59" t="s">
        <v>49</v>
      </c>
      <c r="B123" s="21"/>
      <c r="C123" s="19"/>
      <c r="D123" s="19"/>
      <c r="E123" s="19"/>
    </row>
    <row r="124" spans="1:5" ht="12" hidden="1" thickBot="1" x14ac:dyDescent="0.25">
      <c r="A124" s="61" t="s">
        <v>45</v>
      </c>
      <c r="B124" s="21"/>
      <c r="C124" s="19"/>
      <c r="D124" s="19"/>
      <c r="E124" s="19"/>
    </row>
    <row r="125" spans="1:5" ht="12" hidden="1" thickBot="1" x14ac:dyDescent="0.25">
      <c r="A125" s="61" t="s">
        <v>46</v>
      </c>
      <c r="B125" s="21"/>
      <c r="C125" s="19"/>
      <c r="D125" s="19"/>
      <c r="E125" s="19"/>
    </row>
    <row r="126" spans="1:5" ht="12" hidden="1" thickBot="1" x14ac:dyDescent="0.25">
      <c r="A126" s="59" t="s">
        <v>50</v>
      </c>
      <c r="B126" s="21"/>
      <c r="C126" s="19"/>
      <c r="D126" s="19"/>
      <c r="E126" s="19"/>
    </row>
    <row r="127" spans="1:5" ht="12" hidden="1" thickBot="1" x14ac:dyDescent="0.25">
      <c r="A127" s="61" t="s">
        <v>45</v>
      </c>
      <c r="B127" s="21"/>
      <c r="C127" s="19"/>
      <c r="D127" s="19"/>
      <c r="E127" s="19"/>
    </row>
    <row r="128" spans="1:5" ht="15" hidden="1" customHeight="1" thickBot="1" x14ac:dyDescent="0.25">
      <c r="A128" s="61" t="s">
        <v>46</v>
      </c>
      <c r="B128" s="21"/>
      <c r="C128" s="19"/>
      <c r="D128" s="19"/>
      <c r="E128" s="19"/>
    </row>
    <row r="129" spans="1:5" ht="12" hidden="1" thickBot="1" x14ac:dyDescent="0.25">
      <c r="A129" s="59" t="s">
        <v>51</v>
      </c>
      <c r="B129" s="21">
        <v>0</v>
      </c>
      <c r="C129" s="19">
        <v>0</v>
      </c>
      <c r="D129" s="19">
        <v>0</v>
      </c>
      <c r="E129" s="19">
        <v>0</v>
      </c>
    </row>
    <row r="130" spans="1:5" ht="12" hidden="1" thickBot="1" x14ac:dyDescent="0.25">
      <c r="A130" s="61" t="s">
        <v>45</v>
      </c>
      <c r="B130" s="21"/>
      <c r="C130" s="19"/>
      <c r="D130" s="19"/>
      <c r="E130" s="19"/>
    </row>
    <row r="131" spans="1:5" ht="12" hidden="1" thickBot="1" x14ac:dyDescent="0.25">
      <c r="A131" s="61" t="s">
        <v>46</v>
      </c>
      <c r="B131" s="21"/>
      <c r="C131" s="19"/>
      <c r="D131" s="19"/>
      <c r="E131" s="19"/>
    </row>
    <row r="132" spans="1:5" ht="12" hidden="1" thickBot="1" x14ac:dyDescent="0.25">
      <c r="A132" s="59" t="s">
        <v>52</v>
      </c>
      <c r="B132" s="21"/>
      <c r="C132" s="19"/>
      <c r="D132" s="19"/>
      <c r="E132" s="19"/>
    </row>
    <row r="133" spans="1:5" ht="12" hidden="1" thickBot="1" x14ac:dyDescent="0.25">
      <c r="A133" s="61" t="s">
        <v>45</v>
      </c>
      <c r="B133" s="21"/>
      <c r="C133" s="19"/>
      <c r="D133" s="19"/>
      <c r="E133" s="19"/>
    </row>
    <row r="134" spans="1:5" ht="12" hidden="1" thickBot="1" x14ac:dyDescent="0.25">
      <c r="A134" s="61" t="s">
        <v>46</v>
      </c>
      <c r="B134" s="21"/>
      <c r="C134" s="19"/>
      <c r="D134" s="19"/>
      <c r="E134" s="19"/>
    </row>
    <row r="135" spans="1:5" ht="12" hidden="1" thickBot="1" x14ac:dyDescent="0.25">
      <c r="A135" s="75" t="s">
        <v>117</v>
      </c>
      <c r="B135" s="21">
        <f>B132+B129+B126+B123+B120+B117+B114</f>
        <v>0</v>
      </c>
      <c r="C135" s="21">
        <f>C132+C129+C126+C123+C120+C117+C114</f>
        <v>0</v>
      </c>
      <c r="D135" s="21">
        <f>D132+D129+D126+D123+D120+D117+D114</f>
        <v>0</v>
      </c>
      <c r="E135" s="21">
        <f>E132+E129+E126+E123+E120+E117+E114</f>
        <v>0</v>
      </c>
    </row>
    <row r="136" spans="1:5" ht="17.25" hidden="1" customHeight="1" thickBot="1" x14ac:dyDescent="0.25">
      <c r="A136" s="68" t="s">
        <v>54</v>
      </c>
      <c r="B136" s="42">
        <f>IF(B135-B106=0,0,"Error")</f>
        <v>0</v>
      </c>
      <c r="C136" s="42">
        <f>IF(C135-C106=0,0,"Error")</f>
        <v>0</v>
      </c>
      <c r="D136" s="42">
        <f>IF(D135-D106=0,0,"Error")</f>
        <v>0</v>
      </c>
      <c r="E136" s="42">
        <f>IF(E135-E106=0,0,"Error")</f>
        <v>0</v>
      </c>
    </row>
    <row r="137" spans="1:5" ht="12" hidden="1" thickBot="1" x14ac:dyDescent="0.25">
      <c r="A137" s="444" t="s">
        <v>67</v>
      </c>
      <c r="B137" s="445"/>
      <c r="C137" s="445"/>
      <c r="D137" s="445"/>
      <c r="E137" s="446"/>
    </row>
    <row r="138" spans="1:5" ht="12" hidden="1" thickBot="1" x14ac:dyDescent="0.25">
      <c r="A138" s="444" t="s">
        <v>118</v>
      </c>
      <c r="B138" s="445"/>
      <c r="C138" s="445"/>
      <c r="D138" s="445"/>
      <c r="E138" s="446"/>
    </row>
    <row r="139" spans="1:5" ht="12" hidden="1" thickBot="1" x14ac:dyDescent="0.25">
      <c r="A139" s="35" t="s">
        <v>69</v>
      </c>
      <c r="B139" s="465"/>
      <c r="C139" s="466"/>
      <c r="D139" s="467"/>
      <c r="E139" s="468"/>
    </row>
    <row r="140" spans="1:5" ht="30.75" hidden="1" customHeight="1" thickBot="1" x14ac:dyDescent="0.25">
      <c r="A140" s="35" t="s">
        <v>119</v>
      </c>
      <c r="B140" s="35"/>
      <c r="C140" s="76" t="s">
        <v>73</v>
      </c>
      <c r="D140" s="467"/>
      <c r="E140" s="468"/>
    </row>
    <row r="141" spans="1:5" ht="12.75" hidden="1" customHeight="1" thickBot="1" x14ac:dyDescent="0.25">
      <c r="A141" s="77"/>
      <c r="B141" s="465"/>
      <c r="C141" s="469"/>
      <c r="D141" s="467"/>
      <c r="E141" s="468"/>
    </row>
    <row r="142" spans="1:5" ht="17.25" hidden="1" customHeight="1" thickBot="1" x14ac:dyDescent="0.25">
      <c r="A142" s="50" t="s">
        <v>32</v>
      </c>
      <c r="B142" s="383"/>
      <c r="C142" s="384"/>
      <c r="D142" s="384"/>
      <c r="E142" s="385"/>
    </row>
    <row r="143" spans="1:5" ht="12" hidden="1" thickBot="1" x14ac:dyDescent="0.25">
      <c r="A143" s="50" t="s">
        <v>34</v>
      </c>
      <c r="B143" s="386"/>
      <c r="C143" s="387"/>
      <c r="D143" s="387"/>
      <c r="E143" s="388"/>
    </row>
    <row r="144" spans="1:5" ht="12.75" hidden="1" customHeight="1" x14ac:dyDescent="0.2">
      <c r="A144" s="439"/>
      <c r="B144" s="55">
        <v>2018</v>
      </c>
      <c r="C144" s="55">
        <v>2019</v>
      </c>
      <c r="D144" s="55">
        <v>2020</v>
      </c>
      <c r="E144" s="55">
        <v>2021</v>
      </c>
    </row>
    <row r="145" spans="1:5" ht="9" hidden="1" customHeight="1" thickBot="1" x14ac:dyDescent="0.25">
      <c r="A145" s="440"/>
      <c r="B145" s="56" t="s">
        <v>13</v>
      </c>
      <c r="C145" s="56" t="s">
        <v>14</v>
      </c>
      <c r="D145" s="56" t="s">
        <v>14</v>
      </c>
      <c r="E145" s="56" t="s">
        <v>14</v>
      </c>
    </row>
    <row r="146" spans="1:5" ht="12" hidden="1" thickBot="1" x14ac:dyDescent="0.25">
      <c r="A146" s="50" t="s">
        <v>36</v>
      </c>
      <c r="B146" s="14"/>
      <c r="C146" s="14"/>
      <c r="D146" s="14"/>
      <c r="E146" s="14"/>
    </row>
    <row r="147" spans="1:5" ht="12" hidden="1" thickBot="1" x14ac:dyDescent="0.25">
      <c r="A147" s="50" t="s">
        <v>37</v>
      </c>
      <c r="B147" s="14">
        <f>B210-B172</f>
        <v>0</v>
      </c>
      <c r="C147" s="14">
        <f>C210-C172</f>
        <v>0</v>
      </c>
      <c r="D147" s="14">
        <f>D210-D172</f>
        <v>0</v>
      </c>
      <c r="E147" s="14">
        <f>E210-E172</f>
        <v>0</v>
      </c>
    </row>
    <row r="148" spans="1:5" ht="12" hidden="1" thickBot="1" x14ac:dyDescent="0.25">
      <c r="A148" s="50" t="s">
        <v>38</v>
      </c>
      <c r="B148" s="14" t="e">
        <f>B147/B146</f>
        <v>#DIV/0!</v>
      </c>
      <c r="C148" s="14" t="e">
        <f>C147/C146</f>
        <v>#DIV/0!</v>
      </c>
      <c r="D148" s="14" t="e">
        <f>D147/D146</f>
        <v>#DIV/0!</v>
      </c>
      <c r="E148" s="14" t="e">
        <f>E147/E146</f>
        <v>#DIV/0!</v>
      </c>
    </row>
    <row r="149" spans="1:5" ht="12" hidden="1" thickBot="1" x14ac:dyDescent="0.25">
      <c r="A149" s="50" t="s">
        <v>39</v>
      </c>
      <c r="B149" s="57" t="s">
        <v>40</v>
      </c>
      <c r="C149" s="58" t="e">
        <f t="shared" ref="C149:E151" si="4">C146/B146-1</f>
        <v>#DIV/0!</v>
      </c>
      <c r="D149" s="58" t="e">
        <f t="shared" si="4"/>
        <v>#DIV/0!</v>
      </c>
      <c r="E149" s="58" t="e">
        <f t="shared" si="4"/>
        <v>#DIV/0!</v>
      </c>
    </row>
    <row r="150" spans="1:5" ht="12" hidden="1" thickBot="1" x14ac:dyDescent="0.25">
      <c r="A150" s="50" t="s">
        <v>41</v>
      </c>
      <c r="B150" s="57" t="s">
        <v>40</v>
      </c>
      <c r="C150" s="58" t="e">
        <f t="shared" si="4"/>
        <v>#DIV/0!</v>
      </c>
      <c r="D150" s="58" t="e">
        <f t="shared" si="4"/>
        <v>#DIV/0!</v>
      </c>
      <c r="E150" s="58" t="e">
        <f t="shared" si="4"/>
        <v>#DIV/0!</v>
      </c>
    </row>
    <row r="151" spans="1:5" ht="12" hidden="1" thickBot="1" x14ac:dyDescent="0.25">
      <c r="A151" s="50" t="s">
        <v>42</v>
      </c>
      <c r="B151" s="57" t="s">
        <v>40</v>
      </c>
      <c r="C151" s="58" t="e">
        <f t="shared" si="4"/>
        <v>#DIV/0!</v>
      </c>
      <c r="D151" s="58" t="e">
        <f t="shared" si="4"/>
        <v>#DIV/0!</v>
      </c>
      <c r="E151" s="58" t="e">
        <f t="shared" si="4"/>
        <v>#DIV/0!</v>
      </c>
    </row>
    <row r="152" spans="1:5" ht="12" hidden="1" thickBot="1" x14ac:dyDescent="0.25">
      <c r="A152" s="462" t="s">
        <v>77</v>
      </c>
      <c r="B152" s="463"/>
      <c r="C152" s="463"/>
      <c r="D152" s="463"/>
      <c r="E152" s="464"/>
    </row>
    <row r="153" spans="1:5" ht="12.75" hidden="1" customHeight="1" x14ac:dyDescent="0.2">
      <c r="A153" s="439"/>
      <c r="B153" s="55">
        <v>2018</v>
      </c>
      <c r="C153" s="55">
        <v>2019</v>
      </c>
      <c r="D153" s="55">
        <v>2020</v>
      </c>
      <c r="E153" s="55">
        <v>2021</v>
      </c>
    </row>
    <row r="154" spans="1:5" ht="9" hidden="1" customHeight="1" thickBot="1" x14ac:dyDescent="0.25">
      <c r="A154" s="440"/>
      <c r="B154" s="56" t="s">
        <v>13</v>
      </c>
      <c r="C154" s="56" t="s">
        <v>14</v>
      </c>
      <c r="D154" s="56" t="s">
        <v>14</v>
      </c>
      <c r="E154" s="56" t="s">
        <v>14</v>
      </c>
    </row>
    <row r="155" spans="1:5" ht="12" hidden="1" thickBot="1" x14ac:dyDescent="0.25">
      <c r="A155" s="59" t="s">
        <v>78</v>
      </c>
      <c r="B155" s="19">
        <f>B156+B157+B158+B159</f>
        <v>0</v>
      </c>
      <c r="C155" s="19">
        <f>C156+C157+C158+C159</f>
        <v>0</v>
      </c>
      <c r="D155" s="19">
        <f>D156+D157+D158+D159</f>
        <v>0</v>
      </c>
      <c r="E155" s="19">
        <f>E156+E157+E158+E159</f>
        <v>0</v>
      </c>
    </row>
    <row r="156" spans="1:5" ht="12" hidden="1" thickBot="1" x14ac:dyDescent="0.25">
      <c r="A156" s="61" t="s">
        <v>45</v>
      </c>
      <c r="B156" s="19"/>
      <c r="C156" s="19"/>
      <c r="D156" s="19"/>
      <c r="E156" s="19"/>
    </row>
    <row r="157" spans="1:5" ht="12" hidden="1" thickBot="1" x14ac:dyDescent="0.25">
      <c r="A157" s="61" t="s">
        <v>79</v>
      </c>
      <c r="B157" s="19"/>
      <c r="C157" s="19"/>
      <c r="D157" s="19"/>
      <c r="E157" s="19"/>
    </row>
    <row r="158" spans="1:5" ht="12" hidden="1" thickBot="1" x14ac:dyDescent="0.25">
      <c r="A158" s="61" t="s">
        <v>80</v>
      </c>
      <c r="B158" s="19"/>
      <c r="C158" s="19"/>
      <c r="D158" s="19"/>
      <c r="E158" s="19"/>
    </row>
    <row r="159" spans="1:5" ht="12" hidden="1" thickBot="1" x14ac:dyDescent="0.25">
      <c r="A159" s="61" t="s">
        <v>81</v>
      </c>
      <c r="B159" s="19"/>
      <c r="C159" s="19"/>
      <c r="D159" s="19"/>
      <c r="E159" s="19"/>
    </row>
    <row r="160" spans="1:5" ht="12" hidden="1" thickBot="1" x14ac:dyDescent="0.25">
      <c r="A160" s="59" t="s">
        <v>82</v>
      </c>
      <c r="B160" s="21">
        <f>B161+B162+B163+B164</f>
        <v>0</v>
      </c>
      <c r="C160" s="21">
        <f>C161+C162+C163+C164</f>
        <v>0</v>
      </c>
      <c r="D160" s="21">
        <f>D161+D162+D163+D164</f>
        <v>0</v>
      </c>
      <c r="E160" s="21">
        <f>E161+E162+E163+E164</f>
        <v>0</v>
      </c>
    </row>
    <row r="161" spans="1:5" ht="12" hidden="1" thickBot="1" x14ac:dyDescent="0.25">
      <c r="A161" s="61" t="s">
        <v>45</v>
      </c>
      <c r="B161" s="21"/>
      <c r="C161" s="19"/>
      <c r="D161" s="19"/>
      <c r="E161" s="19"/>
    </row>
    <row r="162" spans="1:5" ht="12" hidden="1" thickBot="1" x14ac:dyDescent="0.25">
      <c r="A162" s="61" t="s">
        <v>79</v>
      </c>
      <c r="B162" s="21"/>
      <c r="C162" s="19"/>
      <c r="D162" s="19"/>
      <c r="E162" s="19"/>
    </row>
    <row r="163" spans="1:5" ht="12" hidden="1" thickBot="1" x14ac:dyDescent="0.25">
      <c r="A163" s="61" t="s">
        <v>80</v>
      </c>
      <c r="B163" s="21"/>
      <c r="C163" s="19"/>
      <c r="D163" s="19"/>
      <c r="E163" s="19"/>
    </row>
    <row r="164" spans="1:5" ht="12" hidden="1" thickBot="1" x14ac:dyDescent="0.25">
      <c r="A164" s="61" t="s">
        <v>81</v>
      </c>
      <c r="B164" s="21"/>
      <c r="C164" s="19"/>
      <c r="D164" s="19"/>
      <c r="E164" s="19"/>
    </row>
    <row r="165" spans="1:5" ht="12" hidden="1" thickBot="1" x14ac:dyDescent="0.25">
      <c r="A165" s="78" t="s">
        <v>53</v>
      </c>
      <c r="B165" s="21">
        <f>B155+B160</f>
        <v>0</v>
      </c>
      <c r="C165" s="21">
        <f>C155+C160</f>
        <v>0</v>
      </c>
      <c r="D165" s="21">
        <f>D155+D160</f>
        <v>0</v>
      </c>
      <c r="E165" s="21">
        <f>E155+E160</f>
        <v>0</v>
      </c>
    </row>
    <row r="166" spans="1:5" ht="34.5" hidden="1" thickBot="1" x14ac:dyDescent="0.25">
      <c r="A166" s="35" t="s">
        <v>55</v>
      </c>
      <c r="B166" s="35"/>
      <c r="C166" s="76" t="s">
        <v>73</v>
      </c>
      <c r="D166" s="467"/>
      <c r="E166" s="468"/>
    </row>
    <row r="167" spans="1:5" ht="17.25" hidden="1" customHeight="1" thickBot="1" x14ac:dyDescent="0.25">
      <c r="A167" s="50" t="s">
        <v>32</v>
      </c>
      <c r="B167" s="383"/>
      <c r="C167" s="384"/>
      <c r="D167" s="384"/>
      <c r="E167" s="385"/>
    </row>
    <row r="168" spans="1:5" ht="12" hidden="1" thickBot="1" x14ac:dyDescent="0.25">
      <c r="A168" s="50" t="s">
        <v>34</v>
      </c>
      <c r="B168" s="386"/>
      <c r="C168" s="387"/>
      <c r="D168" s="387"/>
      <c r="E168" s="388"/>
    </row>
    <row r="169" spans="1:5" ht="12.75" hidden="1" customHeight="1" x14ac:dyDescent="0.2">
      <c r="A169" s="439"/>
      <c r="B169" s="55">
        <v>2018</v>
      </c>
      <c r="C169" s="55">
        <v>2019</v>
      </c>
      <c r="D169" s="55">
        <v>2020</v>
      </c>
      <c r="E169" s="55">
        <v>2021</v>
      </c>
    </row>
    <row r="170" spans="1:5" ht="9" hidden="1" customHeight="1" thickBot="1" x14ac:dyDescent="0.25">
      <c r="A170" s="440"/>
      <c r="B170" s="56" t="s">
        <v>13</v>
      </c>
      <c r="C170" s="56" t="s">
        <v>14</v>
      </c>
      <c r="D170" s="56" t="s">
        <v>14</v>
      </c>
      <c r="E170" s="56" t="s">
        <v>14</v>
      </c>
    </row>
    <row r="171" spans="1:5" ht="12" hidden="1" thickBot="1" x14ac:dyDescent="0.25">
      <c r="A171" s="50" t="s">
        <v>36</v>
      </c>
      <c r="B171" s="50"/>
      <c r="C171" s="50"/>
      <c r="D171" s="50"/>
      <c r="E171" s="50"/>
    </row>
    <row r="172" spans="1:5" ht="12" hidden="1" thickBot="1" x14ac:dyDescent="0.25">
      <c r="A172" s="50" t="s">
        <v>37</v>
      </c>
      <c r="B172" s="14"/>
      <c r="C172" s="14"/>
      <c r="D172" s="14"/>
      <c r="E172" s="14"/>
    </row>
    <row r="173" spans="1:5" ht="12" hidden="1" thickBot="1" x14ac:dyDescent="0.25">
      <c r="A173" s="50" t="s">
        <v>38</v>
      </c>
      <c r="B173" s="14" t="e">
        <f>B172/B171</f>
        <v>#DIV/0!</v>
      </c>
      <c r="C173" s="14" t="e">
        <f>C172/C171</f>
        <v>#DIV/0!</v>
      </c>
      <c r="D173" s="14" t="e">
        <f>D172/D171</f>
        <v>#DIV/0!</v>
      </c>
      <c r="E173" s="14" t="e">
        <f>E172/E171</f>
        <v>#DIV/0!</v>
      </c>
    </row>
    <row r="174" spans="1:5" ht="12" hidden="1" thickBot="1" x14ac:dyDescent="0.25">
      <c r="A174" s="50" t="s">
        <v>39</v>
      </c>
      <c r="B174" s="57" t="s">
        <v>40</v>
      </c>
      <c r="C174" s="58" t="e">
        <f t="shared" ref="C174:E176" si="5">C171/B171-1</f>
        <v>#DIV/0!</v>
      </c>
      <c r="D174" s="58" t="e">
        <f t="shared" si="5"/>
        <v>#DIV/0!</v>
      </c>
      <c r="E174" s="58" t="e">
        <f t="shared" si="5"/>
        <v>#DIV/0!</v>
      </c>
    </row>
    <row r="175" spans="1:5" ht="12" hidden="1" thickBot="1" x14ac:dyDescent="0.25">
      <c r="A175" s="50" t="s">
        <v>41</v>
      </c>
      <c r="B175" s="57" t="s">
        <v>40</v>
      </c>
      <c r="C175" s="58" t="e">
        <f t="shared" si="5"/>
        <v>#DIV/0!</v>
      </c>
      <c r="D175" s="58" t="e">
        <f t="shared" si="5"/>
        <v>#DIV/0!</v>
      </c>
      <c r="E175" s="58" t="e">
        <f t="shared" si="5"/>
        <v>#DIV/0!</v>
      </c>
    </row>
    <row r="176" spans="1:5" ht="12" hidden="1" thickBot="1" x14ac:dyDescent="0.25">
      <c r="A176" s="50" t="s">
        <v>42</v>
      </c>
      <c r="B176" s="57" t="s">
        <v>40</v>
      </c>
      <c r="C176" s="58" t="e">
        <f t="shared" si="5"/>
        <v>#DIV/0!</v>
      </c>
      <c r="D176" s="58" t="e">
        <f t="shared" si="5"/>
        <v>#DIV/0!</v>
      </c>
      <c r="E176" s="58" t="e">
        <f t="shared" si="5"/>
        <v>#DIV/0!</v>
      </c>
    </row>
    <row r="177" spans="1:5" ht="12" hidden="1" thickBot="1" x14ac:dyDescent="0.25">
      <c r="A177" s="462" t="s">
        <v>120</v>
      </c>
      <c r="B177" s="463"/>
      <c r="C177" s="463"/>
      <c r="D177" s="463"/>
      <c r="E177" s="464"/>
    </row>
    <row r="178" spans="1:5" ht="12.75" hidden="1" customHeight="1" x14ac:dyDescent="0.2">
      <c r="A178" s="439"/>
      <c r="B178" s="55">
        <v>2018</v>
      </c>
      <c r="C178" s="55">
        <v>2019</v>
      </c>
      <c r="D178" s="55">
        <v>2020</v>
      </c>
      <c r="E178" s="55">
        <v>2021</v>
      </c>
    </row>
    <row r="179" spans="1:5" ht="9" hidden="1" customHeight="1" thickBot="1" x14ac:dyDescent="0.25">
      <c r="A179" s="440"/>
      <c r="B179" s="56" t="s">
        <v>13</v>
      </c>
      <c r="C179" s="56" t="s">
        <v>14</v>
      </c>
      <c r="D179" s="56" t="s">
        <v>14</v>
      </c>
      <c r="E179" s="56" t="s">
        <v>14</v>
      </c>
    </row>
    <row r="180" spans="1:5" ht="12" hidden="1" thickBot="1" x14ac:dyDescent="0.25">
      <c r="A180" s="59" t="s">
        <v>78</v>
      </c>
      <c r="B180" s="19">
        <f>B181+B182+B183+B184</f>
        <v>0</v>
      </c>
      <c r="C180" s="19">
        <f>C181+C182+C183+C184</f>
        <v>0</v>
      </c>
      <c r="D180" s="19">
        <f>D181+D182+D183+D184</f>
        <v>0</v>
      </c>
      <c r="E180" s="19">
        <f>E181+E182+E183+E184</f>
        <v>0</v>
      </c>
    </row>
    <row r="181" spans="1:5" ht="12" hidden="1" thickBot="1" x14ac:dyDescent="0.25">
      <c r="A181" s="61" t="s">
        <v>45</v>
      </c>
      <c r="B181" s="19"/>
      <c r="C181" s="19"/>
      <c r="D181" s="19"/>
      <c r="E181" s="19"/>
    </row>
    <row r="182" spans="1:5" ht="12" hidden="1" thickBot="1" x14ac:dyDescent="0.25">
      <c r="A182" s="61" t="s">
        <v>79</v>
      </c>
      <c r="B182" s="19"/>
      <c r="C182" s="19"/>
      <c r="D182" s="19"/>
      <c r="E182" s="19"/>
    </row>
    <row r="183" spans="1:5" ht="12" hidden="1" thickBot="1" x14ac:dyDescent="0.25">
      <c r="A183" s="61" t="s">
        <v>80</v>
      </c>
      <c r="B183" s="19"/>
      <c r="C183" s="19"/>
      <c r="D183" s="19"/>
      <c r="E183" s="19"/>
    </row>
    <row r="184" spans="1:5" ht="12" hidden="1" thickBot="1" x14ac:dyDescent="0.25">
      <c r="A184" s="61" t="s">
        <v>81</v>
      </c>
      <c r="B184" s="19"/>
      <c r="C184" s="19"/>
      <c r="D184" s="19"/>
      <c r="E184" s="19"/>
    </row>
    <row r="185" spans="1:5" ht="12" hidden="1" thickBot="1" x14ac:dyDescent="0.25">
      <c r="A185" s="59" t="s">
        <v>82</v>
      </c>
      <c r="B185" s="21">
        <f>B186+B187+B188+B189</f>
        <v>0</v>
      </c>
      <c r="C185" s="21">
        <f>C186+C187+C188+C189</f>
        <v>0</v>
      </c>
      <c r="D185" s="21">
        <f>D186+D187+D188+D189</f>
        <v>0</v>
      </c>
      <c r="E185" s="21">
        <f>E186+E187+E188+E189</f>
        <v>0</v>
      </c>
    </row>
    <row r="186" spans="1:5" ht="12" hidden="1" thickBot="1" x14ac:dyDescent="0.25">
      <c r="A186" s="61" t="s">
        <v>45</v>
      </c>
      <c r="B186" s="21"/>
      <c r="C186" s="19"/>
      <c r="D186" s="19"/>
      <c r="E186" s="19"/>
    </row>
    <row r="187" spans="1:5" ht="12" hidden="1" thickBot="1" x14ac:dyDescent="0.25">
      <c r="A187" s="61" t="s">
        <v>79</v>
      </c>
      <c r="B187" s="21"/>
      <c r="C187" s="19"/>
      <c r="D187" s="19"/>
      <c r="E187" s="19"/>
    </row>
    <row r="188" spans="1:5" ht="12" hidden="1" thickBot="1" x14ac:dyDescent="0.25">
      <c r="A188" s="61" t="s">
        <v>80</v>
      </c>
      <c r="B188" s="21"/>
      <c r="C188" s="19"/>
      <c r="D188" s="19"/>
      <c r="E188" s="19"/>
    </row>
    <row r="189" spans="1:5" ht="12" hidden="1" thickBot="1" x14ac:dyDescent="0.25">
      <c r="A189" s="61" t="s">
        <v>81</v>
      </c>
      <c r="B189" s="21"/>
      <c r="C189" s="19"/>
      <c r="D189" s="19"/>
      <c r="E189" s="19"/>
    </row>
    <row r="190" spans="1:5" ht="12" hidden="1" thickBot="1" x14ac:dyDescent="0.25">
      <c r="A190" s="78" t="s">
        <v>121</v>
      </c>
      <c r="B190" s="21">
        <f>B180+B185</f>
        <v>0</v>
      </c>
      <c r="C190" s="21">
        <f>C180+C185</f>
        <v>0</v>
      </c>
      <c r="D190" s="21">
        <f>D180+D185</f>
        <v>0</v>
      </c>
      <c r="E190" s="21">
        <f>E180+E185</f>
        <v>0</v>
      </c>
    </row>
    <row r="191" spans="1:5" ht="34.5" hidden="1" thickBot="1" x14ac:dyDescent="0.25">
      <c r="A191" s="35" t="s">
        <v>122</v>
      </c>
      <c r="B191" s="79"/>
      <c r="C191" s="80" t="s">
        <v>73</v>
      </c>
      <c r="D191" s="81"/>
      <c r="E191" s="82"/>
    </row>
    <row r="192" spans="1:5" ht="17.25" hidden="1" customHeight="1" thickBot="1" x14ac:dyDescent="0.25">
      <c r="A192" s="50" t="s">
        <v>32</v>
      </c>
      <c r="B192" s="383"/>
      <c r="C192" s="384"/>
      <c r="D192" s="384"/>
      <c r="E192" s="385"/>
    </row>
    <row r="193" spans="1:5" ht="12" hidden="1" thickBot="1" x14ac:dyDescent="0.25">
      <c r="A193" s="50" t="s">
        <v>34</v>
      </c>
      <c r="B193" s="386"/>
      <c r="C193" s="387"/>
      <c r="D193" s="387"/>
      <c r="E193" s="388"/>
    </row>
    <row r="194" spans="1:5" ht="12.75" hidden="1" customHeight="1" x14ac:dyDescent="0.2">
      <c r="A194" s="439"/>
      <c r="B194" s="55">
        <v>2018</v>
      </c>
      <c r="C194" s="55">
        <v>2019</v>
      </c>
      <c r="D194" s="55">
        <v>2020</v>
      </c>
      <c r="E194" s="55">
        <v>2021</v>
      </c>
    </row>
    <row r="195" spans="1:5" ht="9" hidden="1" customHeight="1" thickBot="1" x14ac:dyDescent="0.25">
      <c r="A195" s="440"/>
      <c r="B195" s="56" t="s">
        <v>13</v>
      </c>
      <c r="C195" s="56" t="s">
        <v>14</v>
      </c>
      <c r="D195" s="56" t="s">
        <v>14</v>
      </c>
      <c r="E195" s="56" t="s">
        <v>14</v>
      </c>
    </row>
    <row r="196" spans="1:5" ht="12" hidden="1" thickBot="1" x14ac:dyDescent="0.25">
      <c r="A196" s="50" t="s">
        <v>36</v>
      </c>
      <c r="B196" s="50"/>
      <c r="C196" s="50"/>
      <c r="D196" s="50"/>
      <c r="E196" s="50"/>
    </row>
    <row r="197" spans="1:5" ht="12" hidden="1" thickBot="1" x14ac:dyDescent="0.25">
      <c r="A197" s="50" t="s">
        <v>37</v>
      </c>
      <c r="B197" s="14">
        <f>B215</f>
        <v>0</v>
      </c>
      <c r="C197" s="14">
        <f>C215</f>
        <v>0</v>
      </c>
      <c r="D197" s="14">
        <f>D215</f>
        <v>0</v>
      </c>
      <c r="E197" s="14">
        <f>E215</f>
        <v>0</v>
      </c>
    </row>
    <row r="198" spans="1:5" ht="12" hidden="1" thickBot="1" x14ac:dyDescent="0.25">
      <c r="A198" s="50" t="s">
        <v>38</v>
      </c>
      <c r="B198" s="14" t="e">
        <f>B197/B196</f>
        <v>#DIV/0!</v>
      </c>
      <c r="C198" s="14" t="e">
        <f>C197/C196</f>
        <v>#DIV/0!</v>
      </c>
      <c r="D198" s="14" t="e">
        <f>D197/D196</f>
        <v>#DIV/0!</v>
      </c>
      <c r="E198" s="14" t="e">
        <f>E197/E196</f>
        <v>#DIV/0!</v>
      </c>
    </row>
    <row r="199" spans="1:5" ht="12" hidden="1" thickBot="1" x14ac:dyDescent="0.25">
      <c r="A199" s="50" t="s">
        <v>39</v>
      </c>
      <c r="B199" s="57" t="s">
        <v>40</v>
      </c>
      <c r="C199" s="58" t="e">
        <f t="shared" ref="C199:E201" si="6">C196/B196-1</f>
        <v>#DIV/0!</v>
      </c>
      <c r="D199" s="58" t="e">
        <f t="shared" si="6"/>
        <v>#DIV/0!</v>
      </c>
      <c r="E199" s="58" t="e">
        <f t="shared" si="6"/>
        <v>#DIV/0!</v>
      </c>
    </row>
    <row r="200" spans="1:5" ht="12" hidden="1" thickBot="1" x14ac:dyDescent="0.25">
      <c r="A200" s="50" t="s">
        <v>41</v>
      </c>
      <c r="B200" s="57" t="s">
        <v>40</v>
      </c>
      <c r="C200" s="58" t="e">
        <f t="shared" si="6"/>
        <v>#DIV/0!</v>
      </c>
      <c r="D200" s="58" t="e">
        <f t="shared" si="6"/>
        <v>#DIV/0!</v>
      </c>
      <c r="E200" s="58" t="e">
        <f t="shared" si="6"/>
        <v>#DIV/0!</v>
      </c>
    </row>
    <row r="201" spans="1:5" ht="12" hidden="1" thickBot="1" x14ac:dyDescent="0.25">
      <c r="A201" s="50" t="s">
        <v>42</v>
      </c>
      <c r="B201" s="57" t="s">
        <v>40</v>
      </c>
      <c r="C201" s="58" t="e">
        <f t="shared" si="6"/>
        <v>#DIV/0!</v>
      </c>
      <c r="D201" s="58" t="e">
        <f t="shared" si="6"/>
        <v>#DIV/0!</v>
      </c>
      <c r="E201" s="58" t="e">
        <f t="shared" si="6"/>
        <v>#DIV/0!</v>
      </c>
    </row>
    <row r="202" spans="1:5" ht="12" hidden="1" thickBot="1" x14ac:dyDescent="0.25">
      <c r="A202" s="462" t="s">
        <v>123</v>
      </c>
      <c r="B202" s="463"/>
      <c r="C202" s="463"/>
      <c r="D202" s="463"/>
      <c r="E202" s="464"/>
    </row>
    <row r="203" spans="1:5" ht="12.75" hidden="1" customHeight="1" x14ac:dyDescent="0.2">
      <c r="A203" s="439"/>
      <c r="B203" s="55">
        <v>2018</v>
      </c>
      <c r="C203" s="55">
        <v>2019</v>
      </c>
      <c r="D203" s="55">
        <v>2020</v>
      </c>
      <c r="E203" s="55">
        <v>2021</v>
      </c>
    </row>
    <row r="204" spans="1:5" ht="9" hidden="1" customHeight="1" thickBot="1" x14ac:dyDescent="0.25">
      <c r="A204" s="440"/>
      <c r="B204" s="56" t="s">
        <v>13</v>
      </c>
      <c r="C204" s="56" t="s">
        <v>14</v>
      </c>
      <c r="D204" s="56" t="s">
        <v>14</v>
      </c>
      <c r="E204" s="56" t="s">
        <v>14</v>
      </c>
    </row>
    <row r="205" spans="1:5" ht="12" hidden="1" thickBot="1" x14ac:dyDescent="0.25">
      <c r="A205" s="59" t="s">
        <v>78</v>
      </c>
      <c r="B205" s="19">
        <f>B206+B207+B208+B209</f>
        <v>0</v>
      </c>
      <c r="C205" s="19">
        <f>C206+C207+C208+C209</f>
        <v>0</v>
      </c>
      <c r="D205" s="19">
        <f>D206+D207+D208+D209</f>
        <v>0</v>
      </c>
      <c r="E205" s="19">
        <f>E206+E207+E208+E209</f>
        <v>0</v>
      </c>
    </row>
    <row r="206" spans="1:5" ht="12" hidden="1" thickBot="1" x14ac:dyDescent="0.25">
      <c r="A206" s="61" t="s">
        <v>45</v>
      </c>
      <c r="B206" s="19"/>
      <c r="C206" s="19"/>
      <c r="D206" s="19"/>
      <c r="E206" s="19"/>
    </row>
    <row r="207" spans="1:5" ht="12" hidden="1" thickBot="1" x14ac:dyDescent="0.25">
      <c r="A207" s="61" t="s">
        <v>79</v>
      </c>
      <c r="B207" s="19"/>
      <c r="C207" s="19"/>
      <c r="D207" s="19"/>
      <c r="E207" s="19"/>
    </row>
    <row r="208" spans="1:5" ht="12" hidden="1" thickBot="1" x14ac:dyDescent="0.25">
      <c r="A208" s="61" t="s">
        <v>80</v>
      </c>
      <c r="B208" s="19"/>
      <c r="C208" s="19"/>
      <c r="D208" s="19"/>
      <c r="E208" s="19"/>
    </row>
    <row r="209" spans="1:5" ht="12" hidden="1" thickBot="1" x14ac:dyDescent="0.25">
      <c r="A209" s="61" t="s">
        <v>81</v>
      </c>
      <c r="B209" s="19"/>
      <c r="C209" s="19"/>
      <c r="D209" s="19"/>
      <c r="E209" s="19"/>
    </row>
    <row r="210" spans="1:5" ht="12" hidden="1" thickBot="1" x14ac:dyDescent="0.25">
      <c r="A210" s="59" t="s">
        <v>82</v>
      </c>
      <c r="B210" s="21">
        <f>B211+B212+B213+B214</f>
        <v>0</v>
      </c>
      <c r="C210" s="21">
        <f>C211+C212+C213+C214</f>
        <v>0</v>
      </c>
      <c r="D210" s="21">
        <f>D211+D212+D213+D214</f>
        <v>0</v>
      </c>
      <c r="E210" s="21">
        <f>E211+E212+E213+E214</f>
        <v>0</v>
      </c>
    </row>
    <row r="211" spans="1:5" ht="12" hidden="1" thickBot="1" x14ac:dyDescent="0.25">
      <c r="A211" s="61" t="s">
        <v>45</v>
      </c>
      <c r="B211" s="21"/>
      <c r="C211" s="19"/>
      <c r="D211" s="19"/>
      <c r="E211" s="19"/>
    </row>
    <row r="212" spans="1:5" ht="12" hidden="1" thickBot="1" x14ac:dyDescent="0.25">
      <c r="A212" s="61" t="s">
        <v>79</v>
      </c>
      <c r="B212" s="21"/>
      <c r="C212" s="19"/>
      <c r="D212" s="19"/>
      <c r="E212" s="19"/>
    </row>
    <row r="213" spans="1:5" ht="12" hidden="1" thickBot="1" x14ac:dyDescent="0.25">
      <c r="A213" s="61" t="s">
        <v>80</v>
      </c>
      <c r="B213" s="21"/>
      <c r="C213" s="19"/>
      <c r="D213" s="19"/>
      <c r="E213" s="19"/>
    </row>
    <row r="214" spans="1:5" ht="12" hidden="1" thickBot="1" x14ac:dyDescent="0.25">
      <c r="A214" s="61" t="s">
        <v>81</v>
      </c>
      <c r="B214" s="21"/>
      <c r="C214" s="19"/>
      <c r="D214" s="19"/>
      <c r="E214" s="19"/>
    </row>
    <row r="215" spans="1:5" ht="12" hidden="1" thickBot="1" x14ac:dyDescent="0.25">
      <c r="A215" s="67" t="s">
        <v>124</v>
      </c>
      <c r="B215" s="21">
        <f>B205+B210</f>
        <v>0</v>
      </c>
      <c r="C215" s="21">
        <f>C205+C210</f>
        <v>0</v>
      </c>
      <c r="D215" s="21">
        <f>D205+D210</f>
        <v>0</v>
      </c>
      <c r="E215" s="21">
        <f>E205+E210</f>
        <v>0</v>
      </c>
    </row>
    <row r="216" spans="1:5" ht="25.5" hidden="1" customHeight="1" thickBot="1" x14ac:dyDescent="0.25">
      <c r="A216" s="83" t="s">
        <v>125</v>
      </c>
      <c r="B216" s="465"/>
      <c r="C216" s="467"/>
      <c r="D216" s="467"/>
      <c r="E216" s="468"/>
    </row>
    <row r="217" spans="1:5" ht="34.5" hidden="1" thickBot="1" x14ac:dyDescent="0.25">
      <c r="A217" s="35" t="s">
        <v>122</v>
      </c>
      <c r="B217" s="79"/>
      <c r="C217" s="80" t="s">
        <v>73</v>
      </c>
      <c r="D217" s="81"/>
      <c r="E217" s="82"/>
    </row>
    <row r="218" spans="1:5" ht="17.25" hidden="1" customHeight="1" thickBot="1" x14ac:dyDescent="0.25">
      <c r="A218" s="50" t="s">
        <v>32</v>
      </c>
      <c r="B218" s="383"/>
      <c r="C218" s="384"/>
      <c r="D218" s="384"/>
      <c r="E218" s="385"/>
    </row>
    <row r="219" spans="1:5" ht="12" hidden="1" thickBot="1" x14ac:dyDescent="0.25">
      <c r="A219" s="50" t="s">
        <v>34</v>
      </c>
      <c r="B219" s="386"/>
      <c r="C219" s="387"/>
      <c r="D219" s="387"/>
      <c r="E219" s="388"/>
    </row>
    <row r="220" spans="1:5" ht="12.75" hidden="1" customHeight="1" x14ac:dyDescent="0.2">
      <c r="A220" s="439"/>
      <c r="B220" s="55">
        <v>2018</v>
      </c>
      <c r="C220" s="55">
        <v>2019</v>
      </c>
      <c r="D220" s="55">
        <v>2020</v>
      </c>
      <c r="E220" s="55">
        <v>2021</v>
      </c>
    </row>
    <row r="221" spans="1:5" ht="9" hidden="1" customHeight="1" thickBot="1" x14ac:dyDescent="0.25">
      <c r="A221" s="440"/>
      <c r="B221" s="56" t="s">
        <v>13</v>
      </c>
      <c r="C221" s="56" t="s">
        <v>14</v>
      </c>
      <c r="D221" s="56" t="s">
        <v>14</v>
      </c>
      <c r="E221" s="56" t="s">
        <v>14</v>
      </c>
    </row>
    <row r="222" spans="1:5" ht="12" hidden="1" thickBot="1" x14ac:dyDescent="0.25">
      <c r="A222" s="50" t="s">
        <v>36</v>
      </c>
      <c r="B222" s="50"/>
      <c r="C222" s="50"/>
      <c r="D222" s="50"/>
      <c r="E222" s="50"/>
    </row>
    <row r="223" spans="1:5" ht="12" hidden="1" thickBot="1" x14ac:dyDescent="0.25">
      <c r="A223" s="50" t="s">
        <v>37</v>
      </c>
      <c r="B223" s="14">
        <f>B241</f>
        <v>0</v>
      </c>
      <c r="C223" s="14">
        <f>C241</f>
        <v>0</v>
      </c>
      <c r="D223" s="14">
        <f>D241</f>
        <v>0</v>
      </c>
      <c r="E223" s="14">
        <f>E241</f>
        <v>0</v>
      </c>
    </row>
    <row r="224" spans="1:5" ht="12" hidden="1" thickBot="1" x14ac:dyDescent="0.25">
      <c r="A224" s="50" t="s">
        <v>38</v>
      </c>
      <c r="B224" s="14" t="e">
        <f>B223/B222</f>
        <v>#DIV/0!</v>
      </c>
      <c r="C224" s="14" t="e">
        <f>C223/C222</f>
        <v>#DIV/0!</v>
      </c>
      <c r="D224" s="14" t="e">
        <f>D223/D222</f>
        <v>#DIV/0!</v>
      </c>
      <c r="E224" s="14" t="e">
        <f>E223/E222</f>
        <v>#DIV/0!</v>
      </c>
    </row>
    <row r="225" spans="1:5" ht="12" hidden="1" thickBot="1" x14ac:dyDescent="0.25">
      <c r="A225" s="50" t="s">
        <v>39</v>
      </c>
      <c r="B225" s="57" t="s">
        <v>40</v>
      </c>
      <c r="C225" s="58" t="e">
        <f t="shared" ref="C225:E227" si="7">C222/B222-1</f>
        <v>#DIV/0!</v>
      </c>
      <c r="D225" s="58" t="e">
        <f t="shared" si="7"/>
        <v>#DIV/0!</v>
      </c>
      <c r="E225" s="58" t="e">
        <f t="shared" si="7"/>
        <v>#DIV/0!</v>
      </c>
    </row>
    <row r="226" spans="1:5" ht="12" hidden="1" thickBot="1" x14ac:dyDescent="0.25">
      <c r="A226" s="50" t="s">
        <v>41</v>
      </c>
      <c r="B226" s="57" t="s">
        <v>40</v>
      </c>
      <c r="C226" s="58" t="e">
        <f t="shared" si="7"/>
        <v>#DIV/0!</v>
      </c>
      <c r="D226" s="58" t="e">
        <f t="shared" si="7"/>
        <v>#DIV/0!</v>
      </c>
      <c r="E226" s="58" t="e">
        <f t="shared" si="7"/>
        <v>#DIV/0!</v>
      </c>
    </row>
    <row r="227" spans="1:5" ht="12" hidden="1" thickBot="1" x14ac:dyDescent="0.25">
      <c r="A227" s="50" t="s">
        <v>42</v>
      </c>
      <c r="B227" s="57" t="s">
        <v>40</v>
      </c>
      <c r="C227" s="58" t="e">
        <f t="shared" si="7"/>
        <v>#DIV/0!</v>
      </c>
      <c r="D227" s="58" t="e">
        <f t="shared" si="7"/>
        <v>#DIV/0!</v>
      </c>
      <c r="E227" s="58" t="e">
        <f t="shared" si="7"/>
        <v>#DIV/0!</v>
      </c>
    </row>
    <row r="228" spans="1:5" ht="12" hidden="1" thickBot="1" x14ac:dyDescent="0.25">
      <c r="A228" s="462" t="s">
        <v>126</v>
      </c>
      <c r="B228" s="463"/>
      <c r="C228" s="463"/>
      <c r="D228" s="463"/>
      <c r="E228" s="464"/>
    </row>
    <row r="229" spans="1:5" ht="12.75" hidden="1" customHeight="1" x14ac:dyDescent="0.2">
      <c r="A229" s="439"/>
      <c r="B229" s="55">
        <v>2018</v>
      </c>
      <c r="C229" s="55">
        <v>2019</v>
      </c>
      <c r="D229" s="55">
        <v>2020</v>
      </c>
      <c r="E229" s="55">
        <v>2021</v>
      </c>
    </row>
    <row r="230" spans="1:5" ht="9" hidden="1" customHeight="1" thickBot="1" x14ac:dyDescent="0.25">
      <c r="A230" s="440"/>
      <c r="B230" s="56" t="s">
        <v>13</v>
      </c>
      <c r="C230" s="56" t="s">
        <v>14</v>
      </c>
      <c r="D230" s="56" t="s">
        <v>14</v>
      </c>
      <c r="E230" s="56" t="s">
        <v>14</v>
      </c>
    </row>
    <row r="231" spans="1:5" ht="12" hidden="1" thickBot="1" x14ac:dyDescent="0.25">
      <c r="A231" s="59" t="s">
        <v>78</v>
      </c>
      <c r="B231" s="19">
        <f>B232+B233+B234+B235</f>
        <v>0</v>
      </c>
      <c r="C231" s="19">
        <f>C232+C233+C234+C235</f>
        <v>0</v>
      </c>
      <c r="D231" s="19">
        <f>D232+D233+D234+D235</f>
        <v>0</v>
      </c>
      <c r="E231" s="19">
        <f>E232+E233+E234+E235</f>
        <v>0</v>
      </c>
    </row>
    <row r="232" spans="1:5" ht="12" hidden="1" thickBot="1" x14ac:dyDescent="0.25">
      <c r="A232" s="61" t="s">
        <v>45</v>
      </c>
      <c r="B232" s="19"/>
      <c r="C232" s="19"/>
      <c r="D232" s="19"/>
      <c r="E232" s="19"/>
    </row>
    <row r="233" spans="1:5" ht="12" hidden="1" thickBot="1" x14ac:dyDescent="0.25">
      <c r="A233" s="61" t="s">
        <v>79</v>
      </c>
      <c r="B233" s="19"/>
      <c r="C233" s="19"/>
      <c r="D233" s="19"/>
      <c r="E233" s="19"/>
    </row>
    <row r="234" spans="1:5" ht="12" hidden="1" thickBot="1" x14ac:dyDescent="0.25">
      <c r="A234" s="61" t="s">
        <v>80</v>
      </c>
      <c r="B234" s="19"/>
      <c r="C234" s="19"/>
      <c r="D234" s="19"/>
      <c r="E234" s="19"/>
    </row>
    <row r="235" spans="1:5" ht="12" hidden="1" thickBot="1" x14ac:dyDescent="0.25">
      <c r="A235" s="61" t="s">
        <v>81</v>
      </c>
      <c r="B235" s="19"/>
      <c r="C235" s="19"/>
      <c r="D235" s="19"/>
      <c r="E235" s="19"/>
    </row>
    <row r="236" spans="1:5" ht="12" hidden="1" thickBot="1" x14ac:dyDescent="0.25">
      <c r="A236" s="59" t="s">
        <v>82</v>
      </c>
      <c r="B236" s="21">
        <f>B237+B238+B239+B240</f>
        <v>0</v>
      </c>
      <c r="C236" s="21">
        <f>C237+C238+C239+C240</f>
        <v>0</v>
      </c>
      <c r="D236" s="21">
        <f>D237+D238+D239+D240</f>
        <v>0</v>
      </c>
      <c r="E236" s="21">
        <f>E237+E238+E239+E240</f>
        <v>0</v>
      </c>
    </row>
    <row r="237" spans="1:5" ht="12" hidden="1" thickBot="1" x14ac:dyDescent="0.25">
      <c r="A237" s="61" t="s">
        <v>45</v>
      </c>
      <c r="B237" s="21"/>
      <c r="C237" s="21"/>
      <c r="D237" s="21"/>
      <c r="E237" s="21"/>
    </row>
    <row r="238" spans="1:5" ht="12" hidden="1" thickBot="1" x14ac:dyDescent="0.25">
      <c r="A238" s="61" t="s">
        <v>79</v>
      </c>
      <c r="B238" s="21"/>
      <c r="C238" s="21"/>
      <c r="D238" s="21"/>
      <c r="E238" s="21"/>
    </row>
    <row r="239" spans="1:5" ht="12" hidden="1" thickBot="1" x14ac:dyDescent="0.25">
      <c r="A239" s="61" t="s">
        <v>80</v>
      </c>
      <c r="B239" s="21"/>
      <c r="C239" s="21"/>
      <c r="D239" s="21"/>
      <c r="E239" s="21"/>
    </row>
    <row r="240" spans="1:5" ht="12" hidden="1" thickBot="1" x14ac:dyDescent="0.25">
      <c r="A240" s="61" t="s">
        <v>81</v>
      </c>
      <c r="B240" s="21"/>
      <c r="C240" s="21"/>
      <c r="D240" s="21"/>
      <c r="E240" s="21"/>
    </row>
    <row r="241" spans="1:5" ht="12" hidden="1" thickBot="1" x14ac:dyDescent="0.25">
      <c r="A241" s="67" t="s">
        <v>117</v>
      </c>
      <c r="B241" s="21">
        <f>B231+B236</f>
        <v>0</v>
      </c>
      <c r="C241" s="21">
        <f>C231+C236</f>
        <v>0</v>
      </c>
      <c r="D241" s="21">
        <f>D231+D236</f>
        <v>0</v>
      </c>
      <c r="E241" s="21">
        <f>E231+E236</f>
        <v>0</v>
      </c>
    </row>
    <row r="242" spans="1:5" ht="12" thickBot="1" x14ac:dyDescent="0.25">
      <c r="A242" s="444" t="s">
        <v>127</v>
      </c>
      <c r="B242" s="445"/>
      <c r="C242" s="445"/>
      <c r="D242" s="445"/>
      <c r="E242" s="446"/>
    </row>
    <row r="243" spans="1:5" ht="12" thickBot="1" x14ac:dyDescent="0.25">
      <c r="A243" s="444" t="s">
        <v>68</v>
      </c>
      <c r="B243" s="445"/>
      <c r="C243" s="445"/>
      <c r="D243" s="445"/>
      <c r="E243" s="446"/>
    </row>
    <row r="244" spans="1:5" ht="19.5" customHeight="1" thickBot="1" x14ac:dyDescent="0.25">
      <c r="A244" s="35" t="s">
        <v>125</v>
      </c>
      <c r="B244" s="470" t="s">
        <v>128</v>
      </c>
      <c r="C244" s="466"/>
      <c r="D244" s="467"/>
      <c r="E244" s="468"/>
    </row>
    <row r="245" spans="1:5" ht="44.25" customHeight="1" thickBot="1" x14ac:dyDescent="0.25">
      <c r="A245" s="35" t="s">
        <v>61</v>
      </c>
      <c r="B245" s="84" t="s">
        <v>129</v>
      </c>
      <c r="C245" s="76" t="s">
        <v>73</v>
      </c>
      <c r="D245" s="467" t="s">
        <v>130</v>
      </c>
      <c r="E245" s="468"/>
    </row>
    <row r="246" spans="1:5" ht="12" hidden="1" customHeight="1" thickBot="1" x14ac:dyDescent="0.25">
      <c r="A246" s="77"/>
      <c r="B246" s="465"/>
      <c r="C246" s="469"/>
      <c r="D246" s="467"/>
      <c r="E246" s="468"/>
    </row>
    <row r="247" spans="1:5" ht="23.25" customHeight="1" thickBot="1" x14ac:dyDescent="0.25">
      <c r="A247" s="50" t="s">
        <v>32</v>
      </c>
      <c r="B247" s="383" t="s">
        <v>131</v>
      </c>
      <c r="C247" s="384"/>
      <c r="D247" s="384"/>
      <c r="E247" s="385"/>
    </row>
    <row r="248" spans="1:5" ht="14.25" customHeight="1" thickBot="1" x14ac:dyDescent="0.25">
      <c r="A248" s="50" t="s">
        <v>34</v>
      </c>
      <c r="B248" s="386" t="s">
        <v>132</v>
      </c>
      <c r="C248" s="387"/>
      <c r="D248" s="387"/>
      <c r="E248" s="388"/>
    </row>
    <row r="249" spans="1:5" ht="12.75" customHeight="1" x14ac:dyDescent="0.2">
      <c r="A249" s="439"/>
      <c r="B249" s="55">
        <v>2019</v>
      </c>
      <c r="C249" s="55">
        <v>2020</v>
      </c>
      <c r="D249" s="55">
        <v>2021</v>
      </c>
      <c r="E249" s="55">
        <v>2022</v>
      </c>
    </row>
    <row r="250" spans="1:5" ht="14.25" customHeight="1" thickBot="1" x14ac:dyDescent="0.25">
      <c r="A250" s="440"/>
      <c r="B250" s="56" t="s">
        <v>13</v>
      </c>
      <c r="C250" s="56" t="s">
        <v>14</v>
      </c>
      <c r="D250" s="56" t="s">
        <v>14</v>
      </c>
      <c r="E250" s="56" t="s">
        <v>14</v>
      </c>
    </row>
    <row r="251" spans="1:5" ht="12" thickBot="1" x14ac:dyDescent="0.25">
      <c r="A251" s="50" t="s">
        <v>36</v>
      </c>
      <c r="B251" s="14">
        <v>1</v>
      </c>
      <c r="C251" s="14">
        <v>1</v>
      </c>
      <c r="D251" s="14">
        <v>1</v>
      </c>
      <c r="E251" s="14">
        <v>1</v>
      </c>
    </row>
    <row r="252" spans="1:5" ht="12" thickBot="1" x14ac:dyDescent="0.25">
      <c r="A252" s="50" t="s">
        <v>37</v>
      </c>
      <c r="B252" s="85">
        <v>1607800</v>
      </c>
      <c r="C252" s="15">
        <v>3428736</v>
      </c>
      <c r="D252" s="15">
        <v>4335500</v>
      </c>
      <c r="E252" s="15">
        <v>5252500</v>
      </c>
    </row>
    <row r="253" spans="1:5" ht="12" thickBot="1" x14ac:dyDescent="0.25">
      <c r="A253" s="50" t="s">
        <v>38</v>
      </c>
      <c r="B253" s="14">
        <v>1607800</v>
      </c>
      <c r="C253" s="15">
        <v>3428736</v>
      </c>
      <c r="D253" s="15">
        <v>4335500</v>
      </c>
      <c r="E253" s="15">
        <v>5252500</v>
      </c>
    </row>
    <row r="254" spans="1:5" ht="12" thickBot="1" x14ac:dyDescent="0.25">
      <c r="A254" s="50" t="s">
        <v>39</v>
      </c>
      <c r="B254" s="57">
        <v>0</v>
      </c>
      <c r="C254" s="58">
        <f t="shared" ref="C254:E256" si="8">C251/B251-1</f>
        <v>0</v>
      </c>
      <c r="D254" s="58">
        <f t="shared" si="8"/>
        <v>0</v>
      </c>
      <c r="E254" s="58">
        <f t="shared" si="8"/>
        <v>0</v>
      </c>
    </row>
    <row r="255" spans="1:5" ht="12" thickBot="1" x14ac:dyDescent="0.25">
      <c r="A255" s="50" t="s">
        <v>41</v>
      </c>
      <c r="B255" s="57">
        <v>1.8990263252794808</v>
      </c>
      <c r="C255" s="58">
        <f t="shared" si="8"/>
        <v>1.1325637517104119</v>
      </c>
      <c r="D255" s="58">
        <f t="shared" si="8"/>
        <v>0.26446013924664946</v>
      </c>
      <c r="E255" s="58">
        <f t="shared" si="8"/>
        <v>0.21150962980048438</v>
      </c>
    </row>
    <row r="256" spans="1:5" ht="12" thickBot="1" x14ac:dyDescent="0.25">
      <c r="A256" s="50" t="s">
        <v>42</v>
      </c>
      <c r="B256" s="57">
        <v>1.8990263252794808</v>
      </c>
      <c r="C256" s="58">
        <f t="shared" si="8"/>
        <v>1.1325637517104119</v>
      </c>
      <c r="D256" s="58">
        <f t="shared" si="8"/>
        <v>0.26446013924664946</v>
      </c>
      <c r="E256" s="58">
        <f t="shared" si="8"/>
        <v>0.21150962980048438</v>
      </c>
    </row>
    <row r="257" spans="1:5" ht="12" thickBot="1" x14ac:dyDescent="0.25">
      <c r="A257" s="462" t="s">
        <v>133</v>
      </c>
      <c r="B257" s="463"/>
      <c r="C257" s="463"/>
      <c r="D257" s="463"/>
      <c r="E257" s="464"/>
    </row>
    <row r="258" spans="1:5" ht="12.75" customHeight="1" x14ac:dyDescent="0.2">
      <c r="A258" s="439"/>
      <c r="B258" s="55">
        <v>2019</v>
      </c>
      <c r="C258" s="55">
        <v>2020</v>
      </c>
      <c r="D258" s="55">
        <v>2021</v>
      </c>
      <c r="E258" s="55">
        <v>2022</v>
      </c>
    </row>
    <row r="259" spans="1:5" ht="9" customHeight="1" thickBot="1" x14ac:dyDescent="0.25">
      <c r="A259" s="440"/>
      <c r="B259" s="56" t="s">
        <v>13</v>
      </c>
      <c r="C259" s="56" t="s">
        <v>14</v>
      </c>
      <c r="D259" s="56" t="s">
        <v>14</v>
      </c>
      <c r="E259" s="56" t="s">
        <v>14</v>
      </c>
    </row>
    <row r="260" spans="1:5" ht="12" thickBot="1" x14ac:dyDescent="0.25">
      <c r="A260" s="59" t="s">
        <v>78</v>
      </c>
      <c r="B260" s="19">
        <f>B261+B262+B263+B264</f>
        <v>0</v>
      </c>
      <c r="C260" s="19">
        <f>C261+C262+C263+C264</f>
        <v>0</v>
      </c>
      <c r="D260" s="19">
        <f>D261+D262+D263+D264</f>
        <v>0</v>
      </c>
      <c r="E260" s="19">
        <f>E261+E262+E263+E264</f>
        <v>0</v>
      </c>
    </row>
    <row r="261" spans="1:5" ht="12" thickBot="1" x14ac:dyDescent="0.25">
      <c r="A261" s="61" t="s">
        <v>45</v>
      </c>
      <c r="B261" s="19"/>
      <c r="C261" s="19"/>
      <c r="D261" s="19"/>
      <c r="E261" s="19"/>
    </row>
    <row r="262" spans="1:5" ht="12" thickBot="1" x14ac:dyDescent="0.25">
      <c r="A262" s="61" t="s">
        <v>79</v>
      </c>
      <c r="B262" s="19"/>
      <c r="C262" s="19"/>
      <c r="D262" s="19"/>
      <c r="E262" s="19"/>
    </row>
    <row r="263" spans="1:5" ht="12" thickBot="1" x14ac:dyDescent="0.25">
      <c r="A263" s="61" t="s">
        <v>80</v>
      </c>
      <c r="B263" s="19"/>
      <c r="C263" s="19"/>
      <c r="D263" s="19"/>
      <c r="E263" s="19"/>
    </row>
    <row r="264" spans="1:5" ht="12" thickBot="1" x14ac:dyDescent="0.25">
      <c r="A264" s="61" t="s">
        <v>81</v>
      </c>
      <c r="B264" s="19"/>
      <c r="C264" s="19"/>
      <c r="D264" s="19"/>
      <c r="E264" s="19"/>
    </row>
    <row r="265" spans="1:5" ht="12" thickBot="1" x14ac:dyDescent="0.25">
      <c r="A265" s="59" t="s">
        <v>82</v>
      </c>
      <c r="B265" s="85">
        <v>1607800</v>
      </c>
      <c r="C265" s="86">
        <v>3428736</v>
      </c>
      <c r="D265" s="86">
        <v>4335500</v>
      </c>
      <c r="E265" s="87">
        <v>5252500</v>
      </c>
    </row>
    <row r="266" spans="1:5" ht="12" thickBot="1" x14ac:dyDescent="0.25">
      <c r="A266" s="61" t="s">
        <v>45</v>
      </c>
      <c r="B266" s="85">
        <v>1607800</v>
      </c>
      <c r="C266" s="86">
        <v>3428736</v>
      </c>
      <c r="D266" s="86">
        <v>4335500</v>
      </c>
      <c r="E266" s="87">
        <v>5252500</v>
      </c>
    </row>
    <row r="267" spans="1:5" ht="12" thickBot="1" x14ac:dyDescent="0.25">
      <c r="A267" s="61" t="s">
        <v>79</v>
      </c>
      <c r="B267" s="21"/>
      <c r="C267" s="19"/>
      <c r="D267" s="19"/>
      <c r="E267" s="19"/>
    </row>
    <row r="268" spans="1:5" ht="12" thickBot="1" x14ac:dyDescent="0.25">
      <c r="A268" s="61" t="s">
        <v>80</v>
      </c>
      <c r="B268" s="21"/>
      <c r="C268" s="19"/>
      <c r="D268" s="19"/>
      <c r="E268" s="19"/>
    </row>
    <row r="269" spans="1:5" ht="12" thickBot="1" x14ac:dyDescent="0.25">
      <c r="A269" s="61" t="s">
        <v>81</v>
      </c>
      <c r="B269" s="21"/>
      <c r="C269" s="19"/>
      <c r="D269" s="19"/>
      <c r="E269" s="19"/>
    </row>
    <row r="270" spans="1:5" ht="12" thickBot="1" x14ac:dyDescent="0.25">
      <c r="A270" s="78" t="s">
        <v>66</v>
      </c>
      <c r="B270" s="21">
        <f>B260+B265</f>
        <v>1607800</v>
      </c>
      <c r="C270" s="21">
        <f>C260+C265</f>
        <v>3428736</v>
      </c>
      <c r="D270" s="21">
        <f>D260+D265</f>
        <v>4335500</v>
      </c>
      <c r="E270" s="21">
        <f>E260+E265</f>
        <v>5252500</v>
      </c>
    </row>
    <row r="271" spans="1:5" ht="45.75" thickBot="1" x14ac:dyDescent="0.25">
      <c r="A271" s="35" t="s">
        <v>134</v>
      </c>
      <c r="B271" s="84" t="s">
        <v>135</v>
      </c>
      <c r="C271" s="76" t="s">
        <v>73</v>
      </c>
      <c r="D271" s="467" t="s">
        <v>136</v>
      </c>
      <c r="E271" s="468"/>
    </row>
    <row r="272" spans="1:5" ht="17.25" customHeight="1" thickBot="1" x14ac:dyDescent="0.25">
      <c r="A272" s="50" t="s">
        <v>32</v>
      </c>
      <c r="B272" s="383" t="s">
        <v>137</v>
      </c>
      <c r="C272" s="384"/>
      <c r="D272" s="384"/>
      <c r="E272" s="385"/>
    </row>
    <row r="273" spans="1:5" ht="12" thickBot="1" x14ac:dyDescent="0.25">
      <c r="A273" s="50" t="s">
        <v>34</v>
      </c>
      <c r="B273" s="386" t="s">
        <v>138</v>
      </c>
      <c r="C273" s="387"/>
      <c r="D273" s="387"/>
      <c r="E273" s="388"/>
    </row>
    <row r="274" spans="1:5" ht="12.75" customHeight="1" x14ac:dyDescent="0.2">
      <c r="A274" s="439"/>
      <c r="B274" s="55">
        <v>2019</v>
      </c>
      <c r="C274" s="55">
        <v>2020</v>
      </c>
      <c r="D274" s="55">
        <v>2021</v>
      </c>
      <c r="E274" s="55">
        <v>2022</v>
      </c>
    </row>
    <row r="275" spans="1:5" ht="12" customHeight="1" thickBot="1" x14ac:dyDescent="0.25">
      <c r="A275" s="440"/>
      <c r="B275" s="56" t="s">
        <v>13</v>
      </c>
      <c r="C275" s="56" t="s">
        <v>14</v>
      </c>
      <c r="D275" s="56" t="s">
        <v>14</v>
      </c>
      <c r="E275" s="56" t="s">
        <v>14</v>
      </c>
    </row>
    <row r="276" spans="1:5" ht="12" thickBot="1" x14ac:dyDescent="0.25">
      <c r="A276" s="50" t="s">
        <v>36</v>
      </c>
      <c r="B276" s="57">
        <v>990</v>
      </c>
      <c r="C276" s="16">
        <v>0</v>
      </c>
      <c r="D276" s="7"/>
      <c r="E276" s="7"/>
    </row>
    <row r="277" spans="1:5" ht="12" thickBot="1" x14ac:dyDescent="0.25">
      <c r="A277" s="50" t="s">
        <v>37</v>
      </c>
      <c r="B277" s="14">
        <v>34700</v>
      </c>
      <c r="C277" s="15">
        <v>0</v>
      </c>
      <c r="D277" s="15"/>
      <c r="E277" s="15"/>
    </row>
    <row r="278" spans="1:5" ht="12" thickBot="1" x14ac:dyDescent="0.25">
      <c r="A278" s="50" t="s">
        <v>38</v>
      </c>
      <c r="B278" s="14">
        <v>35.050505050505052</v>
      </c>
      <c r="C278" s="14" t="e">
        <f>C277/C276</f>
        <v>#DIV/0!</v>
      </c>
      <c r="D278" s="14" t="e">
        <f>D277/D276</f>
        <v>#DIV/0!</v>
      </c>
      <c r="E278" s="14" t="e">
        <f>E277/E276</f>
        <v>#DIV/0!</v>
      </c>
    </row>
    <row r="279" spans="1:5" ht="12" thickBot="1" x14ac:dyDescent="0.25">
      <c r="A279" s="50" t="s">
        <v>39</v>
      </c>
      <c r="B279" s="57">
        <v>1.8947368421052633</v>
      </c>
      <c r="C279" s="58">
        <f t="shared" ref="C279:E281" si="9">C276/B276-1</f>
        <v>-1</v>
      </c>
      <c r="D279" s="58" t="e">
        <f t="shared" si="9"/>
        <v>#DIV/0!</v>
      </c>
      <c r="E279" s="58" t="e">
        <f t="shared" si="9"/>
        <v>#DIV/0!</v>
      </c>
    </row>
    <row r="280" spans="1:5" ht="12" thickBot="1" x14ac:dyDescent="0.25">
      <c r="A280" s="50" t="s">
        <v>41</v>
      </c>
      <c r="B280" s="57">
        <v>1.8916666666666666</v>
      </c>
      <c r="C280" s="58">
        <f t="shared" si="9"/>
        <v>-1</v>
      </c>
      <c r="D280" s="58" t="e">
        <f t="shared" si="9"/>
        <v>#DIV/0!</v>
      </c>
      <c r="E280" s="58" t="e">
        <f t="shared" si="9"/>
        <v>#DIV/0!</v>
      </c>
    </row>
    <row r="281" spans="1:5" ht="12" thickBot="1" x14ac:dyDescent="0.25">
      <c r="A281" s="50" t="s">
        <v>42</v>
      </c>
      <c r="B281" s="57">
        <v>-1.0606060606060952E-3</v>
      </c>
      <c r="C281" s="58" t="e">
        <f t="shared" si="9"/>
        <v>#DIV/0!</v>
      </c>
      <c r="D281" s="58" t="e">
        <f t="shared" si="9"/>
        <v>#DIV/0!</v>
      </c>
      <c r="E281" s="58" t="e">
        <f t="shared" si="9"/>
        <v>#DIV/0!</v>
      </c>
    </row>
    <row r="282" spans="1:5" ht="12" thickBot="1" x14ac:dyDescent="0.25">
      <c r="A282" s="462" t="s">
        <v>139</v>
      </c>
      <c r="B282" s="463"/>
      <c r="C282" s="463"/>
      <c r="D282" s="463"/>
      <c r="E282" s="464"/>
    </row>
    <row r="283" spans="1:5" ht="12.75" customHeight="1" x14ac:dyDescent="0.2">
      <c r="A283" s="439"/>
      <c r="B283" s="55">
        <v>2019</v>
      </c>
      <c r="C283" s="55">
        <v>2020</v>
      </c>
      <c r="D283" s="55">
        <v>2021</v>
      </c>
      <c r="E283" s="55">
        <v>2022</v>
      </c>
    </row>
    <row r="284" spans="1:5" ht="15" customHeight="1" thickBot="1" x14ac:dyDescent="0.25">
      <c r="A284" s="440"/>
      <c r="B284" s="56" t="s">
        <v>13</v>
      </c>
      <c r="C284" s="56" t="s">
        <v>14</v>
      </c>
      <c r="D284" s="56" t="s">
        <v>14</v>
      </c>
      <c r="E284" s="56" t="s">
        <v>14</v>
      </c>
    </row>
    <row r="285" spans="1:5" ht="12" thickBot="1" x14ac:dyDescent="0.25">
      <c r="A285" s="59" t="s">
        <v>78</v>
      </c>
      <c r="B285" s="19">
        <f>B286+B287+B288+B289</f>
        <v>0</v>
      </c>
      <c r="C285" s="19">
        <f>C286+C287+C288+C289</f>
        <v>0</v>
      </c>
      <c r="D285" s="19">
        <f>D286+D287+D288+D289</f>
        <v>0</v>
      </c>
      <c r="E285" s="19">
        <f>E286+E287+E288+E289</f>
        <v>0</v>
      </c>
    </row>
    <row r="286" spans="1:5" ht="12" thickBot="1" x14ac:dyDescent="0.25">
      <c r="A286" s="61" t="s">
        <v>45</v>
      </c>
      <c r="B286" s="19"/>
      <c r="C286" s="19"/>
      <c r="D286" s="19"/>
      <c r="E286" s="19"/>
    </row>
    <row r="287" spans="1:5" ht="12" thickBot="1" x14ac:dyDescent="0.25">
      <c r="A287" s="61" t="s">
        <v>79</v>
      </c>
      <c r="B287" s="19"/>
      <c r="C287" s="19"/>
      <c r="D287" s="19"/>
      <c r="E287" s="19"/>
    </row>
    <row r="288" spans="1:5" ht="12" thickBot="1" x14ac:dyDescent="0.25">
      <c r="A288" s="61" t="s">
        <v>80</v>
      </c>
      <c r="B288" s="19"/>
      <c r="C288" s="19"/>
      <c r="D288" s="19"/>
      <c r="E288" s="19"/>
    </row>
    <row r="289" spans="1:5" ht="12" thickBot="1" x14ac:dyDescent="0.25">
      <c r="A289" s="61" t="s">
        <v>81</v>
      </c>
      <c r="B289" s="19"/>
      <c r="C289" s="19"/>
      <c r="D289" s="19"/>
      <c r="E289" s="19"/>
    </row>
    <row r="290" spans="1:5" ht="12" thickBot="1" x14ac:dyDescent="0.25">
      <c r="A290" s="59" t="s">
        <v>82</v>
      </c>
      <c r="B290" s="14">
        <v>34700</v>
      </c>
      <c r="C290" s="15"/>
      <c r="D290" s="65">
        <f>D291+D292+D293+D294</f>
        <v>0</v>
      </c>
      <c r="E290" s="65">
        <f>E291+E292+E293+E294</f>
        <v>0</v>
      </c>
    </row>
    <row r="291" spans="1:5" ht="12" thickBot="1" x14ac:dyDescent="0.25">
      <c r="A291" s="61" t="s">
        <v>45</v>
      </c>
      <c r="B291" s="14">
        <v>34700</v>
      </c>
      <c r="C291" s="15"/>
      <c r="D291" s="60"/>
      <c r="E291" s="60"/>
    </row>
    <row r="292" spans="1:5" ht="12" thickBot="1" x14ac:dyDescent="0.25">
      <c r="A292" s="61" t="s">
        <v>79</v>
      </c>
      <c r="B292" s="21"/>
      <c r="C292" s="19"/>
      <c r="D292" s="19"/>
      <c r="E292" s="19"/>
    </row>
    <row r="293" spans="1:5" ht="12" thickBot="1" x14ac:dyDescent="0.25">
      <c r="A293" s="61" t="s">
        <v>80</v>
      </c>
      <c r="B293" s="21"/>
      <c r="C293" s="19"/>
      <c r="D293" s="19"/>
      <c r="E293" s="19"/>
    </row>
    <row r="294" spans="1:5" ht="12" thickBot="1" x14ac:dyDescent="0.25">
      <c r="A294" s="61" t="s">
        <v>81</v>
      </c>
      <c r="B294" s="21"/>
      <c r="C294" s="19"/>
      <c r="D294" s="19"/>
      <c r="E294" s="19"/>
    </row>
    <row r="295" spans="1:5" ht="12" thickBot="1" x14ac:dyDescent="0.25">
      <c r="A295" s="78" t="s">
        <v>140</v>
      </c>
      <c r="B295" s="21">
        <f>B285+B290</f>
        <v>34700</v>
      </c>
      <c r="C295" s="21">
        <f>C285+C290</f>
        <v>0</v>
      </c>
      <c r="D295" s="21">
        <f>D285+D290</f>
        <v>0</v>
      </c>
      <c r="E295" s="21">
        <f>E285+E290</f>
        <v>0</v>
      </c>
    </row>
    <row r="296" spans="1:5" ht="34.5" thickBot="1" x14ac:dyDescent="0.25">
      <c r="A296" s="35" t="s">
        <v>141</v>
      </c>
      <c r="B296" s="88" t="s">
        <v>142</v>
      </c>
      <c r="C296" s="80" t="s">
        <v>73</v>
      </c>
      <c r="D296" s="81" t="s">
        <v>143</v>
      </c>
      <c r="E296" s="82"/>
    </row>
    <row r="297" spans="1:5" ht="17.25" customHeight="1" thickBot="1" x14ac:dyDescent="0.25">
      <c r="A297" s="50" t="s">
        <v>32</v>
      </c>
      <c r="B297" s="383" t="s">
        <v>142</v>
      </c>
      <c r="C297" s="384"/>
      <c r="D297" s="384"/>
      <c r="E297" s="385"/>
    </row>
    <row r="298" spans="1:5" ht="12" thickBot="1" x14ac:dyDescent="0.25">
      <c r="A298" s="50" t="s">
        <v>34</v>
      </c>
      <c r="B298" s="386" t="s">
        <v>138</v>
      </c>
      <c r="C298" s="387"/>
      <c r="D298" s="387"/>
      <c r="E298" s="388"/>
    </row>
    <row r="299" spans="1:5" ht="12.75" customHeight="1" x14ac:dyDescent="0.2">
      <c r="A299" s="439"/>
      <c r="B299" s="55">
        <v>2019</v>
      </c>
      <c r="C299" s="55">
        <v>2020</v>
      </c>
      <c r="D299" s="55">
        <v>2021</v>
      </c>
      <c r="E299" s="55">
        <v>2022</v>
      </c>
    </row>
    <row r="300" spans="1:5" ht="9" customHeight="1" thickBot="1" x14ac:dyDescent="0.25">
      <c r="A300" s="440"/>
      <c r="B300" s="56" t="s">
        <v>13</v>
      </c>
      <c r="C300" s="56" t="s">
        <v>14</v>
      </c>
      <c r="D300" s="56" t="s">
        <v>14</v>
      </c>
      <c r="E300" s="56" t="s">
        <v>14</v>
      </c>
    </row>
    <row r="301" spans="1:5" ht="12" thickBot="1" x14ac:dyDescent="0.25">
      <c r="A301" s="50" t="s">
        <v>36</v>
      </c>
      <c r="B301" s="53">
        <v>862</v>
      </c>
      <c r="C301" s="6"/>
      <c r="D301" s="16"/>
      <c r="E301" s="16"/>
    </row>
    <row r="302" spans="1:5" ht="12" thickBot="1" x14ac:dyDescent="0.25">
      <c r="A302" s="50" t="s">
        <v>37</v>
      </c>
      <c r="B302" s="89">
        <v>22000</v>
      </c>
      <c r="C302" s="90"/>
      <c r="D302" s="15">
        <f>D320</f>
        <v>0</v>
      </c>
      <c r="E302" s="15">
        <f>E320</f>
        <v>0</v>
      </c>
    </row>
    <row r="303" spans="1:5" ht="12" thickBot="1" x14ac:dyDescent="0.25">
      <c r="A303" s="50" t="s">
        <v>38</v>
      </c>
      <c r="B303" s="91">
        <v>25.522041763341068</v>
      </c>
      <c r="C303" s="91" t="e">
        <f>C302/C301</f>
        <v>#DIV/0!</v>
      </c>
      <c r="D303" s="14" t="e">
        <f>D302/D301</f>
        <v>#DIV/0!</v>
      </c>
      <c r="E303" s="14" t="e">
        <f>E302/E301</f>
        <v>#DIV/0!</v>
      </c>
    </row>
    <row r="304" spans="1:5" ht="12" thickBot="1" x14ac:dyDescent="0.25">
      <c r="A304" s="50" t="s">
        <v>39</v>
      </c>
      <c r="B304" s="92">
        <v>0</v>
      </c>
      <c r="C304" s="93">
        <f t="shared" ref="C304:E306" si="10">C301/B301-1</f>
        <v>-1</v>
      </c>
      <c r="D304" s="58" t="e">
        <f t="shared" si="10"/>
        <v>#DIV/0!</v>
      </c>
      <c r="E304" s="58" t="e">
        <f t="shared" si="10"/>
        <v>#DIV/0!</v>
      </c>
    </row>
    <row r="305" spans="1:5" ht="12" thickBot="1" x14ac:dyDescent="0.25">
      <c r="A305" s="50" t="s">
        <v>41</v>
      </c>
      <c r="B305" s="92">
        <v>0</v>
      </c>
      <c r="C305" s="93">
        <f t="shared" si="10"/>
        <v>-1</v>
      </c>
      <c r="D305" s="58" t="e">
        <f t="shared" si="10"/>
        <v>#DIV/0!</v>
      </c>
      <c r="E305" s="58" t="e">
        <f t="shared" si="10"/>
        <v>#DIV/0!</v>
      </c>
    </row>
    <row r="306" spans="1:5" ht="12" thickBot="1" x14ac:dyDescent="0.25">
      <c r="A306" s="50" t="s">
        <v>42</v>
      </c>
      <c r="B306" s="92">
        <v>0</v>
      </c>
      <c r="C306" s="93" t="e">
        <f t="shared" si="10"/>
        <v>#DIV/0!</v>
      </c>
      <c r="D306" s="58" t="e">
        <f t="shared" si="10"/>
        <v>#DIV/0!</v>
      </c>
      <c r="E306" s="58" t="e">
        <f t="shared" si="10"/>
        <v>#DIV/0!</v>
      </c>
    </row>
    <row r="307" spans="1:5" ht="12" thickBot="1" x14ac:dyDescent="0.25">
      <c r="A307" s="462" t="s">
        <v>144</v>
      </c>
      <c r="B307" s="463"/>
      <c r="C307" s="463"/>
      <c r="D307" s="463"/>
      <c r="E307" s="464"/>
    </row>
    <row r="308" spans="1:5" ht="12.75" customHeight="1" x14ac:dyDescent="0.2">
      <c r="A308" s="439"/>
      <c r="B308" s="55">
        <v>2019</v>
      </c>
      <c r="C308" s="55">
        <v>2020</v>
      </c>
      <c r="D308" s="55">
        <v>2021</v>
      </c>
      <c r="E308" s="55">
        <v>2022</v>
      </c>
    </row>
    <row r="309" spans="1:5" ht="9" customHeight="1" thickBot="1" x14ac:dyDescent="0.25">
      <c r="A309" s="440"/>
      <c r="B309" s="56" t="s">
        <v>13</v>
      </c>
      <c r="C309" s="56" t="s">
        <v>14</v>
      </c>
      <c r="D309" s="56" t="s">
        <v>14</v>
      </c>
      <c r="E309" s="56" t="s">
        <v>14</v>
      </c>
    </row>
    <row r="310" spans="1:5" ht="12" thickBot="1" x14ac:dyDescent="0.25">
      <c r="A310" s="59" t="s">
        <v>78</v>
      </c>
      <c r="B310" s="19">
        <f>B311+B312+B313+B314</f>
        <v>0</v>
      </c>
      <c r="C310" s="19">
        <f>C311+C312+C313+C314</f>
        <v>0</v>
      </c>
      <c r="D310" s="19">
        <f>D311+D312+D313+D314</f>
        <v>0</v>
      </c>
      <c r="E310" s="19">
        <f>E311+E312+E313+E314</f>
        <v>0</v>
      </c>
    </row>
    <row r="311" spans="1:5" ht="12" thickBot="1" x14ac:dyDescent="0.25">
      <c r="A311" s="61" t="s">
        <v>45</v>
      </c>
      <c r="B311" s="19"/>
      <c r="C311" s="19"/>
      <c r="D311" s="19"/>
      <c r="E311" s="19"/>
    </row>
    <row r="312" spans="1:5" ht="12" thickBot="1" x14ac:dyDescent="0.25">
      <c r="A312" s="61" t="s">
        <v>79</v>
      </c>
      <c r="B312" s="19"/>
      <c r="C312" s="19"/>
      <c r="D312" s="19"/>
      <c r="E312" s="19"/>
    </row>
    <row r="313" spans="1:5" ht="12" thickBot="1" x14ac:dyDescent="0.25">
      <c r="A313" s="61" t="s">
        <v>80</v>
      </c>
      <c r="B313" s="19"/>
      <c r="C313" s="19"/>
      <c r="D313" s="19"/>
      <c r="E313" s="19"/>
    </row>
    <row r="314" spans="1:5" ht="12" thickBot="1" x14ac:dyDescent="0.25">
      <c r="A314" s="61" t="s">
        <v>81</v>
      </c>
      <c r="B314" s="19"/>
      <c r="C314" s="19"/>
      <c r="D314" s="19"/>
      <c r="E314" s="19"/>
    </row>
    <row r="315" spans="1:5" ht="12" thickBot="1" x14ac:dyDescent="0.25">
      <c r="A315" s="59" t="s">
        <v>82</v>
      </c>
      <c r="B315" s="85">
        <v>22000</v>
      </c>
      <c r="C315" s="86"/>
      <c r="D315" s="65">
        <f>D316+D317+D318+D319</f>
        <v>0</v>
      </c>
      <c r="E315" s="65">
        <f>E316+E317+E318+E319</f>
        <v>0</v>
      </c>
    </row>
    <row r="316" spans="1:5" ht="12" thickBot="1" x14ac:dyDescent="0.25">
      <c r="A316" s="61" t="s">
        <v>45</v>
      </c>
      <c r="B316" s="85">
        <v>22000</v>
      </c>
      <c r="C316" s="86"/>
      <c r="D316" s="60"/>
      <c r="E316" s="60"/>
    </row>
    <row r="317" spans="1:5" ht="12" thickBot="1" x14ac:dyDescent="0.25">
      <c r="A317" s="61" t="s">
        <v>79</v>
      </c>
      <c r="B317" s="21"/>
      <c r="C317" s="19"/>
      <c r="D317" s="19"/>
      <c r="E317" s="19"/>
    </row>
    <row r="318" spans="1:5" ht="12" thickBot="1" x14ac:dyDescent="0.25">
      <c r="A318" s="61" t="s">
        <v>80</v>
      </c>
      <c r="B318" s="21"/>
      <c r="C318" s="19"/>
      <c r="D318" s="19"/>
      <c r="E318" s="19"/>
    </row>
    <row r="319" spans="1:5" ht="12" thickBot="1" x14ac:dyDescent="0.25">
      <c r="A319" s="61" t="s">
        <v>81</v>
      </c>
      <c r="B319" s="21"/>
      <c r="C319" s="19"/>
      <c r="D319" s="19"/>
      <c r="E319" s="19"/>
    </row>
    <row r="320" spans="1:5" ht="12" thickBot="1" x14ac:dyDescent="0.25">
      <c r="A320" s="67" t="s">
        <v>145</v>
      </c>
      <c r="B320" s="21">
        <f>B310+B315</f>
        <v>22000</v>
      </c>
      <c r="C320" s="21">
        <f>C310+C315</f>
        <v>0</v>
      </c>
      <c r="D320" s="21">
        <f>D310+D315</f>
        <v>0</v>
      </c>
      <c r="E320" s="21">
        <f>E310+E315</f>
        <v>0</v>
      </c>
    </row>
    <row r="321" spans="1:5" ht="25.5" customHeight="1" thickBot="1" x14ac:dyDescent="0.25">
      <c r="A321" s="83" t="s">
        <v>125</v>
      </c>
      <c r="B321" s="470" t="s">
        <v>128</v>
      </c>
      <c r="C321" s="466"/>
      <c r="D321" s="467"/>
      <c r="E321" s="468"/>
    </row>
    <row r="322" spans="1:5" ht="45.75" thickBot="1" x14ac:dyDescent="0.25">
      <c r="A322" s="35" t="s">
        <v>146</v>
      </c>
      <c r="B322" s="94" t="s">
        <v>147</v>
      </c>
      <c r="C322" s="80" t="s">
        <v>73</v>
      </c>
      <c r="D322" s="81" t="s">
        <v>148</v>
      </c>
      <c r="E322" s="82"/>
    </row>
    <row r="323" spans="1:5" ht="17.25" customHeight="1" thickBot="1" x14ac:dyDescent="0.25">
      <c r="A323" s="50" t="s">
        <v>32</v>
      </c>
      <c r="B323" s="383" t="s">
        <v>147</v>
      </c>
      <c r="C323" s="384"/>
      <c r="D323" s="384"/>
      <c r="E323" s="385"/>
    </row>
    <row r="324" spans="1:5" ht="12" thickBot="1" x14ac:dyDescent="0.25">
      <c r="A324" s="50" t="s">
        <v>34</v>
      </c>
      <c r="B324" s="386" t="s">
        <v>149</v>
      </c>
      <c r="C324" s="387"/>
      <c r="D324" s="387"/>
      <c r="E324" s="388"/>
    </row>
    <row r="325" spans="1:5" ht="12.75" customHeight="1" x14ac:dyDescent="0.2">
      <c r="A325" s="439"/>
      <c r="B325" s="55">
        <v>2019</v>
      </c>
      <c r="C325" s="55">
        <v>2020</v>
      </c>
      <c r="D325" s="55">
        <v>2021</v>
      </c>
      <c r="E325" s="55">
        <v>2022</v>
      </c>
    </row>
    <row r="326" spans="1:5" ht="9" customHeight="1" thickBot="1" x14ac:dyDescent="0.25">
      <c r="A326" s="440"/>
      <c r="B326" s="56" t="s">
        <v>13</v>
      </c>
      <c r="C326" s="56" t="s">
        <v>14</v>
      </c>
      <c r="D326" s="56" t="s">
        <v>14</v>
      </c>
      <c r="E326" s="56" t="s">
        <v>14</v>
      </c>
    </row>
    <row r="327" spans="1:5" ht="12" thickBot="1" x14ac:dyDescent="0.25">
      <c r="A327" s="50" t="s">
        <v>36</v>
      </c>
      <c r="B327" s="57">
        <v>7388</v>
      </c>
      <c r="C327" s="16"/>
      <c r="D327" s="16"/>
      <c r="E327" s="16"/>
    </row>
    <row r="328" spans="1:5" ht="12" thickBot="1" x14ac:dyDescent="0.25">
      <c r="A328" s="50" t="s">
        <v>37</v>
      </c>
      <c r="B328" s="14">
        <v>22500</v>
      </c>
      <c r="C328" s="15"/>
      <c r="D328" s="15">
        <f>D346</f>
        <v>0</v>
      </c>
      <c r="E328" s="15">
        <f>E346</f>
        <v>0</v>
      </c>
    </row>
    <row r="329" spans="1:5" ht="12" thickBot="1" x14ac:dyDescent="0.25">
      <c r="A329" s="50" t="s">
        <v>38</v>
      </c>
      <c r="B329" s="14">
        <v>3.0454791553871141</v>
      </c>
      <c r="C329" s="14" t="e">
        <f>C328/C327</f>
        <v>#DIV/0!</v>
      </c>
      <c r="D329" s="14" t="e">
        <f>D328/D327</f>
        <v>#DIV/0!</v>
      </c>
      <c r="E329" s="14" t="e">
        <f>E328/E327</f>
        <v>#DIV/0!</v>
      </c>
    </row>
    <row r="330" spans="1:5" ht="12" thickBot="1" x14ac:dyDescent="0.25">
      <c r="A330" s="50" t="s">
        <v>39</v>
      </c>
      <c r="B330" s="95">
        <f>1.04540420819491-1</f>
        <v>4.5404208194909979E-2</v>
      </c>
      <c r="C330" s="58">
        <f t="shared" ref="C330:E332" si="11">C327/B327-1</f>
        <v>-1</v>
      </c>
      <c r="D330" s="58" t="e">
        <f t="shared" si="11"/>
        <v>#DIV/0!</v>
      </c>
      <c r="E330" s="58" t="e">
        <f t="shared" si="11"/>
        <v>#DIV/0!</v>
      </c>
    </row>
    <row r="331" spans="1:5" ht="12" thickBot="1" x14ac:dyDescent="0.25">
      <c r="A331" s="50" t="s">
        <v>41</v>
      </c>
      <c r="B331" s="95">
        <f>1.04540420819491-1</f>
        <v>4.5404208194909979E-2</v>
      </c>
      <c r="C331" s="58">
        <f t="shared" si="11"/>
        <v>-1</v>
      </c>
      <c r="D331" s="58" t="e">
        <f t="shared" si="11"/>
        <v>#DIV/0!</v>
      </c>
      <c r="E331" s="58" t="e">
        <f t="shared" si="11"/>
        <v>#DIV/0!</v>
      </c>
    </row>
    <row r="332" spans="1:5" ht="12" thickBot="1" x14ac:dyDescent="0.25">
      <c r="A332" s="50" t="s">
        <v>42</v>
      </c>
      <c r="B332" s="95">
        <v>2.4609932568697701E-5</v>
      </c>
      <c r="C332" s="58" t="e">
        <f t="shared" si="11"/>
        <v>#DIV/0!</v>
      </c>
      <c r="D332" s="58" t="e">
        <f t="shared" si="11"/>
        <v>#DIV/0!</v>
      </c>
      <c r="E332" s="58" t="e">
        <f t="shared" si="11"/>
        <v>#DIV/0!</v>
      </c>
    </row>
    <row r="333" spans="1:5" ht="12" thickBot="1" x14ac:dyDescent="0.25">
      <c r="A333" s="462" t="s">
        <v>150</v>
      </c>
      <c r="B333" s="463"/>
      <c r="C333" s="463"/>
      <c r="D333" s="463"/>
      <c r="E333" s="464"/>
    </row>
    <row r="334" spans="1:5" ht="12.75" customHeight="1" x14ac:dyDescent="0.2">
      <c r="A334" s="439"/>
      <c r="B334" s="55">
        <v>2019</v>
      </c>
      <c r="C334" s="55">
        <v>2020</v>
      </c>
      <c r="D334" s="55">
        <v>2021</v>
      </c>
      <c r="E334" s="55">
        <v>2022</v>
      </c>
    </row>
    <row r="335" spans="1:5" ht="9" customHeight="1" thickBot="1" x14ac:dyDescent="0.25">
      <c r="A335" s="440"/>
      <c r="B335" s="56" t="s">
        <v>13</v>
      </c>
      <c r="C335" s="56" t="s">
        <v>14</v>
      </c>
      <c r="D335" s="56" t="s">
        <v>14</v>
      </c>
      <c r="E335" s="56" t="s">
        <v>14</v>
      </c>
    </row>
    <row r="336" spans="1:5" ht="12" thickBot="1" x14ac:dyDescent="0.25">
      <c r="A336" s="59" t="s">
        <v>78</v>
      </c>
      <c r="B336" s="19">
        <f>B337+B338+B339+B340</f>
        <v>0</v>
      </c>
      <c r="C336" s="19">
        <f>C337+C338+C339+C340</f>
        <v>0</v>
      </c>
      <c r="D336" s="19">
        <f>D337+D338+D339+D340</f>
        <v>0</v>
      </c>
      <c r="E336" s="19">
        <f>E337+E338+E339+E340</f>
        <v>0</v>
      </c>
    </row>
    <row r="337" spans="1:6" ht="12" thickBot="1" x14ac:dyDescent="0.25">
      <c r="A337" s="61" t="s">
        <v>45</v>
      </c>
      <c r="B337" s="19"/>
      <c r="C337" s="19"/>
      <c r="D337" s="19"/>
      <c r="E337" s="19"/>
    </row>
    <row r="338" spans="1:6" ht="12" thickBot="1" x14ac:dyDescent="0.25">
      <c r="A338" s="61" t="s">
        <v>79</v>
      </c>
      <c r="B338" s="19"/>
      <c r="C338" s="19"/>
      <c r="D338" s="19"/>
      <c r="E338" s="19"/>
    </row>
    <row r="339" spans="1:6" ht="12" thickBot="1" x14ac:dyDescent="0.25">
      <c r="A339" s="61" t="s">
        <v>80</v>
      </c>
      <c r="B339" s="19"/>
      <c r="C339" s="19"/>
      <c r="D339" s="19"/>
      <c r="E339" s="19"/>
    </row>
    <row r="340" spans="1:6" ht="12" thickBot="1" x14ac:dyDescent="0.25">
      <c r="A340" s="61" t="s">
        <v>81</v>
      </c>
      <c r="B340" s="19"/>
      <c r="C340" s="19"/>
      <c r="D340" s="19"/>
      <c r="E340" s="19"/>
    </row>
    <row r="341" spans="1:6" ht="12" thickBot="1" x14ac:dyDescent="0.25">
      <c r="A341" s="59" t="s">
        <v>82</v>
      </c>
      <c r="B341" s="96">
        <v>22500</v>
      </c>
      <c r="C341" s="97"/>
      <c r="D341" s="65">
        <f>D342+D343+D344+D345</f>
        <v>0</v>
      </c>
      <c r="E341" s="65">
        <f>E342+E343+E344+E345</f>
        <v>0</v>
      </c>
    </row>
    <row r="342" spans="1:6" ht="12" thickBot="1" x14ac:dyDescent="0.25">
      <c r="A342" s="61" t="s">
        <v>45</v>
      </c>
      <c r="B342" s="96">
        <v>22500</v>
      </c>
      <c r="C342" s="97"/>
      <c r="D342" s="65"/>
      <c r="E342" s="65"/>
    </row>
    <row r="343" spans="1:6" ht="12" thickBot="1" x14ac:dyDescent="0.25">
      <c r="A343" s="61" t="s">
        <v>79</v>
      </c>
      <c r="B343" s="21"/>
      <c r="C343" s="21"/>
      <c r="D343" s="21"/>
      <c r="E343" s="21"/>
    </row>
    <row r="344" spans="1:6" ht="12" thickBot="1" x14ac:dyDescent="0.25">
      <c r="A344" s="61" t="s">
        <v>80</v>
      </c>
      <c r="B344" s="21"/>
      <c r="C344" s="21"/>
      <c r="D344" s="21"/>
      <c r="E344" s="21"/>
    </row>
    <row r="345" spans="1:6" ht="12" thickBot="1" x14ac:dyDescent="0.25">
      <c r="A345" s="61" t="s">
        <v>81</v>
      </c>
      <c r="B345" s="21"/>
      <c r="C345" s="21"/>
      <c r="D345" s="21"/>
      <c r="E345" s="21"/>
    </row>
    <row r="346" spans="1:6" ht="12" thickBot="1" x14ac:dyDescent="0.25">
      <c r="A346" s="67" t="s">
        <v>151</v>
      </c>
      <c r="B346" s="21">
        <f>B336+B341</f>
        <v>22500</v>
      </c>
      <c r="C346" s="21">
        <f>C336+C341</f>
        <v>0</v>
      </c>
      <c r="D346" s="21">
        <f>D336+D341</f>
        <v>0</v>
      </c>
      <c r="E346" s="21">
        <f>E336+E341</f>
        <v>0</v>
      </c>
    </row>
    <row r="347" spans="1:6" ht="12" thickBot="1" x14ac:dyDescent="0.25">
      <c r="A347" s="68"/>
      <c r="B347" s="42"/>
      <c r="C347" s="42"/>
      <c r="D347" s="42"/>
      <c r="E347" s="42"/>
    </row>
    <row r="348" spans="1:6" ht="25.5" customHeight="1" thickBot="1" x14ac:dyDescent="0.25">
      <c r="A348" s="83" t="s">
        <v>125</v>
      </c>
      <c r="B348" s="470" t="s">
        <v>128</v>
      </c>
      <c r="C348" s="466"/>
      <c r="D348" s="467"/>
      <c r="E348" s="468"/>
    </row>
    <row r="349" spans="1:6" ht="63.75" thickBot="1" x14ac:dyDescent="0.25">
      <c r="A349" s="35" t="s">
        <v>152</v>
      </c>
      <c r="B349" s="88" t="s">
        <v>153</v>
      </c>
      <c r="C349" s="80" t="s">
        <v>73</v>
      </c>
      <c r="D349" s="98" t="s">
        <v>154</v>
      </c>
      <c r="E349" s="82"/>
      <c r="F349" s="98"/>
    </row>
    <row r="350" spans="1:6" ht="17.25" customHeight="1" thickBot="1" x14ac:dyDescent="0.25">
      <c r="A350" s="50" t="s">
        <v>32</v>
      </c>
      <c r="B350" s="383" t="s">
        <v>153</v>
      </c>
      <c r="C350" s="384"/>
      <c r="D350" s="384"/>
      <c r="E350" s="385"/>
    </row>
    <row r="351" spans="1:6" ht="12" thickBot="1" x14ac:dyDescent="0.25">
      <c r="A351" s="50" t="s">
        <v>34</v>
      </c>
      <c r="B351" s="386" t="s">
        <v>155</v>
      </c>
      <c r="C351" s="387"/>
      <c r="D351" s="387"/>
      <c r="E351" s="388"/>
    </row>
    <row r="352" spans="1:6" ht="12.75" customHeight="1" x14ac:dyDescent="0.2">
      <c r="A352" s="439"/>
      <c r="B352" s="55">
        <v>2019</v>
      </c>
      <c r="C352" s="55">
        <v>2020</v>
      </c>
      <c r="D352" s="55">
        <v>2021</v>
      </c>
      <c r="E352" s="55">
        <v>2022</v>
      </c>
    </row>
    <row r="353" spans="1:5" ht="9" customHeight="1" thickBot="1" x14ac:dyDescent="0.25">
      <c r="A353" s="440"/>
      <c r="B353" s="56" t="s">
        <v>13</v>
      </c>
      <c r="C353" s="56" t="s">
        <v>14</v>
      </c>
      <c r="D353" s="56" t="s">
        <v>14</v>
      </c>
      <c r="E353" s="56" t="s">
        <v>14</v>
      </c>
    </row>
    <row r="354" spans="1:5" ht="12" thickBot="1" x14ac:dyDescent="0.25">
      <c r="A354" s="50" t="s">
        <v>36</v>
      </c>
      <c r="B354" s="57">
        <v>1</v>
      </c>
      <c r="C354" s="57">
        <v>1</v>
      </c>
      <c r="D354" s="57"/>
      <c r="E354" s="57"/>
    </row>
    <row r="355" spans="1:5" ht="12" thickBot="1" x14ac:dyDescent="0.25">
      <c r="A355" s="50" t="s">
        <v>37</v>
      </c>
      <c r="B355" s="96">
        <v>15000</v>
      </c>
      <c r="C355" s="14"/>
      <c r="D355" s="14"/>
      <c r="E355" s="14"/>
    </row>
    <row r="356" spans="1:5" ht="12" thickBot="1" x14ac:dyDescent="0.25">
      <c r="A356" s="50" t="s">
        <v>38</v>
      </c>
      <c r="B356" s="14">
        <v>15000</v>
      </c>
      <c r="C356" s="14"/>
      <c r="D356" s="14" t="e">
        <f>D355/D354</f>
        <v>#DIV/0!</v>
      </c>
      <c r="E356" s="14" t="e">
        <f>E355/E354</f>
        <v>#DIV/0!</v>
      </c>
    </row>
    <row r="357" spans="1:5" ht="12" thickBot="1" x14ac:dyDescent="0.25">
      <c r="A357" s="50" t="s">
        <v>39</v>
      </c>
      <c r="B357" s="57">
        <v>0</v>
      </c>
      <c r="C357" s="58">
        <f t="shared" ref="C357:E359" si="12">C354/B354-1</f>
        <v>0</v>
      </c>
      <c r="D357" s="58">
        <f t="shared" si="12"/>
        <v>-1</v>
      </c>
      <c r="E357" s="58" t="e">
        <f t="shared" si="12"/>
        <v>#DIV/0!</v>
      </c>
    </row>
    <row r="358" spans="1:5" ht="12" thickBot="1" x14ac:dyDescent="0.25">
      <c r="A358" s="50" t="s">
        <v>41</v>
      </c>
      <c r="B358" s="99">
        <v>3.3444816053511683E-3</v>
      </c>
      <c r="C358" s="58">
        <f t="shared" si="12"/>
        <v>-1</v>
      </c>
      <c r="D358" s="58" t="e">
        <f t="shared" si="12"/>
        <v>#DIV/0!</v>
      </c>
      <c r="E358" s="58" t="e">
        <f t="shared" si="12"/>
        <v>#DIV/0!</v>
      </c>
    </row>
    <row r="359" spans="1:5" ht="12" thickBot="1" x14ac:dyDescent="0.25">
      <c r="A359" s="50" t="s">
        <v>42</v>
      </c>
      <c r="B359" s="99">
        <v>3.3444816053511683E-3</v>
      </c>
      <c r="C359" s="58">
        <f t="shared" si="12"/>
        <v>-1</v>
      </c>
      <c r="D359" s="58" t="e">
        <f t="shared" si="12"/>
        <v>#DIV/0!</v>
      </c>
      <c r="E359" s="58" t="e">
        <f t="shared" si="12"/>
        <v>#DIV/0!</v>
      </c>
    </row>
    <row r="360" spans="1:5" ht="12" thickBot="1" x14ac:dyDescent="0.25">
      <c r="A360" s="462" t="s">
        <v>156</v>
      </c>
      <c r="B360" s="463"/>
      <c r="C360" s="463"/>
      <c r="D360" s="463"/>
      <c r="E360" s="464"/>
    </row>
    <row r="361" spans="1:5" ht="12.75" customHeight="1" x14ac:dyDescent="0.2">
      <c r="A361" s="439"/>
      <c r="B361" s="55">
        <v>2019</v>
      </c>
      <c r="C361" s="55">
        <v>2019</v>
      </c>
      <c r="D361" s="55">
        <v>2020</v>
      </c>
      <c r="E361" s="55">
        <v>2021</v>
      </c>
    </row>
    <row r="362" spans="1:5" ht="9" customHeight="1" thickBot="1" x14ac:dyDescent="0.25">
      <c r="A362" s="440"/>
      <c r="B362" s="56" t="s">
        <v>13</v>
      </c>
      <c r="C362" s="56" t="s">
        <v>14</v>
      </c>
      <c r="D362" s="56" t="s">
        <v>14</v>
      </c>
      <c r="E362" s="56" t="s">
        <v>14</v>
      </c>
    </row>
    <row r="363" spans="1:5" ht="12" thickBot="1" x14ac:dyDescent="0.25">
      <c r="A363" s="59" t="s">
        <v>78</v>
      </c>
      <c r="B363" s="19">
        <f>B364+B365+B366+B367</f>
        <v>0</v>
      </c>
      <c r="C363" s="19">
        <f>C364+C365+C366+C367</f>
        <v>0</v>
      </c>
      <c r="D363" s="19">
        <f>D364+D365+D366+D367</f>
        <v>0</v>
      </c>
      <c r="E363" s="19">
        <f>E364+E365+E366+E367</f>
        <v>0</v>
      </c>
    </row>
    <row r="364" spans="1:5" ht="12" thickBot="1" x14ac:dyDescent="0.25">
      <c r="A364" s="61" t="s">
        <v>45</v>
      </c>
      <c r="B364" s="19"/>
      <c r="C364" s="19"/>
      <c r="D364" s="19"/>
      <c r="E364" s="19"/>
    </row>
    <row r="365" spans="1:5" ht="12" thickBot="1" x14ac:dyDescent="0.25">
      <c r="A365" s="61" t="s">
        <v>79</v>
      </c>
      <c r="B365" s="19"/>
      <c r="C365" s="19"/>
      <c r="D365" s="19"/>
      <c r="E365" s="19"/>
    </row>
    <row r="366" spans="1:5" ht="12" thickBot="1" x14ac:dyDescent="0.25">
      <c r="A366" s="61" t="s">
        <v>80</v>
      </c>
      <c r="B366" s="19"/>
      <c r="C366" s="19"/>
      <c r="D366" s="19"/>
      <c r="E366" s="19"/>
    </row>
    <row r="367" spans="1:5" ht="12" thickBot="1" x14ac:dyDescent="0.25">
      <c r="A367" s="61" t="s">
        <v>81</v>
      </c>
      <c r="B367" s="19"/>
      <c r="C367" s="19"/>
      <c r="D367" s="19"/>
      <c r="E367" s="19"/>
    </row>
    <row r="368" spans="1:5" ht="12" thickBot="1" x14ac:dyDescent="0.25">
      <c r="A368" s="59" t="s">
        <v>82</v>
      </c>
      <c r="B368" s="96">
        <v>15000</v>
      </c>
      <c r="C368" s="97"/>
      <c r="D368" s="97"/>
      <c r="E368" s="100"/>
    </row>
    <row r="369" spans="1:5" ht="12" thickBot="1" x14ac:dyDescent="0.25">
      <c r="A369" s="61" t="s">
        <v>45</v>
      </c>
      <c r="B369" s="96">
        <v>15000</v>
      </c>
      <c r="C369" s="97"/>
      <c r="D369" s="65"/>
      <c r="E369" s="65"/>
    </row>
    <row r="370" spans="1:5" ht="12" thickBot="1" x14ac:dyDescent="0.25">
      <c r="A370" s="61" t="s">
        <v>79</v>
      </c>
      <c r="B370" s="21"/>
      <c r="C370" s="21"/>
      <c r="D370" s="21"/>
      <c r="E370" s="21"/>
    </row>
    <row r="371" spans="1:5" ht="12" thickBot="1" x14ac:dyDescent="0.25">
      <c r="A371" s="61" t="s">
        <v>80</v>
      </c>
      <c r="B371" s="21"/>
      <c r="C371" s="21"/>
      <c r="D371" s="21"/>
      <c r="E371" s="21"/>
    </row>
    <row r="372" spans="1:5" ht="12" thickBot="1" x14ac:dyDescent="0.25">
      <c r="A372" s="61" t="s">
        <v>81</v>
      </c>
      <c r="B372" s="21"/>
      <c r="C372" s="21"/>
      <c r="D372" s="21"/>
      <c r="E372" s="21"/>
    </row>
    <row r="373" spans="1:5" ht="12" thickBot="1" x14ac:dyDescent="0.25">
      <c r="A373" s="67" t="s">
        <v>157</v>
      </c>
      <c r="B373" s="21">
        <f>B363+B368</f>
        <v>15000</v>
      </c>
      <c r="C373" s="21">
        <f>C363+C368</f>
        <v>0</v>
      </c>
      <c r="D373" s="21">
        <f>D363+D368</f>
        <v>0</v>
      </c>
      <c r="E373" s="21">
        <f>E363+E368</f>
        <v>0</v>
      </c>
    </row>
    <row r="374" spans="1:5" ht="12" thickBot="1" x14ac:dyDescent="0.25">
      <c r="A374" s="68"/>
      <c r="B374" s="42"/>
      <c r="C374" s="42"/>
      <c r="D374" s="42"/>
      <c r="E374" s="42"/>
    </row>
    <row r="375" spans="1:5" ht="24.75" customHeight="1" thickBot="1" x14ac:dyDescent="0.25">
      <c r="A375" s="52" t="s">
        <v>158</v>
      </c>
      <c r="B375" s="441" t="s">
        <v>159</v>
      </c>
      <c r="C375" s="442"/>
      <c r="D375" s="442"/>
      <c r="E375" s="443"/>
    </row>
    <row r="376" spans="1:5" ht="23.25" customHeight="1" thickBot="1" x14ac:dyDescent="0.25">
      <c r="A376" s="383" t="s">
        <v>160</v>
      </c>
      <c r="B376" s="384"/>
      <c r="C376" s="384"/>
      <c r="D376" s="384"/>
      <c r="E376" s="385"/>
    </row>
    <row r="377" spans="1:5" ht="12" thickBot="1" x14ac:dyDescent="0.25">
      <c r="A377" s="48" t="s">
        <v>161</v>
      </c>
      <c r="B377" s="49" t="s">
        <v>162</v>
      </c>
      <c r="C377" s="49" t="s">
        <v>162</v>
      </c>
      <c r="D377" s="49" t="s">
        <v>162</v>
      </c>
      <c r="E377" s="49" t="s">
        <v>163</v>
      </c>
    </row>
    <row r="378" spans="1:5" ht="23.25" thickBot="1" x14ac:dyDescent="0.25">
      <c r="A378" s="48" t="s">
        <v>164</v>
      </c>
      <c r="B378" s="49" t="s">
        <v>162</v>
      </c>
      <c r="C378" s="49" t="s">
        <v>162</v>
      </c>
      <c r="D378" s="49" t="s">
        <v>162</v>
      </c>
      <c r="E378" s="49" t="s">
        <v>162</v>
      </c>
    </row>
    <row r="379" spans="1:5" ht="23.25" thickBot="1" x14ac:dyDescent="0.25">
      <c r="A379" s="48" t="s">
        <v>165</v>
      </c>
      <c r="B379" s="49" t="s">
        <v>162</v>
      </c>
      <c r="C379" s="49" t="s">
        <v>162</v>
      </c>
      <c r="D379" s="49" t="s">
        <v>162</v>
      </c>
      <c r="E379" s="49" t="s">
        <v>162</v>
      </c>
    </row>
    <row r="380" spans="1:5" ht="12" thickBot="1" x14ac:dyDescent="0.25">
      <c r="A380" s="48" t="s">
        <v>166</v>
      </c>
      <c r="B380" s="49">
        <v>0.1</v>
      </c>
      <c r="C380" s="49" t="s">
        <v>167</v>
      </c>
      <c r="D380" s="49" t="s">
        <v>167</v>
      </c>
      <c r="E380" s="49" t="s">
        <v>167</v>
      </c>
    </row>
    <row r="381" spans="1:5" ht="12" thickBot="1" x14ac:dyDescent="0.25">
      <c r="A381" s="444" t="s">
        <v>28</v>
      </c>
      <c r="B381" s="445"/>
      <c r="C381" s="445"/>
      <c r="D381" s="445"/>
      <c r="E381" s="446"/>
    </row>
    <row r="382" spans="1:5" ht="12" thickBot="1" x14ac:dyDescent="0.25">
      <c r="A382" s="444" t="s">
        <v>29</v>
      </c>
      <c r="B382" s="445"/>
      <c r="C382" s="445"/>
      <c r="D382" s="445"/>
      <c r="E382" s="446"/>
    </row>
    <row r="383" spans="1:5" ht="18.75" customHeight="1" thickBot="1" x14ac:dyDescent="0.25">
      <c r="A383" s="101" t="s">
        <v>168</v>
      </c>
      <c r="B383" s="459" t="s">
        <v>169</v>
      </c>
      <c r="C383" s="460"/>
      <c r="D383" s="460"/>
      <c r="E383" s="461"/>
    </row>
    <row r="384" spans="1:5" ht="31.5" customHeight="1" thickBot="1" x14ac:dyDescent="0.25">
      <c r="A384" s="7" t="s">
        <v>32</v>
      </c>
      <c r="B384" s="402" t="s">
        <v>110</v>
      </c>
      <c r="C384" s="403"/>
      <c r="D384" s="403"/>
      <c r="E384" s="404"/>
    </row>
    <row r="385" spans="1:5" ht="12" thickBot="1" x14ac:dyDescent="0.25">
      <c r="A385" s="7" t="s">
        <v>34</v>
      </c>
      <c r="B385" s="405" t="s">
        <v>170</v>
      </c>
      <c r="C385" s="406"/>
      <c r="D385" s="406"/>
      <c r="E385" s="407"/>
    </row>
    <row r="386" spans="1:5" ht="12.75" customHeight="1" x14ac:dyDescent="0.2">
      <c r="A386" s="379"/>
      <c r="B386" s="70">
        <v>2019</v>
      </c>
      <c r="C386" s="55">
        <v>2020</v>
      </c>
      <c r="D386" s="55">
        <v>2021</v>
      </c>
      <c r="E386" s="55">
        <v>2022</v>
      </c>
    </row>
    <row r="387" spans="1:5" ht="9" customHeight="1" thickBot="1" x14ac:dyDescent="0.25">
      <c r="A387" s="380"/>
      <c r="B387" s="13" t="s">
        <v>13</v>
      </c>
      <c r="C387" s="13" t="s">
        <v>14</v>
      </c>
      <c r="D387" s="13" t="s">
        <v>14</v>
      </c>
      <c r="E387" s="13" t="s">
        <v>14</v>
      </c>
    </row>
    <row r="388" spans="1:5" ht="12" thickBot="1" x14ac:dyDescent="0.25">
      <c r="A388" s="7" t="s">
        <v>36</v>
      </c>
      <c r="B388" s="15">
        <v>727</v>
      </c>
      <c r="C388" s="15">
        <v>727</v>
      </c>
      <c r="D388" s="15">
        <v>727</v>
      </c>
      <c r="E388" s="15">
        <v>727</v>
      </c>
    </row>
    <row r="389" spans="1:5" ht="12" thickBot="1" x14ac:dyDescent="0.25">
      <c r="A389" s="7" t="s">
        <v>37</v>
      </c>
      <c r="B389" s="65">
        <v>1020495</v>
      </c>
      <c r="C389" s="65">
        <v>1378995</v>
      </c>
      <c r="D389" s="65">
        <v>1439995</v>
      </c>
      <c r="E389" s="65">
        <v>1958230</v>
      </c>
    </row>
    <row r="390" spans="1:5" ht="12" thickBot="1" x14ac:dyDescent="0.25">
      <c r="A390" s="7" t="s">
        <v>38</v>
      </c>
      <c r="B390" s="15">
        <v>1455.7703281027104</v>
      </c>
      <c r="C390" s="15">
        <f>C389/C388</f>
        <v>1896.8294360385144</v>
      </c>
      <c r="D390" s="15">
        <f>D389/D388</f>
        <v>1980.735900962861</v>
      </c>
      <c r="E390" s="15">
        <f>E389/E388</f>
        <v>2693.5763411279231</v>
      </c>
    </row>
    <row r="391" spans="1:5" ht="12" thickBot="1" x14ac:dyDescent="0.25">
      <c r="A391" s="7" t="s">
        <v>39</v>
      </c>
      <c r="B391" s="16">
        <v>0</v>
      </c>
      <c r="C391" s="17">
        <f t="shared" ref="C391:E393" si="13">C388/B388-1</f>
        <v>0</v>
      </c>
      <c r="D391" s="17">
        <f t="shared" si="13"/>
        <v>0</v>
      </c>
      <c r="E391" s="17">
        <f t="shared" si="13"/>
        <v>0</v>
      </c>
    </row>
    <row r="392" spans="1:5" ht="12" thickBot="1" x14ac:dyDescent="0.25">
      <c r="A392" s="7" t="s">
        <v>41</v>
      </c>
      <c r="B392" s="102">
        <v>5.461713748327135E-2</v>
      </c>
      <c r="C392" s="17">
        <f t="shared" si="13"/>
        <v>0.3513001043611188</v>
      </c>
      <c r="D392" s="17">
        <f t="shared" si="13"/>
        <v>4.4235113252767411E-2</v>
      </c>
      <c r="E392" s="17">
        <f t="shared" si="13"/>
        <v>0.3598866662731468</v>
      </c>
    </row>
    <row r="393" spans="1:5" ht="12" thickBot="1" x14ac:dyDescent="0.25">
      <c r="A393" s="7" t="s">
        <v>42</v>
      </c>
      <c r="B393" s="102">
        <v>5.4617137483271128E-2</v>
      </c>
      <c r="C393" s="17">
        <f t="shared" si="13"/>
        <v>0.30297300296718599</v>
      </c>
      <c r="D393" s="17">
        <f t="shared" si="13"/>
        <v>4.4235113252767411E-2</v>
      </c>
      <c r="E393" s="17">
        <f t="shared" si="13"/>
        <v>0.3598866662731468</v>
      </c>
    </row>
    <row r="394" spans="1:5" ht="12" thickBot="1" x14ac:dyDescent="0.25">
      <c r="A394" s="459" t="s">
        <v>171</v>
      </c>
      <c r="B394" s="460"/>
      <c r="C394" s="460"/>
      <c r="D394" s="460"/>
      <c r="E394" s="461"/>
    </row>
    <row r="395" spans="1:5" ht="12.75" customHeight="1" x14ac:dyDescent="0.2">
      <c r="A395" s="379"/>
      <c r="B395" s="70">
        <v>2019</v>
      </c>
      <c r="C395" s="55">
        <v>2020</v>
      </c>
      <c r="D395" s="55">
        <v>2021</v>
      </c>
      <c r="E395" s="55">
        <v>2022</v>
      </c>
    </row>
    <row r="396" spans="1:5" ht="9" customHeight="1" thickBot="1" x14ac:dyDescent="0.25">
      <c r="A396" s="380"/>
      <c r="B396" s="13" t="s">
        <v>13</v>
      </c>
      <c r="C396" s="13" t="s">
        <v>14</v>
      </c>
      <c r="D396" s="13" t="s">
        <v>14</v>
      </c>
      <c r="E396" s="13" t="s">
        <v>14</v>
      </c>
    </row>
    <row r="397" spans="1:5" ht="12" thickBot="1" x14ac:dyDescent="0.25">
      <c r="A397" s="71" t="s">
        <v>44</v>
      </c>
      <c r="B397" s="60">
        <v>453200</v>
      </c>
      <c r="C397" s="60">
        <v>513400</v>
      </c>
      <c r="D397" s="60">
        <v>513400</v>
      </c>
      <c r="E397" s="60">
        <v>513400</v>
      </c>
    </row>
    <row r="398" spans="1:5" ht="12" thickBot="1" x14ac:dyDescent="0.25">
      <c r="A398" s="72" t="s">
        <v>45</v>
      </c>
      <c r="B398" s="60">
        <v>453200</v>
      </c>
      <c r="C398" s="60">
        <v>513400</v>
      </c>
      <c r="D398" s="60">
        <v>513400</v>
      </c>
      <c r="E398" s="60">
        <v>513400</v>
      </c>
    </row>
    <row r="399" spans="1:5" ht="12" thickBot="1" x14ac:dyDescent="0.25">
      <c r="A399" s="72" t="s">
        <v>46</v>
      </c>
      <c r="B399" s="65"/>
      <c r="C399" s="62"/>
      <c r="D399" s="62"/>
      <c r="E399" s="62"/>
    </row>
    <row r="400" spans="1:5" ht="12" thickBot="1" x14ac:dyDescent="0.25">
      <c r="A400" s="71" t="s">
        <v>47</v>
      </c>
      <c r="B400" s="60">
        <v>75195</v>
      </c>
      <c r="C400" s="60">
        <v>85195</v>
      </c>
      <c r="D400" s="60">
        <v>85195</v>
      </c>
      <c r="E400" s="60">
        <v>85195</v>
      </c>
    </row>
    <row r="401" spans="1:5" ht="12" thickBot="1" x14ac:dyDescent="0.25">
      <c r="A401" s="72" t="s">
        <v>45</v>
      </c>
      <c r="B401" s="60">
        <v>75195</v>
      </c>
      <c r="C401" s="60">
        <v>85195</v>
      </c>
      <c r="D401" s="60">
        <v>85195</v>
      </c>
      <c r="E401" s="60">
        <v>85195</v>
      </c>
    </row>
    <row r="402" spans="1:5" ht="12" thickBot="1" x14ac:dyDescent="0.25">
      <c r="A402" s="72" t="s">
        <v>46</v>
      </c>
      <c r="B402" s="65"/>
      <c r="C402" s="60"/>
      <c r="D402" s="60"/>
      <c r="E402" s="60"/>
    </row>
    <row r="403" spans="1:5" ht="12" thickBot="1" x14ac:dyDescent="0.25">
      <c r="A403" s="71" t="s">
        <v>48</v>
      </c>
      <c r="B403" s="73">
        <v>483100</v>
      </c>
      <c r="C403" s="103">
        <v>771400</v>
      </c>
      <c r="D403" s="64">
        <v>832400</v>
      </c>
      <c r="E403" s="64">
        <v>1350635</v>
      </c>
    </row>
    <row r="404" spans="1:5" ht="12" thickBot="1" x14ac:dyDescent="0.25">
      <c r="A404" s="72" t="s">
        <v>45</v>
      </c>
      <c r="B404" s="73">
        <v>483100</v>
      </c>
      <c r="C404" s="103">
        <v>771400</v>
      </c>
      <c r="D404" s="64">
        <v>832400</v>
      </c>
      <c r="E404" s="64">
        <v>1350635</v>
      </c>
    </row>
    <row r="405" spans="1:5" ht="12" thickBot="1" x14ac:dyDescent="0.25">
      <c r="A405" s="72" t="s">
        <v>46</v>
      </c>
      <c r="B405" s="65"/>
      <c r="C405" s="60"/>
      <c r="D405" s="60"/>
      <c r="E405" s="60"/>
    </row>
    <row r="406" spans="1:5" ht="12" thickBot="1" x14ac:dyDescent="0.25">
      <c r="A406" s="71" t="s">
        <v>49</v>
      </c>
      <c r="B406" s="65"/>
      <c r="C406" s="60"/>
      <c r="D406" s="60"/>
      <c r="E406" s="60"/>
    </row>
    <row r="407" spans="1:5" ht="12" thickBot="1" x14ac:dyDescent="0.25">
      <c r="A407" s="72" t="s">
        <v>45</v>
      </c>
      <c r="B407" s="65"/>
      <c r="C407" s="60"/>
      <c r="D407" s="60"/>
      <c r="E407" s="60"/>
    </row>
    <row r="408" spans="1:5" ht="12" thickBot="1" x14ac:dyDescent="0.25">
      <c r="A408" s="72" t="s">
        <v>46</v>
      </c>
      <c r="B408" s="65"/>
      <c r="C408" s="60"/>
      <c r="D408" s="60"/>
      <c r="E408" s="60"/>
    </row>
    <row r="409" spans="1:5" ht="12" thickBot="1" x14ac:dyDescent="0.25">
      <c r="A409" s="71" t="s">
        <v>50</v>
      </c>
      <c r="B409" s="65"/>
      <c r="C409" s="60"/>
      <c r="D409" s="60"/>
      <c r="E409" s="60"/>
    </row>
    <row r="410" spans="1:5" ht="12" thickBot="1" x14ac:dyDescent="0.25">
      <c r="A410" s="72" t="s">
        <v>45</v>
      </c>
      <c r="B410" s="65"/>
      <c r="C410" s="60"/>
      <c r="D410" s="60"/>
      <c r="E410" s="60"/>
    </row>
    <row r="411" spans="1:5" ht="12" thickBot="1" x14ac:dyDescent="0.25">
      <c r="A411" s="72" t="s">
        <v>46</v>
      </c>
      <c r="B411" s="65"/>
      <c r="C411" s="60"/>
      <c r="D411" s="60"/>
      <c r="E411" s="60"/>
    </row>
    <row r="412" spans="1:5" ht="12" thickBot="1" x14ac:dyDescent="0.25">
      <c r="A412" s="71" t="s">
        <v>51</v>
      </c>
      <c r="B412" s="65"/>
      <c r="C412" s="60"/>
      <c r="D412" s="60"/>
      <c r="E412" s="60"/>
    </row>
    <row r="413" spans="1:5" ht="12" thickBot="1" x14ac:dyDescent="0.25">
      <c r="A413" s="72" t="s">
        <v>45</v>
      </c>
      <c r="B413" s="65"/>
      <c r="C413" s="60"/>
      <c r="D413" s="60"/>
      <c r="E413" s="60"/>
    </row>
    <row r="414" spans="1:5" ht="12" thickBot="1" x14ac:dyDescent="0.25">
      <c r="A414" s="72" t="s">
        <v>46</v>
      </c>
      <c r="B414" s="65"/>
      <c r="C414" s="60"/>
      <c r="D414" s="60"/>
      <c r="E414" s="60"/>
    </row>
    <row r="415" spans="1:5" ht="12" thickBot="1" x14ac:dyDescent="0.25">
      <c r="A415" s="71" t="s">
        <v>52</v>
      </c>
      <c r="B415" s="65">
        <v>9000</v>
      </c>
      <c r="C415" s="65">
        <v>9000</v>
      </c>
      <c r="D415" s="65">
        <v>9000</v>
      </c>
      <c r="E415" s="65">
        <v>9000</v>
      </c>
    </row>
    <row r="416" spans="1:5" ht="12" thickBot="1" x14ac:dyDescent="0.25">
      <c r="A416" s="72" t="s">
        <v>45</v>
      </c>
      <c r="B416" s="65">
        <v>9000</v>
      </c>
      <c r="C416" s="65">
        <v>9000</v>
      </c>
      <c r="D416" s="65">
        <v>9000</v>
      </c>
      <c r="E416" s="65">
        <v>9000</v>
      </c>
    </row>
    <row r="417" spans="1:5" ht="12" thickBot="1" x14ac:dyDescent="0.25">
      <c r="A417" s="72" t="s">
        <v>46</v>
      </c>
      <c r="B417" s="65"/>
      <c r="C417" s="104"/>
      <c r="D417" s="105"/>
      <c r="E417" s="105"/>
    </row>
    <row r="418" spans="1:5" ht="12" thickBot="1" x14ac:dyDescent="0.25">
      <c r="A418" s="67" t="s">
        <v>172</v>
      </c>
      <c r="B418" s="21">
        <v>1020495</v>
      </c>
      <c r="C418" s="21">
        <f>C415+C412+C409+C406+C403+C400+C397</f>
        <v>1378995</v>
      </c>
      <c r="D418" s="21">
        <f>D415+D412+D409+D406+D403+D400+D397</f>
        <v>1439995</v>
      </c>
      <c r="E418" s="21">
        <f>E415+E412+E409+E406+E403+E400+E397</f>
        <v>1958230</v>
      </c>
    </row>
    <row r="419" spans="1:5" ht="12" thickBot="1" x14ac:dyDescent="0.25">
      <c r="A419" s="68" t="s">
        <v>54</v>
      </c>
      <c r="B419" s="42">
        <f>IF(B418-B389=0,0,"Error")</f>
        <v>0</v>
      </c>
      <c r="C419" s="42">
        <f>IF(C418-C389=0,0,"Error")</f>
        <v>0</v>
      </c>
      <c r="D419" s="42">
        <f>IF(D418-D389=0,0,"Error")</f>
        <v>0</v>
      </c>
      <c r="E419" s="42">
        <f>IF(E418-E389=0,0,"Error")</f>
        <v>0</v>
      </c>
    </row>
    <row r="420" spans="1:5" ht="12" thickBot="1" x14ac:dyDescent="0.25">
      <c r="A420" s="68" t="s">
        <v>173</v>
      </c>
      <c r="B420" s="456" t="s">
        <v>174</v>
      </c>
      <c r="C420" s="457"/>
      <c r="D420" s="457"/>
      <c r="E420" s="458"/>
    </row>
    <row r="421" spans="1:5" ht="26.25" customHeight="1" thickBot="1" x14ac:dyDescent="0.25">
      <c r="A421" s="50" t="s">
        <v>32</v>
      </c>
      <c r="B421" s="383" t="s">
        <v>113</v>
      </c>
      <c r="C421" s="384"/>
      <c r="D421" s="384"/>
      <c r="E421" s="385"/>
    </row>
    <row r="422" spans="1:5" ht="12" thickBot="1" x14ac:dyDescent="0.25">
      <c r="A422" s="50" t="s">
        <v>34</v>
      </c>
      <c r="B422" s="386" t="s">
        <v>114</v>
      </c>
      <c r="C422" s="387"/>
      <c r="D422" s="387"/>
      <c r="E422" s="388"/>
    </row>
    <row r="423" spans="1:5" ht="12.75" customHeight="1" x14ac:dyDescent="0.2">
      <c r="A423" s="439"/>
      <c r="B423" s="55">
        <v>2019</v>
      </c>
      <c r="C423" s="55">
        <v>2020</v>
      </c>
      <c r="D423" s="55">
        <v>2021</v>
      </c>
      <c r="E423" s="55">
        <v>2022</v>
      </c>
    </row>
    <row r="424" spans="1:5" ht="9" customHeight="1" thickBot="1" x14ac:dyDescent="0.25">
      <c r="A424" s="440"/>
      <c r="B424" s="56" t="s">
        <v>13</v>
      </c>
      <c r="C424" s="56" t="s">
        <v>14</v>
      </c>
      <c r="D424" s="56" t="s">
        <v>14</v>
      </c>
      <c r="E424" s="56" t="s">
        <v>14</v>
      </c>
    </row>
    <row r="425" spans="1:5" ht="12" thickBot="1" x14ac:dyDescent="0.25">
      <c r="A425" s="50" t="s">
        <v>36</v>
      </c>
      <c r="B425" s="15">
        <v>25</v>
      </c>
      <c r="C425" s="15">
        <v>25</v>
      </c>
      <c r="D425" s="15">
        <v>25</v>
      </c>
      <c r="E425" s="15">
        <v>25</v>
      </c>
    </row>
    <row r="426" spans="1:5" ht="12" thickBot="1" x14ac:dyDescent="0.25">
      <c r="A426" s="50" t="s">
        <v>37</v>
      </c>
      <c r="B426" s="15">
        <v>11700</v>
      </c>
      <c r="C426" s="15">
        <v>11700</v>
      </c>
      <c r="D426" s="15">
        <v>11700</v>
      </c>
      <c r="E426" s="15">
        <v>11700</v>
      </c>
    </row>
    <row r="427" spans="1:5" ht="12" thickBot="1" x14ac:dyDescent="0.25">
      <c r="A427" s="50" t="s">
        <v>38</v>
      </c>
      <c r="B427" s="15">
        <f>B426/B425</f>
        <v>468</v>
      </c>
      <c r="C427" s="15">
        <f>C426/C425</f>
        <v>468</v>
      </c>
      <c r="D427" s="15">
        <f>D426/D425</f>
        <v>468</v>
      </c>
      <c r="E427" s="15">
        <f>E426/E425</f>
        <v>468</v>
      </c>
    </row>
    <row r="428" spans="1:5" ht="12" thickBot="1" x14ac:dyDescent="0.25">
      <c r="A428" s="50" t="s">
        <v>39</v>
      </c>
      <c r="B428" s="57">
        <v>0</v>
      </c>
      <c r="C428" s="58">
        <f t="shared" ref="C428:E430" si="14">C425/B425-1</f>
        <v>0</v>
      </c>
      <c r="D428" s="58">
        <f t="shared" si="14"/>
        <v>0</v>
      </c>
      <c r="E428" s="58">
        <f t="shared" si="14"/>
        <v>0</v>
      </c>
    </row>
    <row r="429" spans="1:5" ht="12" thickBot="1" x14ac:dyDescent="0.25">
      <c r="A429" s="50" t="s">
        <v>41</v>
      </c>
      <c r="B429" s="57">
        <v>0</v>
      </c>
      <c r="C429" s="58">
        <f t="shared" si="14"/>
        <v>0</v>
      </c>
      <c r="D429" s="58">
        <f t="shared" si="14"/>
        <v>0</v>
      </c>
      <c r="E429" s="58">
        <f t="shared" si="14"/>
        <v>0</v>
      </c>
    </row>
    <row r="430" spans="1:5" ht="12" thickBot="1" x14ac:dyDescent="0.25">
      <c r="A430" s="50" t="s">
        <v>42</v>
      </c>
      <c r="B430" s="57">
        <v>0</v>
      </c>
      <c r="C430" s="58">
        <f t="shared" si="14"/>
        <v>0</v>
      </c>
      <c r="D430" s="58">
        <f t="shared" si="14"/>
        <v>0</v>
      </c>
      <c r="E430" s="58">
        <f t="shared" si="14"/>
        <v>0</v>
      </c>
    </row>
    <row r="431" spans="1:5" ht="24.75" customHeight="1" thickBot="1" x14ac:dyDescent="0.25">
      <c r="A431" s="462" t="s">
        <v>175</v>
      </c>
      <c r="B431" s="463"/>
      <c r="C431" s="463"/>
      <c r="D431" s="463"/>
      <c r="E431" s="464"/>
    </row>
    <row r="432" spans="1:5" ht="12.75" customHeight="1" x14ac:dyDescent="0.2">
      <c r="A432" s="439"/>
      <c r="B432" s="55">
        <v>2019</v>
      </c>
      <c r="C432" s="55">
        <v>2020</v>
      </c>
      <c r="D432" s="55">
        <v>2021</v>
      </c>
      <c r="E432" s="55">
        <v>2022</v>
      </c>
    </row>
    <row r="433" spans="1:5" ht="9" customHeight="1" thickBot="1" x14ac:dyDescent="0.25">
      <c r="A433" s="440"/>
      <c r="B433" s="56" t="s">
        <v>13</v>
      </c>
      <c r="C433" s="56" t="s">
        <v>14</v>
      </c>
      <c r="D433" s="56" t="s">
        <v>14</v>
      </c>
      <c r="E433" s="56" t="s">
        <v>14</v>
      </c>
    </row>
    <row r="434" spans="1:5" ht="24.75" customHeight="1" thickBot="1" x14ac:dyDescent="0.25">
      <c r="A434" s="59" t="s">
        <v>44</v>
      </c>
      <c r="B434" s="19"/>
      <c r="C434" s="19"/>
      <c r="D434" s="19"/>
      <c r="E434" s="19"/>
    </row>
    <row r="435" spans="1:5" ht="38.25" customHeight="1" thickBot="1" x14ac:dyDescent="0.25">
      <c r="A435" s="61" t="s">
        <v>45</v>
      </c>
      <c r="B435" s="21"/>
      <c r="C435" s="22"/>
      <c r="D435" s="22"/>
      <c r="E435" s="22"/>
    </row>
    <row r="436" spans="1:5" ht="24.75" customHeight="1" thickBot="1" x14ac:dyDescent="0.25">
      <c r="A436" s="61" t="s">
        <v>46</v>
      </c>
      <c r="B436" s="21"/>
      <c r="C436" s="22"/>
      <c r="D436" s="22"/>
      <c r="E436" s="22"/>
    </row>
    <row r="437" spans="1:5" ht="24.75" customHeight="1" thickBot="1" x14ac:dyDescent="0.25">
      <c r="A437" s="59" t="s">
        <v>47</v>
      </c>
      <c r="B437" s="19"/>
      <c r="C437" s="19"/>
      <c r="D437" s="19"/>
      <c r="E437" s="19"/>
    </row>
    <row r="438" spans="1:5" ht="12" thickBot="1" x14ac:dyDescent="0.25">
      <c r="A438" s="61" t="s">
        <v>45</v>
      </c>
      <c r="B438" s="21"/>
      <c r="C438" s="19"/>
      <c r="D438" s="19"/>
      <c r="E438" s="19"/>
    </row>
    <row r="439" spans="1:5" ht="12" thickBot="1" x14ac:dyDescent="0.25">
      <c r="A439" s="61" t="s">
        <v>46</v>
      </c>
      <c r="B439" s="21"/>
      <c r="C439" s="19"/>
      <c r="D439" s="19"/>
      <c r="E439" s="19"/>
    </row>
    <row r="440" spans="1:5" ht="24.75" customHeight="1" thickBot="1" x14ac:dyDescent="0.25">
      <c r="A440" s="59" t="s">
        <v>48</v>
      </c>
      <c r="B440" s="73">
        <v>11700</v>
      </c>
      <c r="C440" s="106">
        <v>11700</v>
      </c>
      <c r="D440" s="73">
        <v>11700</v>
      </c>
      <c r="E440" s="73">
        <v>11700</v>
      </c>
    </row>
    <row r="441" spans="1:5" ht="12" thickBot="1" x14ac:dyDescent="0.25">
      <c r="A441" s="61" t="s">
        <v>45</v>
      </c>
      <c r="B441" s="73">
        <v>11700</v>
      </c>
      <c r="C441" s="106">
        <v>11700</v>
      </c>
      <c r="D441" s="73">
        <v>11700</v>
      </c>
      <c r="E441" s="73">
        <v>11700</v>
      </c>
    </row>
    <row r="442" spans="1:5" ht="12" thickBot="1" x14ac:dyDescent="0.25">
      <c r="A442" s="61" t="s">
        <v>46</v>
      </c>
      <c r="B442" s="21"/>
      <c r="C442" s="107"/>
      <c r="D442" s="19"/>
      <c r="E442" s="19"/>
    </row>
    <row r="443" spans="1:5" ht="12" thickBot="1" x14ac:dyDescent="0.25">
      <c r="A443" s="59" t="s">
        <v>49</v>
      </c>
      <c r="B443" s="21"/>
      <c r="C443" s="19"/>
      <c r="D443" s="19"/>
      <c r="E443" s="19"/>
    </row>
    <row r="444" spans="1:5" ht="12" thickBot="1" x14ac:dyDescent="0.25">
      <c r="A444" s="61" t="s">
        <v>45</v>
      </c>
      <c r="B444" s="21"/>
      <c r="C444" s="19"/>
      <c r="D444" s="19"/>
      <c r="E444" s="19"/>
    </row>
    <row r="445" spans="1:5" ht="12" thickBot="1" x14ac:dyDescent="0.25">
      <c r="A445" s="61" t="s">
        <v>46</v>
      </c>
      <c r="B445" s="21"/>
      <c r="C445" s="19"/>
      <c r="D445" s="19"/>
      <c r="E445" s="19"/>
    </row>
    <row r="446" spans="1:5" ht="12" thickBot="1" x14ac:dyDescent="0.25">
      <c r="A446" s="59" t="s">
        <v>50</v>
      </c>
      <c r="B446" s="21"/>
      <c r="C446" s="19"/>
      <c r="D446" s="19"/>
      <c r="E446" s="19"/>
    </row>
    <row r="447" spans="1:5" ht="12" thickBot="1" x14ac:dyDescent="0.25">
      <c r="A447" s="61" t="s">
        <v>45</v>
      </c>
      <c r="B447" s="21"/>
      <c r="C447" s="19"/>
      <c r="D447" s="19"/>
      <c r="E447" s="19"/>
    </row>
    <row r="448" spans="1:5" ht="12" thickBot="1" x14ac:dyDescent="0.25">
      <c r="A448" s="61" t="s">
        <v>46</v>
      </c>
      <c r="B448" s="21"/>
      <c r="C448" s="19"/>
      <c r="D448" s="19"/>
      <c r="E448" s="19"/>
    </row>
    <row r="449" spans="1:5" ht="12" thickBot="1" x14ac:dyDescent="0.25">
      <c r="A449" s="59" t="s">
        <v>51</v>
      </c>
      <c r="B449" s="21"/>
      <c r="C449" s="19"/>
      <c r="D449" s="19"/>
      <c r="E449" s="19"/>
    </row>
    <row r="450" spans="1:5" ht="12" thickBot="1" x14ac:dyDescent="0.25">
      <c r="A450" s="61" t="s">
        <v>45</v>
      </c>
      <c r="B450" s="21"/>
      <c r="C450" s="19"/>
      <c r="D450" s="19"/>
      <c r="E450" s="19"/>
    </row>
    <row r="451" spans="1:5" ht="12" thickBot="1" x14ac:dyDescent="0.25">
      <c r="A451" s="61" t="s">
        <v>46</v>
      </c>
      <c r="B451" s="21"/>
      <c r="C451" s="19"/>
      <c r="D451" s="19"/>
      <c r="E451" s="19"/>
    </row>
    <row r="452" spans="1:5" ht="12" thickBot="1" x14ac:dyDescent="0.25">
      <c r="A452" s="59" t="s">
        <v>52</v>
      </c>
      <c r="B452" s="21"/>
      <c r="C452" s="19"/>
      <c r="D452" s="19"/>
      <c r="E452" s="19"/>
    </row>
    <row r="453" spans="1:5" ht="12" thickBot="1" x14ac:dyDescent="0.25">
      <c r="A453" s="61" t="s">
        <v>45</v>
      </c>
      <c r="B453" s="21"/>
      <c r="C453" s="19"/>
      <c r="D453" s="19"/>
      <c r="E453" s="19"/>
    </row>
    <row r="454" spans="1:5" ht="12" thickBot="1" x14ac:dyDescent="0.25">
      <c r="A454" s="61" t="s">
        <v>46</v>
      </c>
      <c r="B454" s="21"/>
      <c r="C454" s="19"/>
      <c r="D454" s="19"/>
      <c r="E454" s="19"/>
    </row>
    <row r="455" spans="1:5" ht="12" thickBot="1" x14ac:dyDescent="0.25">
      <c r="A455" s="75" t="s">
        <v>176</v>
      </c>
      <c r="B455" s="21">
        <f>B452+B449+B446+B443+B440+B437+B434</f>
        <v>11700</v>
      </c>
      <c r="C455" s="21">
        <f>C452+C449+C446+C443+C440+C437+C434</f>
        <v>11700</v>
      </c>
      <c r="D455" s="21">
        <f>D452+D449+D446+D443+D440+D437+D434</f>
        <v>11700</v>
      </c>
      <c r="E455" s="21">
        <f>E452+E449+E446+E443+E440+E437+E434</f>
        <v>11700</v>
      </c>
    </row>
    <row r="456" spans="1:5" ht="17.25" customHeight="1" thickBot="1" x14ac:dyDescent="0.25">
      <c r="A456" s="68" t="s">
        <v>54</v>
      </c>
      <c r="B456" s="42">
        <f>IF(B455-B426=0,0,"Error")</f>
        <v>0</v>
      </c>
      <c r="C456" s="42">
        <f>IF(C455-C426=0,0,"Error")</f>
        <v>0</v>
      </c>
      <c r="D456" s="42">
        <f>IF(D455-D426=0,0,"Error")</f>
        <v>0</v>
      </c>
      <c r="E456" s="42">
        <f>IF(E455-E426=0,0,"Error")</f>
        <v>0</v>
      </c>
    </row>
    <row r="457" spans="1:5" ht="12" hidden="1" thickBot="1" x14ac:dyDescent="0.25">
      <c r="A457" s="53" t="s">
        <v>115</v>
      </c>
      <c r="B457" s="386"/>
      <c r="C457" s="387"/>
      <c r="D457" s="387"/>
      <c r="E457" s="388"/>
    </row>
    <row r="458" spans="1:5" ht="26.25" hidden="1" customHeight="1" thickBot="1" x14ac:dyDescent="0.25">
      <c r="A458" s="50" t="s">
        <v>32</v>
      </c>
      <c r="B458" s="383"/>
      <c r="C458" s="384"/>
      <c r="D458" s="384"/>
      <c r="E458" s="385"/>
    </row>
    <row r="459" spans="1:5" ht="12" hidden="1" thickBot="1" x14ac:dyDescent="0.25">
      <c r="A459" s="50" t="s">
        <v>34</v>
      </c>
      <c r="B459" s="386"/>
      <c r="C459" s="387"/>
      <c r="D459" s="387"/>
      <c r="E459" s="388"/>
    </row>
    <row r="460" spans="1:5" ht="12.75" hidden="1" customHeight="1" thickBot="1" x14ac:dyDescent="0.25">
      <c r="A460" s="439"/>
      <c r="B460" s="55">
        <v>2018</v>
      </c>
      <c r="C460" s="55">
        <v>2019</v>
      </c>
      <c r="D460" s="55">
        <v>2020</v>
      </c>
      <c r="E460" s="55">
        <v>2021</v>
      </c>
    </row>
    <row r="461" spans="1:5" ht="9" hidden="1" customHeight="1" thickBot="1" x14ac:dyDescent="0.25">
      <c r="A461" s="440"/>
      <c r="B461" s="56" t="s">
        <v>13</v>
      </c>
      <c r="C461" s="56" t="s">
        <v>14</v>
      </c>
      <c r="D461" s="56" t="s">
        <v>14</v>
      </c>
      <c r="E461" s="56" t="s">
        <v>14</v>
      </c>
    </row>
    <row r="462" spans="1:5" ht="12" hidden="1" thickBot="1" x14ac:dyDescent="0.25">
      <c r="A462" s="50" t="s">
        <v>36</v>
      </c>
      <c r="B462" s="14"/>
      <c r="C462" s="14"/>
      <c r="D462" s="14"/>
      <c r="E462" s="14"/>
    </row>
    <row r="463" spans="1:5" ht="12" hidden="1" thickBot="1" x14ac:dyDescent="0.25">
      <c r="A463" s="50" t="s">
        <v>37</v>
      </c>
      <c r="B463" s="14">
        <f>B492</f>
        <v>0</v>
      </c>
      <c r="C463" s="14">
        <f>C492</f>
        <v>0</v>
      </c>
      <c r="D463" s="14">
        <f>D492</f>
        <v>0</v>
      </c>
      <c r="E463" s="14">
        <f>E492</f>
        <v>0</v>
      </c>
    </row>
    <row r="464" spans="1:5" ht="12" hidden="1" thickBot="1" x14ac:dyDescent="0.25">
      <c r="A464" s="50" t="s">
        <v>38</v>
      </c>
      <c r="B464" s="14" t="e">
        <f>B463/B462</f>
        <v>#DIV/0!</v>
      </c>
      <c r="C464" s="14" t="e">
        <f>C463/C462</f>
        <v>#DIV/0!</v>
      </c>
      <c r="D464" s="14" t="e">
        <f>D463/D462</f>
        <v>#DIV/0!</v>
      </c>
      <c r="E464" s="14" t="e">
        <f>E463/E462</f>
        <v>#DIV/0!</v>
      </c>
    </row>
    <row r="465" spans="1:5" ht="12" hidden="1" thickBot="1" x14ac:dyDescent="0.25">
      <c r="A465" s="50" t="s">
        <v>39</v>
      </c>
      <c r="B465" s="57"/>
      <c r="C465" s="58" t="e">
        <f t="shared" ref="C465:E467" si="15">C462/B462-1</f>
        <v>#DIV/0!</v>
      </c>
      <c r="D465" s="58" t="e">
        <f t="shared" si="15"/>
        <v>#DIV/0!</v>
      </c>
      <c r="E465" s="58" t="e">
        <f t="shared" si="15"/>
        <v>#DIV/0!</v>
      </c>
    </row>
    <row r="466" spans="1:5" ht="12" hidden="1" thickBot="1" x14ac:dyDescent="0.25">
      <c r="A466" s="50" t="s">
        <v>41</v>
      </c>
      <c r="B466" s="57"/>
      <c r="C466" s="58" t="e">
        <f t="shared" si="15"/>
        <v>#DIV/0!</v>
      </c>
      <c r="D466" s="58" t="e">
        <f t="shared" si="15"/>
        <v>#DIV/0!</v>
      </c>
      <c r="E466" s="58" t="e">
        <f t="shared" si="15"/>
        <v>#DIV/0!</v>
      </c>
    </row>
    <row r="467" spans="1:5" ht="12" hidden="1" thickBot="1" x14ac:dyDescent="0.25">
      <c r="A467" s="50" t="s">
        <v>42</v>
      </c>
      <c r="B467" s="57"/>
      <c r="C467" s="58" t="e">
        <f t="shared" si="15"/>
        <v>#DIV/0!</v>
      </c>
      <c r="D467" s="58" t="e">
        <f t="shared" si="15"/>
        <v>#DIV/0!</v>
      </c>
      <c r="E467" s="58" t="e">
        <f t="shared" si="15"/>
        <v>#DIV/0!</v>
      </c>
    </row>
    <row r="468" spans="1:5" ht="24.75" hidden="1" customHeight="1" thickBot="1" x14ac:dyDescent="0.25">
      <c r="A468" s="462" t="s">
        <v>116</v>
      </c>
      <c r="B468" s="463"/>
      <c r="C468" s="463"/>
      <c r="D468" s="463"/>
      <c r="E468" s="464"/>
    </row>
    <row r="469" spans="1:5" ht="12.75" hidden="1" customHeight="1" thickBot="1" x14ac:dyDescent="0.25">
      <c r="A469" s="439"/>
      <c r="B469" s="55">
        <v>2018</v>
      </c>
      <c r="C469" s="55">
        <v>2019</v>
      </c>
      <c r="D469" s="55">
        <v>2020</v>
      </c>
      <c r="E469" s="55">
        <v>2021</v>
      </c>
    </row>
    <row r="470" spans="1:5" ht="9" hidden="1" customHeight="1" thickBot="1" x14ac:dyDescent="0.25">
      <c r="A470" s="440"/>
      <c r="B470" s="56" t="s">
        <v>13</v>
      </c>
      <c r="C470" s="56" t="s">
        <v>14</v>
      </c>
      <c r="D470" s="56" t="s">
        <v>14</v>
      </c>
      <c r="E470" s="56" t="s">
        <v>14</v>
      </c>
    </row>
    <row r="471" spans="1:5" ht="24.75" hidden="1" customHeight="1" thickBot="1" x14ac:dyDescent="0.25">
      <c r="A471" s="59" t="s">
        <v>44</v>
      </c>
      <c r="B471" s="19"/>
      <c r="C471" s="19"/>
      <c r="D471" s="19"/>
      <c r="E471" s="19"/>
    </row>
    <row r="472" spans="1:5" ht="12" hidden="1" thickBot="1" x14ac:dyDescent="0.25">
      <c r="A472" s="61" t="s">
        <v>45</v>
      </c>
      <c r="B472" s="21"/>
      <c r="C472" s="22"/>
      <c r="D472" s="22"/>
      <c r="E472" s="22"/>
    </row>
    <row r="473" spans="1:5" ht="12" hidden="1" thickBot="1" x14ac:dyDescent="0.25">
      <c r="A473" s="61" t="s">
        <v>46</v>
      </c>
      <c r="B473" s="21"/>
      <c r="C473" s="22"/>
      <c r="D473" s="22"/>
      <c r="E473" s="22"/>
    </row>
    <row r="474" spans="1:5" ht="24.75" hidden="1" customHeight="1" thickBot="1" x14ac:dyDescent="0.25">
      <c r="A474" s="59" t="s">
        <v>47</v>
      </c>
      <c r="B474" s="19"/>
      <c r="C474" s="19"/>
      <c r="D474" s="19"/>
      <c r="E474" s="19"/>
    </row>
    <row r="475" spans="1:5" ht="12" hidden="1" thickBot="1" x14ac:dyDescent="0.25">
      <c r="A475" s="61" t="s">
        <v>45</v>
      </c>
      <c r="B475" s="21"/>
      <c r="C475" s="19"/>
      <c r="D475" s="19"/>
      <c r="E475" s="19"/>
    </row>
    <row r="476" spans="1:5" ht="12" hidden="1" thickBot="1" x14ac:dyDescent="0.25">
      <c r="A476" s="61" t="s">
        <v>46</v>
      </c>
      <c r="B476" s="21"/>
      <c r="C476" s="19"/>
      <c r="D476" s="19"/>
      <c r="E476" s="19"/>
    </row>
    <row r="477" spans="1:5" ht="24.75" hidden="1" customHeight="1" thickBot="1" x14ac:dyDescent="0.25">
      <c r="A477" s="59" t="s">
        <v>48</v>
      </c>
      <c r="B477" s="21">
        <v>0</v>
      </c>
      <c r="C477" s="19">
        <v>0</v>
      </c>
      <c r="D477" s="19">
        <v>0</v>
      </c>
      <c r="E477" s="19">
        <v>0</v>
      </c>
    </row>
    <row r="478" spans="1:5" ht="12" hidden="1" thickBot="1" x14ac:dyDescent="0.25">
      <c r="A478" s="61" t="s">
        <v>45</v>
      </c>
      <c r="B478" s="21"/>
      <c r="C478" s="19"/>
      <c r="D478" s="19"/>
      <c r="E478" s="19"/>
    </row>
    <row r="479" spans="1:5" ht="12" hidden="1" thickBot="1" x14ac:dyDescent="0.25">
      <c r="A479" s="61" t="s">
        <v>46</v>
      </c>
      <c r="B479" s="21"/>
      <c r="C479" s="19"/>
      <c r="D479" s="19"/>
      <c r="E479" s="19"/>
    </row>
    <row r="480" spans="1:5" ht="12" hidden="1" thickBot="1" x14ac:dyDescent="0.25">
      <c r="A480" s="59" t="s">
        <v>49</v>
      </c>
      <c r="B480" s="21"/>
      <c r="C480" s="19"/>
      <c r="D480" s="19"/>
      <c r="E480" s="19"/>
    </row>
    <row r="481" spans="1:5" ht="12" hidden="1" thickBot="1" x14ac:dyDescent="0.25">
      <c r="A481" s="61" t="s">
        <v>45</v>
      </c>
      <c r="B481" s="21"/>
      <c r="C481" s="19"/>
      <c r="D481" s="19"/>
      <c r="E481" s="19"/>
    </row>
    <row r="482" spans="1:5" ht="12" hidden="1" thickBot="1" x14ac:dyDescent="0.25">
      <c r="A482" s="61" t="s">
        <v>46</v>
      </c>
      <c r="B482" s="21"/>
      <c r="C482" s="19"/>
      <c r="D482" s="19"/>
      <c r="E482" s="19"/>
    </row>
    <row r="483" spans="1:5" ht="12" hidden="1" thickBot="1" x14ac:dyDescent="0.25">
      <c r="A483" s="59" t="s">
        <v>50</v>
      </c>
      <c r="B483" s="21"/>
      <c r="C483" s="19"/>
      <c r="D483" s="19"/>
      <c r="E483" s="19"/>
    </row>
    <row r="484" spans="1:5" ht="12" hidden="1" thickBot="1" x14ac:dyDescent="0.25">
      <c r="A484" s="61" t="s">
        <v>45</v>
      </c>
      <c r="B484" s="21"/>
      <c r="C484" s="19"/>
      <c r="D484" s="19"/>
      <c r="E484" s="19"/>
    </row>
    <row r="485" spans="1:5" ht="15" hidden="1" customHeight="1" thickBot="1" x14ac:dyDescent="0.25">
      <c r="A485" s="61" t="s">
        <v>46</v>
      </c>
      <c r="B485" s="21"/>
      <c r="C485" s="19"/>
      <c r="D485" s="19"/>
      <c r="E485" s="19"/>
    </row>
    <row r="486" spans="1:5" ht="12" hidden="1" thickBot="1" x14ac:dyDescent="0.25">
      <c r="A486" s="59" t="s">
        <v>51</v>
      </c>
      <c r="B486" s="21">
        <v>0</v>
      </c>
      <c r="C486" s="19">
        <v>0</v>
      </c>
      <c r="D486" s="19">
        <v>0</v>
      </c>
      <c r="E486" s="19">
        <v>0</v>
      </c>
    </row>
    <row r="487" spans="1:5" ht="12" hidden="1" thickBot="1" x14ac:dyDescent="0.25">
      <c r="A487" s="61" t="s">
        <v>45</v>
      </c>
      <c r="B487" s="21"/>
      <c r="C487" s="19"/>
      <c r="D487" s="19"/>
      <c r="E487" s="19"/>
    </row>
    <row r="488" spans="1:5" ht="12" hidden="1" thickBot="1" x14ac:dyDescent="0.25">
      <c r="A488" s="61" t="s">
        <v>46</v>
      </c>
      <c r="B488" s="21"/>
      <c r="C488" s="19"/>
      <c r="D488" s="19"/>
      <c r="E488" s="19"/>
    </row>
    <row r="489" spans="1:5" ht="12" hidden="1" thickBot="1" x14ac:dyDescent="0.25">
      <c r="A489" s="59" t="s">
        <v>52</v>
      </c>
      <c r="B489" s="21"/>
      <c r="C489" s="19"/>
      <c r="D489" s="19"/>
      <c r="E489" s="19"/>
    </row>
    <row r="490" spans="1:5" ht="12" hidden="1" thickBot="1" x14ac:dyDescent="0.25">
      <c r="A490" s="61" t="s">
        <v>45</v>
      </c>
      <c r="B490" s="21"/>
      <c r="C490" s="19"/>
      <c r="D490" s="19"/>
      <c r="E490" s="19"/>
    </row>
    <row r="491" spans="1:5" ht="12" hidden="1" thickBot="1" x14ac:dyDescent="0.25">
      <c r="A491" s="61" t="s">
        <v>46</v>
      </c>
      <c r="B491" s="21"/>
      <c r="C491" s="19"/>
      <c r="D491" s="19"/>
      <c r="E491" s="19"/>
    </row>
    <row r="492" spans="1:5" ht="12" hidden="1" thickBot="1" x14ac:dyDescent="0.25">
      <c r="A492" s="75" t="s">
        <v>117</v>
      </c>
      <c r="B492" s="21">
        <f>B489+B486+B483+B480+B477+B474+B471</f>
        <v>0</v>
      </c>
      <c r="C492" s="21">
        <f>C489+C486+C483+C480+C477+C474+C471</f>
        <v>0</v>
      </c>
      <c r="D492" s="21">
        <f>D489+D486+D483+D480+D477+D474+D471</f>
        <v>0</v>
      </c>
      <c r="E492" s="21">
        <f>E489+E486+E483+E480+E477+E474+E471</f>
        <v>0</v>
      </c>
    </row>
    <row r="493" spans="1:5" ht="17.25" hidden="1" customHeight="1" thickBot="1" x14ac:dyDescent="0.25">
      <c r="A493" s="68" t="s">
        <v>54</v>
      </c>
      <c r="B493" s="42">
        <f>IF(B492-B463=0,0,"Error")</f>
        <v>0</v>
      </c>
      <c r="C493" s="42">
        <f>IF(C492-C463=0,0,"Error")</f>
        <v>0</v>
      </c>
      <c r="D493" s="42">
        <f>IF(D492-D463=0,0,"Error")</f>
        <v>0</v>
      </c>
      <c r="E493" s="42">
        <f>IF(E492-E463=0,0,"Error")</f>
        <v>0</v>
      </c>
    </row>
    <row r="494" spans="1:5" ht="12" hidden="1" thickBot="1" x14ac:dyDescent="0.25">
      <c r="A494" s="444" t="s">
        <v>67</v>
      </c>
      <c r="B494" s="445"/>
      <c r="C494" s="445"/>
      <c r="D494" s="445"/>
      <c r="E494" s="446"/>
    </row>
    <row r="495" spans="1:5" ht="12" hidden="1" thickBot="1" x14ac:dyDescent="0.25">
      <c r="A495" s="444" t="s">
        <v>118</v>
      </c>
      <c r="B495" s="445"/>
      <c r="C495" s="445"/>
      <c r="D495" s="445"/>
      <c r="E495" s="446"/>
    </row>
    <row r="496" spans="1:5" ht="12" hidden="1" thickBot="1" x14ac:dyDescent="0.25">
      <c r="A496" s="35" t="s">
        <v>69</v>
      </c>
      <c r="B496" s="465"/>
      <c r="C496" s="466"/>
      <c r="D496" s="467"/>
      <c r="E496" s="468"/>
    </row>
    <row r="497" spans="1:5" ht="30.75" hidden="1" customHeight="1" thickBot="1" x14ac:dyDescent="0.25">
      <c r="A497" s="35" t="s">
        <v>119</v>
      </c>
      <c r="B497" s="35"/>
      <c r="C497" s="76" t="s">
        <v>73</v>
      </c>
      <c r="D497" s="467"/>
      <c r="E497" s="468"/>
    </row>
    <row r="498" spans="1:5" ht="12.75" hidden="1" customHeight="1" thickBot="1" x14ac:dyDescent="0.25">
      <c r="A498" s="77"/>
      <c r="B498" s="465"/>
      <c r="C498" s="469"/>
      <c r="D498" s="467"/>
      <c r="E498" s="468"/>
    </row>
    <row r="499" spans="1:5" ht="17.25" hidden="1" customHeight="1" thickBot="1" x14ac:dyDescent="0.25">
      <c r="A499" s="50" t="s">
        <v>32</v>
      </c>
      <c r="B499" s="383"/>
      <c r="C499" s="384"/>
      <c r="D499" s="384"/>
      <c r="E499" s="385"/>
    </row>
    <row r="500" spans="1:5" ht="12" hidden="1" thickBot="1" x14ac:dyDescent="0.25">
      <c r="A500" s="50" t="s">
        <v>34</v>
      </c>
      <c r="B500" s="386"/>
      <c r="C500" s="387"/>
      <c r="D500" s="387"/>
      <c r="E500" s="388"/>
    </row>
    <row r="501" spans="1:5" ht="12.75" hidden="1" customHeight="1" thickBot="1" x14ac:dyDescent="0.25">
      <c r="A501" s="439"/>
      <c r="B501" s="55">
        <v>2018</v>
      </c>
      <c r="C501" s="55">
        <v>2019</v>
      </c>
      <c r="D501" s="55">
        <v>2020</v>
      </c>
      <c r="E501" s="55">
        <v>2021</v>
      </c>
    </row>
    <row r="502" spans="1:5" ht="9" hidden="1" customHeight="1" thickBot="1" x14ac:dyDescent="0.25">
      <c r="A502" s="440"/>
      <c r="B502" s="56" t="s">
        <v>13</v>
      </c>
      <c r="C502" s="56" t="s">
        <v>14</v>
      </c>
      <c r="D502" s="56" t="s">
        <v>14</v>
      </c>
      <c r="E502" s="56" t="s">
        <v>14</v>
      </c>
    </row>
    <row r="503" spans="1:5" ht="12" hidden="1" thickBot="1" x14ac:dyDescent="0.25">
      <c r="A503" s="50" t="s">
        <v>36</v>
      </c>
      <c r="B503" s="14"/>
      <c r="C503" s="14"/>
      <c r="D503" s="14"/>
      <c r="E503" s="14"/>
    </row>
    <row r="504" spans="1:5" ht="12" hidden="1" thickBot="1" x14ac:dyDescent="0.25">
      <c r="A504" s="50" t="s">
        <v>37</v>
      </c>
      <c r="B504" s="14">
        <f>B567-B529</f>
        <v>0</v>
      </c>
      <c r="C504" s="14">
        <f>C567-C529</f>
        <v>0</v>
      </c>
      <c r="D504" s="14">
        <f>D567-D529</f>
        <v>0</v>
      </c>
      <c r="E504" s="14">
        <f>E567-E529</f>
        <v>0</v>
      </c>
    </row>
    <row r="505" spans="1:5" ht="12" hidden="1" thickBot="1" x14ac:dyDescent="0.25">
      <c r="A505" s="50" t="s">
        <v>38</v>
      </c>
      <c r="B505" s="14" t="e">
        <f>B504/B503</f>
        <v>#DIV/0!</v>
      </c>
      <c r="C505" s="14" t="e">
        <f>C504/C503</f>
        <v>#DIV/0!</v>
      </c>
      <c r="D505" s="14" t="e">
        <f>D504/D503</f>
        <v>#DIV/0!</v>
      </c>
      <c r="E505" s="14" t="e">
        <f>E504/E503</f>
        <v>#DIV/0!</v>
      </c>
    </row>
    <row r="506" spans="1:5" ht="12" hidden="1" thickBot="1" x14ac:dyDescent="0.25">
      <c r="A506" s="50" t="s">
        <v>39</v>
      </c>
      <c r="B506" s="57" t="s">
        <v>40</v>
      </c>
      <c r="C506" s="58" t="e">
        <f t="shared" ref="C506:E508" si="16">C503/B503-1</f>
        <v>#DIV/0!</v>
      </c>
      <c r="D506" s="58" t="e">
        <f t="shared" si="16"/>
        <v>#DIV/0!</v>
      </c>
      <c r="E506" s="58" t="e">
        <f t="shared" si="16"/>
        <v>#DIV/0!</v>
      </c>
    </row>
    <row r="507" spans="1:5" ht="12" hidden="1" thickBot="1" x14ac:dyDescent="0.25">
      <c r="A507" s="50" t="s">
        <v>41</v>
      </c>
      <c r="B507" s="57" t="s">
        <v>40</v>
      </c>
      <c r="C507" s="58" t="e">
        <f t="shared" si="16"/>
        <v>#DIV/0!</v>
      </c>
      <c r="D507" s="58" t="e">
        <f t="shared" si="16"/>
        <v>#DIV/0!</v>
      </c>
      <c r="E507" s="58" t="e">
        <f t="shared" si="16"/>
        <v>#DIV/0!</v>
      </c>
    </row>
    <row r="508" spans="1:5" ht="12" hidden="1" thickBot="1" x14ac:dyDescent="0.25">
      <c r="A508" s="50" t="s">
        <v>42</v>
      </c>
      <c r="B508" s="57" t="s">
        <v>40</v>
      </c>
      <c r="C508" s="58" t="e">
        <f t="shared" si="16"/>
        <v>#DIV/0!</v>
      </c>
      <c r="D508" s="58" t="e">
        <f t="shared" si="16"/>
        <v>#DIV/0!</v>
      </c>
      <c r="E508" s="58" t="e">
        <f t="shared" si="16"/>
        <v>#DIV/0!</v>
      </c>
    </row>
    <row r="509" spans="1:5" ht="12" hidden="1" thickBot="1" x14ac:dyDescent="0.25">
      <c r="A509" s="462" t="s">
        <v>77</v>
      </c>
      <c r="B509" s="463"/>
      <c r="C509" s="463"/>
      <c r="D509" s="463"/>
      <c r="E509" s="464"/>
    </row>
    <row r="510" spans="1:5" ht="12.75" hidden="1" customHeight="1" thickBot="1" x14ac:dyDescent="0.25">
      <c r="A510" s="439"/>
      <c r="B510" s="55">
        <v>2018</v>
      </c>
      <c r="C510" s="55">
        <v>2019</v>
      </c>
      <c r="D510" s="55">
        <v>2020</v>
      </c>
      <c r="E510" s="55">
        <v>2021</v>
      </c>
    </row>
    <row r="511" spans="1:5" ht="9" hidden="1" customHeight="1" thickBot="1" x14ac:dyDescent="0.25">
      <c r="A511" s="440"/>
      <c r="B511" s="56" t="s">
        <v>13</v>
      </c>
      <c r="C511" s="56" t="s">
        <v>14</v>
      </c>
      <c r="D511" s="56" t="s">
        <v>14</v>
      </c>
      <c r="E511" s="56" t="s">
        <v>14</v>
      </c>
    </row>
    <row r="512" spans="1:5" ht="12" hidden="1" thickBot="1" x14ac:dyDescent="0.25">
      <c r="A512" s="59" t="s">
        <v>78</v>
      </c>
      <c r="B512" s="19">
        <f>B513+B514+B515+B516</f>
        <v>0</v>
      </c>
      <c r="C512" s="19">
        <f>C513+C514+C515+C516</f>
        <v>0</v>
      </c>
      <c r="D512" s="19">
        <f>D513+D514+D515+D516</f>
        <v>0</v>
      </c>
      <c r="E512" s="19">
        <f>E513+E514+E515+E516</f>
        <v>0</v>
      </c>
    </row>
    <row r="513" spans="1:5" ht="12" hidden="1" thickBot="1" x14ac:dyDescent="0.25">
      <c r="A513" s="61" t="s">
        <v>45</v>
      </c>
      <c r="B513" s="19"/>
      <c r="C513" s="19"/>
      <c r="D513" s="19"/>
      <c r="E513" s="19"/>
    </row>
    <row r="514" spans="1:5" ht="12" hidden="1" thickBot="1" x14ac:dyDescent="0.25">
      <c r="A514" s="61" t="s">
        <v>79</v>
      </c>
      <c r="B514" s="19"/>
      <c r="C514" s="19"/>
      <c r="D514" s="19"/>
      <c r="E514" s="19"/>
    </row>
    <row r="515" spans="1:5" ht="12" hidden="1" thickBot="1" x14ac:dyDescent="0.25">
      <c r="A515" s="61" t="s">
        <v>80</v>
      </c>
      <c r="B515" s="19"/>
      <c r="C515" s="19"/>
      <c r="D515" s="19"/>
      <c r="E515" s="19"/>
    </row>
    <row r="516" spans="1:5" ht="12" hidden="1" thickBot="1" x14ac:dyDescent="0.25">
      <c r="A516" s="61" t="s">
        <v>81</v>
      </c>
      <c r="B516" s="19"/>
      <c r="C516" s="19"/>
      <c r="D516" s="19"/>
      <c r="E516" s="19"/>
    </row>
    <row r="517" spans="1:5" ht="12" hidden="1" thickBot="1" x14ac:dyDescent="0.25">
      <c r="A517" s="59" t="s">
        <v>82</v>
      </c>
      <c r="B517" s="21">
        <f>B518+B519+B520+B521</f>
        <v>0</v>
      </c>
      <c r="C517" s="21">
        <f>C518+C519+C520+C521</f>
        <v>0</v>
      </c>
      <c r="D517" s="21">
        <f>D518+D519+D520+D521</f>
        <v>0</v>
      </c>
      <c r="E517" s="21">
        <f>E518+E519+E520+E521</f>
        <v>0</v>
      </c>
    </row>
    <row r="518" spans="1:5" ht="12" hidden="1" thickBot="1" x14ac:dyDescent="0.25">
      <c r="A518" s="61" t="s">
        <v>45</v>
      </c>
      <c r="B518" s="21"/>
      <c r="C518" s="19"/>
      <c r="D518" s="19"/>
      <c r="E518" s="19"/>
    </row>
    <row r="519" spans="1:5" ht="12" hidden="1" thickBot="1" x14ac:dyDescent="0.25">
      <c r="A519" s="61" t="s">
        <v>79</v>
      </c>
      <c r="B519" s="21"/>
      <c r="C519" s="19"/>
      <c r="D519" s="19"/>
      <c r="E519" s="19"/>
    </row>
    <row r="520" spans="1:5" ht="12" hidden="1" thickBot="1" x14ac:dyDescent="0.25">
      <c r="A520" s="61" t="s">
        <v>80</v>
      </c>
      <c r="B520" s="21"/>
      <c r="C520" s="19"/>
      <c r="D520" s="19"/>
      <c r="E520" s="19"/>
    </row>
    <row r="521" spans="1:5" ht="12" hidden="1" thickBot="1" x14ac:dyDescent="0.25">
      <c r="A521" s="61" t="s">
        <v>81</v>
      </c>
      <c r="B521" s="21"/>
      <c r="C521" s="19"/>
      <c r="D521" s="19"/>
      <c r="E521" s="19"/>
    </row>
    <row r="522" spans="1:5" ht="12" hidden="1" thickBot="1" x14ac:dyDescent="0.25">
      <c r="A522" s="78" t="s">
        <v>53</v>
      </c>
      <c r="B522" s="21">
        <f>B512+B517</f>
        <v>0</v>
      </c>
      <c r="C522" s="21">
        <f>C512+C517</f>
        <v>0</v>
      </c>
      <c r="D522" s="21">
        <f>D512+D517</f>
        <v>0</v>
      </c>
      <c r="E522" s="21">
        <f>E512+E517</f>
        <v>0</v>
      </c>
    </row>
    <row r="523" spans="1:5" ht="34.5" hidden="1" thickBot="1" x14ac:dyDescent="0.25">
      <c r="A523" s="35" t="s">
        <v>55</v>
      </c>
      <c r="B523" s="35"/>
      <c r="C523" s="76" t="s">
        <v>73</v>
      </c>
      <c r="D523" s="467"/>
      <c r="E523" s="468"/>
    </row>
    <row r="524" spans="1:5" ht="17.25" hidden="1" customHeight="1" thickBot="1" x14ac:dyDescent="0.25">
      <c r="A524" s="50" t="s">
        <v>32</v>
      </c>
      <c r="B524" s="383"/>
      <c r="C524" s="384"/>
      <c r="D524" s="384"/>
      <c r="E524" s="385"/>
    </row>
    <row r="525" spans="1:5" ht="12" hidden="1" thickBot="1" x14ac:dyDescent="0.25">
      <c r="A525" s="50" t="s">
        <v>34</v>
      </c>
      <c r="B525" s="386"/>
      <c r="C525" s="387"/>
      <c r="D525" s="387"/>
      <c r="E525" s="388"/>
    </row>
    <row r="526" spans="1:5" ht="12.75" hidden="1" customHeight="1" thickBot="1" x14ac:dyDescent="0.25">
      <c r="A526" s="439"/>
      <c r="B526" s="55">
        <v>2018</v>
      </c>
      <c r="C526" s="55">
        <v>2019</v>
      </c>
      <c r="D526" s="55">
        <v>2020</v>
      </c>
      <c r="E526" s="55">
        <v>2021</v>
      </c>
    </row>
    <row r="527" spans="1:5" ht="9" hidden="1" customHeight="1" thickBot="1" x14ac:dyDescent="0.25">
      <c r="A527" s="440"/>
      <c r="B527" s="56" t="s">
        <v>13</v>
      </c>
      <c r="C527" s="56" t="s">
        <v>14</v>
      </c>
      <c r="D527" s="56" t="s">
        <v>14</v>
      </c>
      <c r="E527" s="56" t="s">
        <v>14</v>
      </c>
    </row>
    <row r="528" spans="1:5" ht="12" hidden="1" thickBot="1" x14ac:dyDescent="0.25">
      <c r="A528" s="50" t="s">
        <v>36</v>
      </c>
      <c r="B528" s="50"/>
      <c r="C528" s="50"/>
      <c r="D528" s="50"/>
      <c r="E528" s="50"/>
    </row>
    <row r="529" spans="1:5" ht="12" hidden="1" thickBot="1" x14ac:dyDescent="0.25">
      <c r="A529" s="50" t="s">
        <v>37</v>
      </c>
      <c r="B529" s="14"/>
      <c r="C529" s="14"/>
      <c r="D529" s="14"/>
      <c r="E529" s="14"/>
    </row>
    <row r="530" spans="1:5" ht="12" hidden="1" thickBot="1" x14ac:dyDescent="0.25">
      <c r="A530" s="50" t="s">
        <v>38</v>
      </c>
      <c r="B530" s="14" t="e">
        <f>B529/B528</f>
        <v>#DIV/0!</v>
      </c>
      <c r="C530" s="14" t="e">
        <f>C529/C528</f>
        <v>#DIV/0!</v>
      </c>
      <c r="D530" s="14" t="e">
        <f>D529/D528</f>
        <v>#DIV/0!</v>
      </c>
      <c r="E530" s="14" t="e">
        <f>E529/E528</f>
        <v>#DIV/0!</v>
      </c>
    </row>
    <row r="531" spans="1:5" ht="12" hidden="1" thickBot="1" x14ac:dyDescent="0.25">
      <c r="A531" s="50" t="s">
        <v>39</v>
      </c>
      <c r="B531" s="57" t="s">
        <v>40</v>
      </c>
      <c r="C531" s="58" t="e">
        <f t="shared" ref="C531:E533" si="17">C528/B528-1</f>
        <v>#DIV/0!</v>
      </c>
      <c r="D531" s="58" t="e">
        <f t="shared" si="17"/>
        <v>#DIV/0!</v>
      </c>
      <c r="E531" s="58" t="e">
        <f t="shared" si="17"/>
        <v>#DIV/0!</v>
      </c>
    </row>
    <row r="532" spans="1:5" ht="12" hidden="1" thickBot="1" x14ac:dyDescent="0.25">
      <c r="A532" s="50" t="s">
        <v>41</v>
      </c>
      <c r="B532" s="57" t="s">
        <v>40</v>
      </c>
      <c r="C532" s="58" t="e">
        <f t="shared" si="17"/>
        <v>#DIV/0!</v>
      </c>
      <c r="D532" s="58" t="e">
        <f t="shared" si="17"/>
        <v>#DIV/0!</v>
      </c>
      <c r="E532" s="58" t="e">
        <f t="shared" si="17"/>
        <v>#DIV/0!</v>
      </c>
    </row>
    <row r="533" spans="1:5" ht="12" hidden="1" thickBot="1" x14ac:dyDescent="0.25">
      <c r="A533" s="50" t="s">
        <v>42</v>
      </c>
      <c r="B533" s="57" t="s">
        <v>40</v>
      </c>
      <c r="C533" s="58" t="e">
        <f t="shared" si="17"/>
        <v>#DIV/0!</v>
      </c>
      <c r="D533" s="58" t="e">
        <f t="shared" si="17"/>
        <v>#DIV/0!</v>
      </c>
      <c r="E533" s="58" t="e">
        <f t="shared" si="17"/>
        <v>#DIV/0!</v>
      </c>
    </row>
    <row r="534" spans="1:5" ht="12" hidden="1" thickBot="1" x14ac:dyDescent="0.25">
      <c r="A534" s="462" t="s">
        <v>120</v>
      </c>
      <c r="B534" s="463"/>
      <c r="C534" s="463"/>
      <c r="D534" s="463"/>
      <c r="E534" s="464"/>
    </row>
    <row r="535" spans="1:5" ht="12.75" hidden="1" customHeight="1" thickBot="1" x14ac:dyDescent="0.25">
      <c r="A535" s="439"/>
      <c r="B535" s="55">
        <v>2018</v>
      </c>
      <c r="C535" s="55">
        <v>2019</v>
      </c>
      <c r="D535" s="55">
        <v>2020</v>
      </c>
      <c r="E535" s="55">
        <v>2021</v>
      </c>
    </row>
    <row r="536" spans="1:5" ht="9" hidden="1" customHeight="1" thickBot="1" x14ac:dyDescent="0.25">
      <c r="A536" s="440"/>
      <c r="B536" s="56" t="s">
        <v>13</v>
      </c>
      <c r="C536" s="56" t="s">
        <v>14</v>
      </c>
      <c r="D536" s="56" t="s">
        <v>14</v>
      </c>
      <c r="E536" s="56" t="s">
        <v>14</v>
      </c>
    </row>
    <row r="537" spans="1:5" ht="12" hidden="1" thickBot="1" x14ac:dyDescent="0.25">
      <c r="A537" s="59" t="s">
        <v>78</v>
      </c>
      <c r="B537" s="19">
        <f>B538+B539+B540+B541</f>
        <v>0</v>
      </c>
      <c r="C537" s="19">
        <f>C538+C539+C540+C541</f>
        <v>0</v>
      </c>
      <c r="D537" s="19">
        <f>D538+D539+D540+D541</f>
        <v>0</v>
      </c>
      <c r="E537" s="19">
        <f>E538+E539+E540+E541</f>
        <v>0</v>
      </c>
    </row>
    <row r="538" spans="1:5" ht="12" hidden="1" thickBot="1" x14ac:dyDescent="0.25">
      <c r="A538" s="61" t="s">
        <v>45</v>
      </c>
      <c r="B538" s="19"/>
      <c r="C538" s="19"/>
      <c r="D538" s="19"/>
      <c r="E538" s="19"/>
    </row>
    <row r="539" spans="1:5" ht="12" hidden="1" thickBot="1" x14ac:dyDescent="0.25">
      <c r="A539" s="61" t="s">
        <v>79</v>
      </c>
      <c r="B539" s="19"/>
      <c r="C539" s="19"/>
      <c r="D539" s="19"/>
      <c r="E539" s="19"/>
    </row>
    <row r="540" spans="1:5" ht="12" hidden="1" thickBot="1" x14ac:dyDescent="0.25">
      <c r="A540" s="61" t="s">
        <v>80</v>
      </c>
      <c r="B540" s="19"/>
      <c r="C540" s="19"/>
      <c r="D540" s="19"/>
      <c r="E540" s="19"/>
    </row>
    <row r="541" spans="1:5" ht="12" hidden="1" thickBot="1" x14ac:dyDescent="0.25">
      <c r="A541" s="61" t="s">
        <v>81</v>
      </c>
      <c r="B541" s="19"/>
      <c r="C541" s="19"/>
      <c r="D541" s="19"/>
      <c r="E541" s="19"/>
    </row>
    <row r="542" spans="1:5" ht="12" hidden="1" thickBot="1" x14ac:dyDescent="0.25">
      <c r="A542" s="59" t="s">
        <v>82</v>
      </c>
      <c r="B542" s="21">
        <f>B543+B544+B545+B546</f>
        <v>0</v>
      </c>
      <c r="C542" s="21">
        <f>C543+C544+C545+C546</f>
        <v>0</v>
      </c>
      <c r="D542" s="21">
        <f>D543+D544+D545+D546</f>
        <v>0</v>
      </c>
      <c r="E542" s="21">
        <f>E543+E544+E545+E546</f>
        <v>0</v>
      </c>
    </row>
    <row r="543" spans="1:5" ht="12" hidden="1" thickBot="1" x14ac:dyDescent="0.25">
      <c r="A543" s="61" t="s">
        <v>45</v>
      </c>
      <c r="B543" s="21"/>
      <c r="C543" s="19"/>
      <c r="D543" s="19"/>
      <c r="E543" s="19"/>
    </row>
    <row r="544" spans="1:5" ht="12" hidden="1" thickBot="1" x14ac:dyDescent="0.25">
      <c r="A544" s="61" t="s">
        <v>79</v>
      </c>
      <c r="B544" s="21"/>
      <c r="C544" s="19"/>
      <c r="D544" s="19"/>
      <c r="E544" s="19"/>
    </row>
    <row r="545" spans="1:5" ht="12" hidden="1" thickBot="1" x14ac:dyDescent="0.25">
      <c r="A545" s="61" t="s">
        <v>80</v>
      </c>
      <c r="B545" s="21"/>
      <c r="C545" s="19"/>
      <c r="D545" s="19"/>
      <c r="E545" s="19"/>
    </row>
    <row r="546" spans="1:5" ht="12" hidden="1" thickBot="1" x14ac:dyDescent="0.25">
      <c r="A546" s="61" t="s">
        <v>81</v>
      </c>
      <c r="B546" s="21"/>
      <c r="C546" s="19"/>
      <c r="D546" s="19"/>
      <c r="E546" s="19"/>
    </row>
    <row r="547" spans="1:5" ht="12" hidden="1" thickBot="1" x14ac:dyDescent="0.25">
      <c r="A547" s="78" t="s">
        <v>121</v>
      </c>
      <c r="B547" s="21">
        <f>B537+B542</f>
        <v>0</v>
      </c>
      <c r="C547" s="21">
        <f>C537+C542</f>
        <v>0</v>
      </c>
      <c r="D547" s="21">
        <f>D537+D542</f>
        <v>0</v>
      </c>
      <c r="E547" s="21">
        <f>E537+E542</f>
        <v>0</v>
      </c>
    </row>
    <row r="548" spans="1:5" ht="34.5" hidden="1" thickBot="1" x14ac:dyDescent="0.25">
      <c r="A548" s="35" t="s">
        <v>122</v>
      </c>
      <c r="B548" s="79"/>
      <c r="C548" s="80" t="s">
        <v>73</v>
      </c>
      <c r="D548" s="81"/>
      <c r="E548" s="82"/>
    </row>
    <row r="549" spans="1:5" ht="17.25" hidden="1" customHeight="1" thickBot="1" x14ac:dyDescent="0.25">
      <c r="A549" s="50" t="s">
        <v>32</v>
      </c>
      <c r="B549" s="383"/>
      <c r="C549" s="384"/>
      <c r="D549" s="384"/>
      <c r="E549" s="385"/>
    </row>
    <row r="550" spans="1:5" ht="12" hidden="1" thickBot="1" x14ac:dyDescent="0.25">
      <c r="A550" s="50" t="s">
        <v>34</v>
      </c>
      <c r="B550" s="386"/>
      <c r="C550" s="387"/>
      <c r="D550" s="387"/>
      <c r="E550" s="388"/>
    </row>
    <row r="551" spans="1:5" ht="12.75" hidden="1" customHeight="1" thickBot="1" x14ac:dyDescent="0.25">
      <c r="A551" s="439"/>
      <c r="B551" s="55">
        <v>2018</v>
      </c>
      <c r="C551" s="55">
        <v>2019</v>
      </c>
      <c r="D551" s="55">
        <v>2020</v>
      </c>
      <c r="E551" s="55">
        <v>2021</v>
      </c>
    </row>
    <row r="552" spans="1:5" ht="9" hidden="1" customHeight="1" thickBot="1" x14ac:dyDescent="0.25">
      <c r="A552" s="440"/>
      <c r="B552" s="56" t="s">
        <v>13</v>
      </c>
      <c r="C552" s="56" t="s">
        <v>14</v>
      </c>
      <c r="D552" s="56" t="s">
        <v>14</v>
      </c>
      <c r="E552" s="56" t="s">
        <v>14</v>
      </c>
    </row>
    <row r="553" spans="1:5" ht="12" hidden="1" thickBot="1" x14ac:dyDescent="0.25">
      <c r="A553" s="50" t="s">
        <v>36</v>
      </c>
      <c r="B553" s="50"/>
      <c r="C553" s="50"/>
      <c r="D553" s="50"/>
      <c r="E553" s="50"/>
    </row>
    <row r="554" spans="1:5" ht="12" hidden="1" thickBot="1" x14ac:dyDescent="0.25">
      <c r="A554" s="50" t="s">
        <v>37</v>
      </c>
      <c r="B554" s="14">
        <f>B572</f>
        <v>0</v>
      </c>
      <c r="C554" s="14">
        <f>C572</f>
        <v>0</v>
      </c>
      <c r="D554" s="14">
        <f>D572</f>
        <v>0</v>
      </c>
      <c r="E554" s="14">
        <f>E572</f>
        <v>0</v>
      </c>
    </row>
    <row r="555" spans="1:5" ht="12" hidden="1" thickBot="1" x14ac:dyDescent="0.25">
      <c r="A555" s="50" t="s">
        <v>38</v>
      </c>
      <c r="B555" s="14" t="e">
        <f>B554/B553</f>
        <v>#DIV/0!</v>
      </c>
      <c r="C555" s="14" t="e">
        <f>C554/C553</f>
        <v>#DIV/0!</v>
      </c>
      <c r="D555" s="14" t="e">
        <f>D554/D553</f>
        <v>#DIV/0!</v>
      </c>
      <c r="E555" s="14" t="e">
        <f>E554/E553</f>
        <v>#DIV/0!</v>
      </c>
    </row>
    <row r="556" spans="1:5" ht="12" hidden="1" thickBot="1" x14ac:dyDescent="0.25">
      <c r="A556" s="50" t="s">
        <v>39</v>
      </c>
      <c r="B556" s="57" t="s">
        <v>40</v>
      </c>
      <c r="C556" s="58" t="e">
        <f t="shared" ref="C556:E558" si="18">C553/B553-1</f>
        <v>#DIV/0!</v>
      </c>
      <c r="D556" s="58" t="e">
        <f t="shared" si="18"/>
        <v>#DIV/0!</v>
      </c>
      <c r="E556" s="58" t="e">
        <f t="shared" si="18"/>
        <v>#DIV/0!</v>
      </c>
    </row>
    <row r="557" spans="1:5" ht="12" hidden="1" thickBot="1" x14ac:dyDescent="0.25">
      <c r="A557" s="50" t="s">
        <v>41</v>
      </c>
      <c r="B557" s="57" t="s">
        <v>40</v>
      </c>
      <c r="C557" s="58" t="e">
        <f t="shared" si="18"/>
        <v>#DIV/0!</v>
      </c>
      <c r="D557" s="58" t="e">
        <f t="shared" si="18"/>
        <v>#DIV/0!</v>
      </c>
      <c r="E557" s="58" t="e">
        <f t="shared" si="18"/>
        <v>#DIV/0!</v>
      </c>
    </row>
    <row r="558" spans="1:5" ht="12" hidden="1" thickBot="1" x14ac:dyDescent="0.25">
      <c r="A558" s="50" t="s">
        <v>42</v>
      </c>
      <c r="B558" s="57" t="s">
        <v>40</v>
      </c>
      <c r="C558" s="58" t="e">
        <f t="shared" si="18"/>
        <v>#DIV/0!</v>
      </c>
      <c r="D558" s="58" t="e">
        <f t="shared" si="18"/>
        <v>#DIV/0!</v>
      </c>
      <c r="E558" s="58" t="e">
        <f t="shared" si="18"/>
        <v>#DIV/0!</v>
      </c>
    </row>
    <row r="559" spans="1:5" ht="12" hidden="1" thickBot="1" x14ac:dyDescent="0.25">
      <c r="A559" s="462" t="s">
        <v>123</v>
      </c>
      <c r="B559" s="463"/>
      <c r="C559" s="463"/>
      <c r="D559" s="463"/>
      <c r="E559" s="464"/>
    </row>
    <row r="560" spans="1:5" ht="12.75" hidden="1" customHeight="1" thickBot="1" x14ac:dyDescent="0.25">
      <c r="A560" s="439"/>
      <c r="B560" s="55">
        <v>2018</v>
      </c>
      <c r="C560" s="55">
        <v>2019</v>
      </c>
      <c r="D560" s="55">
        <v>2020</v>
      </c>
      <c r="E560" s="55">
        <v>2021</v>
      </c>
    </row>
    <row r="561" spans="1:5" ht="9" hidden="1" customHeight="1" thickBot="1" x14ac:dyDescent="0.25">
      <c r="A561" s="440"/>
      <c r="B561" s="56" t="s">
        <v>13</v>
      </c>
      <c r="C561" s="56" t="s">
        <v>14</v>
      </c>
      <c r="D561" s="56" t="s">
        <v>14</v>
      </c>
      <c r="E561" s="56" t="s">
        <v>14</v>
      </c>
    </row>
    <row r="562" spans="1:5" ht="12" hidden="1" thickBot="1" x14ac:dyDescent="0.25">
      <c r="A562" s="59" t="s">
        <v>78</v>
      </c>
      <c r="B562" s="19">
        <f>B563+B564+B565+B566</f>
        <v>0</v>
      </c>
      <c r="C562" s="19">
        <f>C563+C564+C565+C566</f>
        <v>0</v>
      </c>
      <c r="D562" s="19">
        <f>D563+D564+D565+D566</f>
        <v>0</v>
      </c>
      <c r="E562" s="19">
        <f>E563+E564+E565+E566</f>
        <v>0</v>
      </c>
    </row>
    <row r="563" spans="1:5" ht="12" hidden="1" thickBot="1" x14ac:dyDescent="0.25">
      <c r="A563" s="61" t="s">
        <v>45</v>
      </c>
      <c r="B563" s="19"/>
      <c r="C563" s="19"/>
      <c r="D563" s="19"/>
      <c r="E563" s="19"/>
    </row>
    <row r="564" spans="1:5" ht="12" hidden="1" thickBot="1" x14ac:dyDescent="0.25">
      <c r="A564" s="61" t="s">
        <v>79</v>
      </c>
      <c r="B564" s="19"/>
      <c r="C564" s="19"/>
      <c r="D564" s="19"/>
      <c r="E564" s="19"/>
    </row>
    <row r="565" spans="1:5" ht="12" hidden="1" thickBot="1" x14ac:dyDescent="0.25">
      <c r="A565" s="61" t="s">
        <v>80</v>
      </c>
      <c r="B565" s="19"/>
      <c r="C565" s="19"/>
      <c r="D565" s="19"/>
      <c r="E565" s="19"/>
    </row>
    <row r="566" spans="1:5" ht="12" hidden="1" thickBot="1" x14ac:dyDescent="0.25">
      <c r="A566" s="61" t="s">
        <v>81</v>
      </c>
      <c r="B566" s="19"/>
      <c r="C566" s="19"/>
      <c r="D566" s="19"/>
      <c r="E566" s="19"/>
    </row>
    <row r="567" spans="1:5" ht="12" hidden="1" thickBot="1" x14ac:dyDescent="0.25">
      <c r="A567" s="59" t="s">
        <v>82</v>
      </c>
      <c r="B567" s="21">
        <f>B568+B569+B570+B571</f>
        <v>0</v>
      </c>
      <c r="C567" s="21">
        <f>C568+C569+C570+C571</f>
        <v>0</v>
      </c>
      <c r="D567" s="21">
        <f>D568+D569+D570+D571</f>
        <v>0</v>
      </c>
      <c r="E567" s="21">
        <f>E568+E569+E570+E571</f>
        <v>0</v>
      </c>
    </row>
    <row r="568" spans="1:5" ht="12" hidden="1" thickBot="1" x14ac:dyDescent="0.25">
      <c r="A568" s="61" t="s">
        <v>45</v>
      </c>
      <c r="B568" s="21"/>
      <c r="C568" s="19"/>
      <c r="D568" s="19"/>
      <c r="E568" s="19"/>
    </row>
    <row r="569" spans="1:5" ht="12" hidden="1" thickBot="1" x14ac:dyDescent="0.25">
      <c r="A569" s="61" t="s">
        <v>79</v>
      </c>
      <c r="B569" s="21"/>
      <c r="C569" s="19"/>
      <c r="D569" s="19"/>
      <c r="E569" s="19"/>
    </row>
    <row r="570" spans="1:5" ht="12" hidden="1" thickBot="1" x14ac:dyDescent="0.25">
      <c r="A570" s="61" t="s">
        <v>80</v>
      </c>
      <c r="B570" s="21"/>
      <c r="C570" s="19"/>
      <c r="D570" s="19"/>
      <c r="E570" s="19"/>
    </row>
    <row r="571" spans="1:5" ht="12" hidden="1" thickBot="1" x14ac:dyDescent="0.25">
      <c r="A571" s="61" t="s">
        <v>81</v>
      </c>
      <c r="B571" s="21"/>
      <c r="C571" s="19"/>
      <c r="D571" s="19"/>
      <c r="E571" s="19"/>
    </row>
    <row r="572" spans="1:5" ht="12" hidden="1" thickBot="1" x14ac:dyDescent="0.25">
      <c r="A572" s="67" t="s">
        <v>124</v>
      </c>
      <c r="B572" s="21">
        <f>B562+B567</f>
        <v>0</v>
      </c>
      <c r="C572" s="21">
        <f>C562+C567</f>
        <v>0</v>
      </c>
      <c r="D572" s="21">
        <f>D562+D567</f>
        <v>0</v>
      </c>
      <c r="E572" s="21">
        <f>E562+E567</f>
        <v>0</v>
      </c>
    </row>
    <row r="573" spans="1:5" ht="25.5" hidden="1" customHeight="1" thickBot="1" x14ac:dyDescent="0.25">
      <c r="A573" s="83" t="s">
        <v>125</v>
      </c>
      <c r="B573" s="465"/>
      <c r="C573" s="467"/>
      <c r="D573" s="467"/>
      <c r="E573" s="468"/>
    </row>
    <row r="574" spans="1:5" ht="34.5" hidden="1" thickBot="1" x14ac:dyDescent="0.25">
      <c r="A574" s="35" t="s">
        <v>122</v>
      </c>
      <c r="B574" s="79"/>
      <c r="C574" s="80" t="s">
        <v>73</v>
      </c>
      <c r="D574" s="81"/>
      <c r="E574" s="82"/>
    </row>
    <row r="575" spans="1:5" ht="17.25" hidden="1" customHeight="1" thickBot="1" x14ac:dyDescent="0.25">
      <c r="A575" s="50" t="s">
        <v>32</v>
      </c>
      <c r="B575" s="383"/>
      <c r="C575" s="384"/>
      <c r="D575" s="384"/>
      <c r="E575" s="385"/>
    </row>
    <row r="576" spans="1:5" ht="12" hidden="1" thickBot="1" x14ac:dyDescent="0.25">
      <c r="A576" s="50" t="s">
        <v>34</v>
      </c>
      <c r="B576" s="386"/>
      <c r="C576" s="387"/>
      <c r="D576" s="387"/>
      <c r="E576" s="388"/>
    </row>
    <row r="577" spans="1:5" ht="12.75" hidden="1" customHeight="1" thickBot="1" x14ac:dyDescent="0.25">
      <c r="A577" s="439"/>
      <c r="B577" s="55">
        <v>2018</v>
      </c>
      <c r="C577" s="55">
        <v>2019</v>
      </c>
      <c r="D577" s="55">
        <v>2020</v>
      </c>
      <c r="E577" s="55">
        <v>2021</v>
      </c>
    </row>
    <row r="578" spans="1:5" ht="9" hidden="1" customHeight="1" thickBot="1" x14ac:dyDescent="0.25">
      <c r="A578" s="440"/>
      <c r="B578" s="56" t="s">
        <v>13</v>
      </c>
      <c r="C578" s="56" t="s">
        <v>14</v>
      </c>
      <c r="D578" s="56" t="s">
        <v>14</v>
      </c>
      <c r="E578" s="56" t="s">
        <v>14</v>
      </c>
    </row>
    <row r="579" spans="1:5" ht="12" hidden="1" thickBot="1" x14ac:dyDescent="0.25">
      <c r="A579" s="50" t="s">
        <v>36</v>
      </c>
      <c r="B579" s="50"/>
      <c r="C579" s="50"/>
      <c r="D579" s="50"/>
      <c r="E579" s="50"/>
    </row>
    <row r="580" spans="1:5" ht="12" hidden="1" thickBot="1" x14ac:dyDescent="0.25">
      <c r="A580" s="50" t="s">
        <v>37</v>
      </c>
      <c r="B580" s="14">
        <f>B598</f>
        <v>0</v>
      </c>
      <c r="C580" s="14">
        <f>C598</f>
        <v>0</v>
      </c>
      <c r="D580" s="14">
        <f>D598</f>
        <v>0</v>
      </c>
      <c r="E580" s="14">
        <f>E598</f>
        <v>0</v>
      </c>
    </row>
    <row r="581" spans="1:5" ht="12" hidden="1" thickBot="1" x14ac:dyDescent="0.25">
      <c r="A581" s="50" t="s">
        <v>38</v>
      </c>
      <c r="B581" s="14" t="e">
        <f>B580/B579</f>
        <v>#DIV/0!</v>
      </c>
      <c r="C581" s="14" t="e">
        <f>C580/C579</f>
        <v>#DIV/0!</v>
      </c>
      <c r="D581" s="14" t="e">
        <f>D580/D579</f>
        <v>#DIV/0!</v>
      </c>
      <c r="E581" s="14" t="e">
        <f>E580/E579</f>
        <v>#DIV/0!</v>
      </c>
    </row>
    <row r="582" spans="1:5" ht="12" hidden="1" thickBot="1" x14ac:dyDescent="0.25">
      <c r="A582" s="50" t="s">
        <v>39</v>
      </c>
      <c r="B582" s="57" t="s">
        <v>40</v>
      </c>
      <c r="C582" s="58" t="e">
        <f t="shared" ref="C582:E584" si="19">C579/B579-1</f>
        <v>#DIV/0!</v>
      </c>
      <c r="D582" s="58" t="e">
        <f t="shared" si="19"/>
        <v>#DIV/0!</v>
      </c>
      <c r="E582" s="58" t="e">
        <f t="shared" si="19"/>
        <v>#DIV/0!</v>
      </c>
    </row>
    <row r="583" spans="1:5" ht="12" hidden="1" thickBot="1" x14ac:dyDescent="0.25">
      <c r="A583" s="50" t="s">
        <v>41</v>
      </c>
      <c r="B583" s="57" t="s">
        <v>40</v>
      </c>
      <c r="C583" s="58" t="e">
        <f t="shared" si="19"/>
        <v>#DIV/0!</v>
      </c>
      <c r="D583" s="58" t="e">
        <f t="shared" si="19"/>
        <v>#DIV/0!</v>
      </c>
      <c r="E583" s="58" t="e">
        <f t="shared" si="19"/>
        <v>#DIV/0!</v>
      </c>
    </row>
    <row r="584" spans="1:5" ht="12" hidden="1" thickBot="1" x14ac:dyDescent="0.25">
      <c r="A584" s="50" t="s">
        <v>42</v>
      </c>
      <c r="B584" s="57" t="s">
        <v>40</v>
      </c>
      <c r="C584" s="58" t="e">
        <f t="shared" si="19"/>
        <v>#DIV/0!</v>
      </c>
      <c r="D584" s="58" t="e">
        <f t="shared" si="19"/>
        <v>#DIV/0!</v>
      </c>
      <c r="E584" s="58" t="e">
        <f t="shared" si="19"/>
        <v>#DIV/0!</v>
      </c>
    </row>
    <row r="585" spans="1:5" ht="12" hidden="1" thickBot="1" x14ac:dyDescent="0.25">
      <c r="A585" s="462" t="s">
        <v>126</v>
      </c>
      <c r="B585" s="463"/>
      <c r="C585" s="463"/>
      <c r="D585" s="463"/>
      <c r="E585" s="464"/>
    </row>
    <row r="586" spans="1:5" ht="12.75" hidden="1" customHeight="1" thickBot="1" x14ac:dyDescent="0.25">
      <c r="A586" s="439"/>
      <c r="B586" s="55">
        <v>2018</v>
      </c>
      <c r="C586" s="55">
        <v>2019</v>
      </c>
      <c r="D586" s="55">
        <v>2020</v>
      </c>
      <c r="E586" s="55">
        <v>2021</v>
      </c>
    </row>
    <row r="587" spans="1:5" ht="9" hidden="1" customHeight="1" thickBot="1" x14ac:dyDescent="0.25">
      <c r="A587" s="440"/>
      <c r="B587" s="56" t="s">
        <v>13</v>
      </c>
      <c r="C587" s="56" t="s">
        <v>14</v>
      </c>
      <c r="D587" s="56" t="s">
        <v>14</v>
      </c>
      <c r="E587" s="56" t="s">
        <v>14</v>
      </c>
    </row>
    <row r="588" spans="1:5" ht="12" hidden="1" thickBot="1" x14ac:dyDescent="0.25">
      <c r="A588" s="59" t="s">
        <v>78</v>
      </c>
      <c r="B588" s="19">
        <f>B589+B590+B591+B592</f>
        <v>0</v>
      </c>
      <c r="C588" s="19">
        <f>C589+C590+C591+C592</f>
        <v>0</v>
      </c>
      <c r="D588" s="19">
        <f>D589+D590+D591+D592</f>
        <v>0</v>
      </c>
      <c r="E588" s="19">
        <f>E589+E590+E591+E592</f>
        <v>0</v>
      </c>
    </row>
    <row r="589" spans="1:5" ht="12" hidden="1" thickBot="1" x14ac:dyDescent="0.25">
      <c r="A589" s="61" t="s">
        <v>45</v>
      </c>
      <c r="B589" s="19"/>
      <c r="C589" s="19"/>
      <c r="D589" s="19"/>
      <c r="E589" s="19"/>
    </row>
    <row r="590" spans="1:5" ht="12" hidden="1" thickBot="1" x14ac:dyDescent="0.25">
      <c r="A590" s="61" t="s">
        <v>79</v>
      </c>
      <c r="B590" s="19"/>
      <c r="C590" s="19"/>
      <c r="D590" s="19"/>
      <c r="E590" s="19"/>
    </row>
    <row r="591" spans="1:5" ht="12" hidden="1" thickBot="1" x14ac:dyDescent="0.25">
      <c r="A591" s="61" t="s">
        <v>80</v>
      </c>
      <c r="B591" s="19"/>
      <c r="C591" s="19"/>
      <c r="D591" s="19"/>
      <c r="E591" s="19"/>
    </row>
    <row r="592" spans="1:5" ht="12" hidden="1" thickBot="1" x14ac:dyDescent="0.25">
      <c r="A592" s="61" t="s">
        <v>81</v>
      </c>
      <c r="B592" s="19"/>
      <c r="C592" s="19"/>
      <c r="D592" s="19"/>
      <c r="E592" s="19"/>
    </row>
    <row r="593" spans="1:5" ht="12" hidden="1" thickBot="1" x14ac:dyDescent="0.25">
      <c r="A593" s="59" t="s">
        <v>82</v>
      </c>
      <c r="B593" s="21">
        <f>B594+B595+B596+B597</f>
        <v>0</v>
      </c>
      <c r="C593" s="21">
        <f>C594+C595+C596+C597</f>
        <v>0</v>
      </c>
      <c r="D593" s="21">
        <f>D594+D595+D596+D597</f>
        <v>0</v>
      </c>
      <c r="E593" s="21">
        <f>E594+E595+E596+E597</f>
        <v>0</v>
      </c>
    </row>
    <row r="594" spans="1:5" ht="12" hidden="1" thickBot="1" x14ac:dyDescent="0.25">
      <c r="A594" s="61" t="s">
        <v>45</v>
      </c>
      <c r="B594" s="21"/>
      <c r="C594" s="21"/>
      <c r="D594" s="21"/>
      <c r="E594" s="21"/>
    </row>
    <row r="595" spans="1:5" ht="12" hidden="1" thickBot="1" x14ac:dyDescent="0.25">
      <c r="A595" s="61" t="s">
        <v>79</v>
      </c>
      <c r="B595" s="21"/>
      <c r="C595" s="21"/>
      <c r="D595" s="21"/>
      <c r="E595" s="21"/>
    </row>
    <row r="596" spans="1:5" ht="12" hidden="1" thickBot="1" x14ac:dyDescent="0.25">
      <c r="A596" s="61" t="s">
        <v>80</v>
      </c>
      <c r="B596" s="21"/>
      <c r="C596" s="21"/>
      <c r="D596" s="21"/>
      <c r="E596" s="21"/>
    </row>
    <row r="597" spans="1:5" ht="12" hidden="1" thickBot="1" x14ac:dyDescent="0.25">
      <c r="A597" s="61" t="s">
        <v>81</v>
      </c>
      <c r="B597" s="21"/>
      <c r="C597" s="21"/>
      <c r="D597" s="21"/>
      <c r="E597" s="21"/>
    </row>
    <row r="598" spans="1:5" ht="12" hidden="1" thickBot="1" x14ac:dyDescent="0.25">
      <c r="A598" s="67" t="s">
        <v>117</v>
      </c>
      <c r="B598" s="21">
        <f>B588+B593</f>
        <v>0</v>
      </c>
      <c r="C598" s="21">
        <f>C588+C593</f>
        <v>0</v>
      </c>
      <c r="D598" s="21">
        <f>D588+D593</f>
        <v>0</v>
      </c>
      <c r="E598" s="21">
        <f>E588+E593</f>
        <v>0</v>
      </c>
    </row>
    <row r="599" spans="1:5" ht="12" thickBot="1" x14ac:dyDescent="0.25">
      <c r="A599" s="68" t="s">
        <v>177</v>
      </c>
      <c r="B599" s="456" t="s">
        <v>178</v>
      </c>
      <c r="C599" s="457"/>
      <c r="D599" s="457"/>
      <c r="E599" s="458"/>
    </row>
    <row r="600" spans="1:5" ht="30.75" customHeight="1" thickBot="1" x14ac:dyDescent="0.25">
      <c r="A600" s="50" t="s">
        <v>32</v>
      </c>
      <c r="B600" s="383" t="s">
        <v>179</v>
      </c>
      <c r="C600" s="384"/>
      <c r="D600" s="384"/>
      <c r="E600" s="385"/>
    </row>
    <row r="601" spans="1:5" ht="12" thickBot="1" x14ac:dyDescent="0.25">
      <c r="A601" s="50" t="s">
        <v>34</v>
      </c>
      <c r="B601" s="386" t="s">
        <v>114</v>
      </c>
      <c r="C601" s="387"/>
      <c r="D601" s="387"/>
      <c r="E601" s="388"/>
    </row>
    <row r="602" spans="1:5" ht="12.75" customHeight="1" x14ac:dyDescent="0.2">
      <c r="A602" s="439"/>
      <c r="B602" s="55">
        <v>2019</v>
      </c>
      <c r="C602" s="55">
        <v>2020</v>
      </c>
      <c r="D602" s="55">
        <v>2021</v>
      </c>
      <c r="E602" s="55">
        <v>2022</v>
      </c>
    </row>
    <row r="603" spans="1:5" ht="9" customHeight="1" thickBot="1" x14ac:dyDescent="0.25">
      <c r="A603" s="440"/>
      <c r="B603" s="56" t="s">
        <v>13</v>
      </c>
      <c r="C603" s="56" t="s">
        <v>14</v>
      </c>
      <c r="D603" s="56" t="s">
        <v>14</v>
      </c>
      <c r="E603" s="56" t="s">
        <v>14</v>
      </c>
    </row>
    <row r="604" spans="1:5" ht="12" thickBot="1" x14ac:dyDescent="0.25">
      <c r="A604" s="50" t="s">
        <v>36</v>
      </c>
      <c r="B604" s="15">
        <v>26</v>
      </c>
      <c r="C604" s="15">
        <v>26</v>
      </c>
      <c r="D604" s="15">
        <v>26</v>
      </c>
      <c r="E604" s="15">
        <v>26</v>
      </c>
    </row>
    <row r="605" spans="1:5" ht="12" thickBot="1" x14ac:dyDescent="0.25">
      <c r="A605" s="50" t="s">
        <v>37</v>
      </c>
      <c r="B605" s="65">
        <v>33805</v>
      </c>
      <c r="C605" s="65">
        <v>33805</v>
      </c>
      <c r="D605" s="65">
        <v>33805</v>
      </c>
      <c r="E605" s="65">
        <v>33805</v>
      </c>
    </row>
    <row r="606" spans="1:5" ht="12" thickBot="1" x14ac:dyDescent="0.25">
      <c r="A606" s="50" t="s">
        <v>38</v>
      </c>
      <c r="B606" s="15">
        <f>B605/B604</f>
        <v>1300.1923076923076</v>
      </c>
      <c r="C606" s="15">
        <f>C605/C604</f>
        <v>1300.1923076923076</v>
      </c>
      <c r="D606" s="15">
        <f>D605/D604</f>
        <v>1300.1923076923076</v>
      </c>
      <c r="E606" s="15">
        <f>E605/E604</f>
        <v>1300.1923076923076</v>
      </c>
    </row>
    <row r="607" spans="1:5" ht="12" thickBot="1" x14ac:dyDescent="0.25">
      <c r="A607" s="50" t="s">
        <v>39</v>
      </c>
      <c r="B607" s="57">
        <v>0</v>
      </c>
      <c r="C607" s="58">
        <f t="shared" ref="C607:E609" si="20">C604/B604-1</f>
        <v>0</v>
      </c>
      <c r="D607" s="58">
        <f t="shared" si="20"/>
        <v>0</v>
      </c>
      <c r="E607" s="58">
        <f t="shared" si="20"/>
        <v>0</v>
      </c>
    </row>
    <row r="608" spans="1:5" ht="12" thickBot="1" x14ac:dyDescent="0.25">
      <c r="A608" s="50" t="s">
        <v>41</v>
      </c>
      <c r="B608" s="57">
        <v>0</v>
      </c>
      <c r="C608" s="58">
        <f t="shared" si="20"/>
        <v>0</v>
      </c>
      <c r="D608" s="58">
        <f t="shared" si="20"/>
        <v>0</v>
      </c>
      <c r="E608" s="58">
        <f t="shared" si="20"/>
        <v>0</v>
      </c>
    </row>
    <row r="609" spans="1:5" ht="12" thickBot="1" x14ac:dyDescent="0.25">
      <c r="A609" s="50" t="s">
        <v>42</v>
      </c>
      <c r="B609" s="57">
        <v>0</v>
      </c>
      <c r="C609" s="58">
        <f t="shared" si="20"/>
        <v>0</v>
      </c>
      <c r="D609" s="58">
        <f t="shared" si="20"/>
        <v>0</v>
      </c>
      <c r="E609" s="58">
        <f t="shared" si="20"/>
        <v>0</v>
      </c>
    </row>
    <row r="610" spans="1:5" ht="24.75" customHeight="1" thickBot="1" x14ac:dyDescent="0.25">
      <c r="A610" s="462" t="s">
        <v>180</v>
      </c>
      <c r="B610" s="463"/>
      <c r="C610" s="463"/>
      <c r="D610" s="463"/>
      <c r="E610" s="464"/>
    </row>
    <row r="611" spans="1:5" ht="12.75" customHeight="1" x14ac:dyDescent="0.2">
      <c r="A611" s="439"/>
      <c r="B611" s="55">
        <v>2019</v>
      </c>
      <c r="C611" s="55">
        <v>2020</v>
      </c>
      <c r="D611" s="55">
        <v>2021</v>
      </c>
      <c r="E611" s="55">
        <v>2022</v>
      </c>
    </row>
    <row r="612" spans="1:5" ht="9" customHeight="1" thickBot="1" x14ac:dyDescent="0.25">
      <c r="A612" s="440"/>
      <c r="B612" s="56" t="s">
        <v>13</v>
      </c>
      <c r="C612" s="56" t="s">
        <v>14</v>
      </c>
      <c r="D612" s="56" t="s">
        <v>14</v>
      </c>
      <c r="E612" s="56" t="s">
        <v>14</v>
      </c>
    </row>
    <row r="613" spans="1:5" ht="24.75" customHeight="1" thickBot="1" x14ac:dyDescent="0.25">
      <c r="A613" s="59" t="s">
        <v>44</v>
      </c>
      <c r="B613" s="60">
        <v>16800</v>
      </c>
      <c r="C613" s="60">
        <v>16800</v>
      </c>
      <c r="D613" s="60">
        <v>16800</v>
      </c>
      <c r="E613" s="60">
        <v>16800</v>
      </c>
    </row>
    <row r="614" spans="1:5" ht="38.25" customHeight="1" thickBot="1" x14ac:dyDescent="0.25">
      <c r="A614" s="61" t="s">
        <v>45</v>
      </c>
      <c r="B614" s="60">
        <v>16800</v>
      </c>
      <c r="C614" s="60">
        <v>16800</v>
      </c>
      <c r="D614" s="60">
        <v>16800</v>
      </c>
      <c r="E614" s="60">
        <v>16800</v>
      </c>
    </row>
    <row r="615" spans="1:5" ht="24.75" customHeight="1" thickBot="1" x14ac:dyDescent="0.25">
      <c r="A615" s="61" t="s">
        <v>46</v>
      </c>
      <c r="B615" s="65"/>
      <c r="C615" s="62"/>
      <c r="D615" s="62"/>
      <c r="E615" s="62"/>
    </row>
    <row r="616" spans="1:5" ht="24.75" customHeight="1" thickBot="1" x14ac:dyDescent="0.25">
      <c r="A616" s="59" t="s">
        <v>47</v>
      </c>
      <c r="B616" s="65">
        <v>2805</v>
      </c>
      <c r="C616" s="65">
        <v>2805</v>
      </c>
      <c r="D616" s="65">
        <v>2805</v>
      </c>
      <c r="E616" s="65">
        <v>2805</v>
      </c>
    </row>
    <row r="617" spans="1:5" ht="12" thickBot="1" x14ac:dyDescent="0.25">
      <c r="A617" s="61" t="s">
        <v>45</v>
      </c>
      <c r="B617" s="65">
        <v>2805</v>
      </c>
      <c r="C617" s="65">
        <v>2805</v>
      </c>
      <c r="D617" s="65">
        <v>2805</v>
      </c>
      <c r="E617" s="65">
        <v>2805</v>
      </c>
    </row>
    <row r="618" spans="1:5" ht="12" thickBot="1" x14ac:dyDescent="0.25">
      <c r="A618" s="61" t="s">
        <v>46</v>
      </c>
      <c r="B618" s="65"/>
      <c r="C618" s="60"/>
      <c r="D618" s="60"/>
      <c r="E618" s="60"/>
    </row>
    <row r="619" spans="1:5" ht="24.75" customHeight="1" thickBot="1" x14ac:dyDescent="0.25">
      <c r="A619" s="59" t="s">
        <v>48</v>
      </c>
      <c r="B619" s="73">
        <v>14200</v>
      </c>
      <c r="C619" s="106">
        <v>14200</v>
      </c>
      <c r="D619" s="73">
        <v>14200</v>
      </c>
      <c r="E619" s="73">
        <v>14200</v>
      </c>
    </row>
    <row r="620" spans="1:5" ht="12" thickBot="1" x14ac:dyDescent="0.25">
      <c r="A620" s="61" t="s">
        <v>45</v>
      </c>
      <c r="B620" s="73">
        <v>14200</v>
      </c>
      <c r="C620" s="106">
        <v>14200</v>
      </c>
      <c r="D620" s="73">
        <v>14200</v>
      </c>
      <c r="E620" s="73">
        <v>14200</v>
      </c>
    </row>
    <row r="621" spans="1:5" ht="12" thickBot="1" x14ac:dyDescent="0.25">
      <c r="A621" s="61" t="s">
        <v>46</v>
      </c>
      <c r="B621" s="21"/>
      <c r="C621" s="19"/>
      <c r="D621" s="19"/>
      <c r="E621" s="19"/>
    </row>
    <row r="622" spans="1:5" ht="12" thickBot="1" x14ac:dyDescent="0.25">
      <c r="A622" s="59" t="s">
        <v>49</v>
      </c>
      <c r="B622" s="21"/>
      <c r="C622" s="19"/>
      <c r="D622" s="19"/>
      <c r="E622" s="19"/>
    </row>
    <row r="623" spans="1:5" ht="12" thickBot="1" x14ac:dyDescent="0.25">
      <c r="A623" s="61" t="s">
        <v>45</v>
      </c>
      <c r="B623" s="21"/>
      <c r="C623" s="19"/>
      <c r="D623" s="19"/>
      <c r="E623" s="19"/>
    </row>
    <row r="624" spans="1:5" ht="12" thickBot="1" x14ac:dyDescent="0.25">
      <c r="A624" s="61" t="s">
        <v>46</v>
      </c>
      <c r="B624" s="21"/>
      <c r="C624" s="19"/>
      <c r="D624" s="19"/>
      <c r="E624" s="19"/>
    </row>
    <row r="625" spans="1:5" ht="12" thickBot="1" x14ac:dyDescent="0.25">
      <c r="A625" s="59" t="s">
        <v>50</v>
      </c>
      <c r="B625" s="21"/>
      <c r="C625" s="19"/>
      <c r="D625" s="19"/>
      <c r="E625" s="19"/>
    </row>
    <row r="626" spans="1:5" ht="12" thickBot="1" x14ac:dyDescent="0.25">
      <c r="A626" s="61" t="s">
        <v>45</v>
      </c>
      <c r="B626" s="21"/>
      <c r="C626" s="19"/>
      <c r="D626" s="19"/>
      <c r="E626" s="19"/>
    </row>
    <row r="627" spans="1:5" ht="12" thickBot="1" x14ac:dyDescent="0.25">
      <c r="A627" s="61" t="s">
        <v>46</v>
      </c>
      <c r="B627" s="21"/>
      <c r="C627" s="19"/>
      <c r="D627" s="19"/>
      <c r="E627" s="19"/>
    </row>
    <row r="628" spans="1:5" ht="12" thickBot="1" x14ac:dyDescent="0.25">
      <c r="A628" s="59" t="s">
        <v>51</v>
      </c>
      <c r="B628" s="21"/>
      <c r="C628" s="19"/>
      <c r="D628" s="19"/>
      <c r="E628" s="19"/>
    </row>
    <row r="629" spans="1:5" ht="12" thickBot="1" x14ac:dyDescent="0.25">
      <c r="A629" s="61" t="s">
        <v>45</v>
      </c>
      <c r="B629" s="21"/>
      <c r="C629" s="19"/>
      <c r="D629" s="19"/>
      <c r="E629" s="19"/>
    </row>
    <row r="630" spans="1:5" ht="12" thickBot="1" x14ac:dyDescent="0.25">
      <c r="A630" s="61" t="s">
        <v>46</v>
      </c>
      <c r="B630" s="21"/>
      <c r="C630" s="19"/>
      <c r="D630" s="19"/>
      <c r="E630" s="19"/>
    </row>
    <row r="631" spans="1:5" ht="12" thickBot="1" x14ac:dyDescent="0.25">
      <c r="A631" s="59" t="s">
        <v>52</v>
      </c>
      <c r="B631" s="21"/>
      <c r="C631" s="19"/>
      <c r="D631" s="19"/>
      <c r="E631" s="19"/>
    </row>
    <row r="632" spans="1:5" ht="12" thickBot="1" x14ac:dyDescent="0.25">
      <c r="A632" s="61" t="s">
        <v>45</v>
      </c>
      <c r="B632" s="21"/>
      <c r="C632" s="19"/>
      <c r="D632" s="19"/>
      <c r="E632" s="19"/>
    </row>
    <row r="633" spans="1:5" ht="12" thickBot="1" x14ac:dyDescent="0.25">
      <c r="A633" s="61" t="s">
        <v>46</v>
      </c>
      <c r="B633" s="21"/>
      <c r="C633" s="19"/>
      <c r="D633" s="19"/>
      <c r="E633" s="19"/>
    </row>
    <row r="634" spans="1:5" ht="12" thickBot="1" x14ac:dyDescent="0.25">
      <c r="A634" s="75" t="s">
        <v>181</v>
      </c>
      <c r="B634" s="21">
        <f>B631+B628+B625+B622+B619+B616+B613</f>
        <v>33805</v>
      </c>
      <c r="C634" s="21">
        <f>C631+C628+C625+C622+C619+C616+C613</f>
        <v>33805</v>
      </c>
      <c r="D634" s="21">
        <f>D631+D628+D625+D622+D619+D616+D613</f>
        <v>33805</v>
      </c>
      <c r="E634" s="21">
        <f>E631+E628+E625+E622+E619+E616+E613</f>
        <v>33805</v>
      </c>
    </row>
    <row r="635" spans="1:5" ht="17.25" customHeight="1" thickBot="1" x14ac:dyDescent="0.25">
      <c r="A635" s="68" t="s">
        <v>54</v>
      </c>
      <c r="B635" s="42">
        <f>IF(B634-B605=0,0,"Error")</f>
        <v>0</v>
      </c>
      <c r="C635" s="42">
        <f>IF(C634-C605=0,0,"Error")</f>
        <v>0</v>
      </c>
      <c r="D635" s="42">
        <f>IF(D634-D605=0,0,"Error")</f>
        <v>0</v>
      </c>
      <c r="E635" s="42">
        <f>IF(E634-E605=0,0,"Error")</f>
        <v>0</v>
      </c>
    </row>
    <row r="636" spans="1:5" ht="12" thickBot="1" x14ac:dyDescent="0.25">
      <c r="A636" s="444" t="s">
        <v>127</v>
      </c>
      <c r="B636" s="445"/>
      <c r="C636" s="445"/>
      <c r="D636" s="445"/>
      <c r="E636" s="446"/>
    </row>
    <row r="637" spans="1:5" ht="12" thickBot="1" x14ac:dyDescent="0.25">
      <c r="A637" s="444" t="s">
        <v>68</v>
      </c>
      <c r="B637" s="445"/>
      <c r="C637" s="445"/>
      <c r="D637" s="445"/>
      <c r="E637" s="446"/>
    </row>
    <row r="638" spans="1:5" ht="19.5" customHeight="1" thickBot="1" x14ac:dyDescent="0.25">
      <c r="A638" s="35" t="s">
        <v>125</v>
      </c>
      <c r="B638" s="470" t="s">
        <v>182</v>
      </c>
      <c r="C638" s="466"/>
      <c r="D638" s="467"/>
      <c r="E638" s="468"/>
    </row>
    <row r="639" spans="1:5" ht="42.75" customHeight="1" thickBot="1" x14ac:dyDescent="0.25">
      <c r="A639" s="35" t="s">
        <v>183</v>
      </c>
      <c r="B639" s="88" t="s">
        <v>184</v>
      </c>
      <c r="C639" s="76" t="s">
        <v>73</v>
      </c>
      <c r="D639" s="467" t="s">
        <v>185</v>
      </c>
      <c r="E639" s="468"/>
    </row>
    <row r="640" spans="1:5" ht="12" thickBot="1" x14ac:dyDescent="0.25">
      <c r="A640" s="77"/>
      <c r="B640" s="465"/>
      <c r="C640" s="469"/>
      <c r="D640" s="467"/>
      <c r="E640" s="468"/>
    </row>
    <row r="641" spans="1:5" ht="17.25" customHeight="1" thickBot="1" x14ac:dyDescent="0.25">
      <c r="A641" s="50" t="s">
        <v>32</v>
      </c>
      <c r="B641" s="383" t="s">
        <v>184</v>
      </c>
      <c r="C641" s="384"/>
      <c r="D641" s="384"/>
      <c r="E641" s="385"/>
    </row>
    <row r="642" spans="1:5" ht="12" thickBot="1" x14ac:dyDescent="0.25">
      <c r="A642" s="50" t="s">
        <v>34</v>
      </c>
      <c r="B642" s="386" t="s">
        <v>186</v>
      </c>
      <c r="C642" s="387"/>
      <c r="D642" s="387"/>
      <c r="E642" s="388"/>
    </row>
    <row r="643" spans="1:5" ht="12.75" customHeight="1" x14ac:dyDescent="0.2">
      <c r="A643" s="439"/>
      <c r="B643" s="55">
        <v>2019</v>
      </c>
      <c r="C643" s="55">
        <v>2020</v>
      </c>
      <c r="D643" s="55">
        <v>2021</v>
      </c>
      <c r="E643" s="55">
        <v>2022</v>
      </c>
    </row>
    <row r="644" spans="1:5" ht="9" customHeight="1" thickBot="1" x14ac:dyDescent="0.25">
      <c r="A644" s="440"/>
      <c r="B644" s="56" t="s">
        <v>13</v>
      </c>
      <c r="C644" s="56" t="s">
        <v>14</v>
      </c>
      <c r="D644" s="56" t="s">
        <v>14</v>
      </c>
      <c r="E644" s="56" t="s">
        <v>14</v>
      </c>
    </row>
    <row r="645" spans="1:5" ht="12" thickBot="1" x14ac:dyDescent="0.25">
      <c r="A645" s="50" t="s">
        <v>36</v>
      </c>
      <c r="B645" s="14">
        <v>1</v>
      </c>
      <c r="C645" s="14">
        <v>1</v>
      </c>
      <c r="D645" s="14"/>
      <c r="E645" s="14"/>
    </row>
    <row r="646" spans="1:5" ht="12" thickBot="1" x14ac:dyDescent="0.25">
      <c r="A646" s="50" t="s">
        <v>37</v>
      </c>
      <c r="B646" s="96">
        <v>130000</v>
      </c>
      <c r="C646" s="97">
        <v>130000</v>
      </c>
      <c r="D646" s="90">
        <v>130000</v>
      </c>
      <c r="E646" s="108">
        <v>130000</v>
      </c>
    </row>
    <row r="647" spans="1:5" ht="12" thickBot="1" x14ac:dyDescent="0.25">
      <c r="A647" s="50" t="s">
        <v>38</v>
      </c>
      <c r="B647" s="91">
        <v>130000</v>
      </c>
      <c r="C647" s="109">
        <f>C646/C645</f>
        <v>130000</v>
      </c>
      <c r="D647" s="109">
        <v>130000</v>
      </c>
      <c r="E647" s="109">
        <v>130000</v>
      </c>
    </row>
    <row r="648" spans="1:5" ht="12" thickBot="1" x14ac:dyDescent="0.25">
      <c r="A648" s="50" t="s">
        <v>39</v>
      </c>
      <c r="B648" s="110">
        <f>C648</f>
        <v>0</v>
      </c>
      <c r="C648" s="58">
        <f t="shared" ref="C648:E650" si="21">C645/B645-1</f>
        <v>0</v>
      </c>
      <c r="D648" s="58">
        <f t="shared" si="21"/>
        <v>-1</v>
      </c>
      <c r="E648" s="58" t="e">
        <f t="shared" si="21"/>
        <v>#DIV/0!</v>
      </c>
    </row>
    <row r="649" spans="1:5" ht="12" thickBot="1" x14ac:dyDescent="0.25">
      <c r="A649" s="50" t="s">
        <v>41</v>
      </c>
      <c r="B649" s="110">
        <f t="shared" ref="B649:B650" si="22">C649</f>
        <v>0</v>
      </c>
      <c r="C649" s="58">
        <f t="shared" si="21"/>
        <v>0</v>
      </c>
      <c r="D649" s="58">
        <f t="shared" si="21"/>
        <v>0</v>
      </c>
      <c r="E649" s="58">
        <f t="shared" si="21"/>
        <v>0</v>
      </c>
    </row>
    <row r="650" spans="1:5" ht="12" thickBot="1" x14ac:dyDescent="0.25">
      <c r="A650" s="50" t="s">
        <v>42</v>
      </c>
      <c r="B650" s="110">
        <f t="shared" si="22"/>
        <v>0</v>
      </c>
      <c r="C650" s="58">
        <f t="shared" si="21"/>
        <v>0</v>
      </c>
      <c r="D650" s="58">
        <f t="shared" si="21"/>
        <v>0</v>
      </c>
      <c r="E650" s="58">
        <f t="shared" si="21"/>
        <v>0</v>
      </c>
    </row>
    <row r="651" spans="1:5" ht="12" thickBot="1" x14ac:dyDescent="0.25">
      <c r="A651" s="462" t="s">
        <v>187</v>
      </c>
      <c r="B651" s="463"/>
      <c r="C651" s="463"/>
      <c r="D651" s="463"/>
      <c r="E651" s="464"/>
    </row>
    <row r="652" spans="1:5" ht="12.75" customHeight="1" x14ac:dyDescent="0.2">
      <c r="A652" s="439"/>
      <c r="B652" s="55">
        <v>2019</v>
      </c>
      <c r="C652" s="55">
        <v>2020</v>
      </c>
      <c r="D652" s="55">
        <v>2021</v>
      </c>
      <c r="E652" s="55">
        <v>2022</v>
      </c>
    </row>
    <row r="653" spans="1:5" ht="9" customHeight="1" thickBot="1" x14ac:dyDescent="0.25">
      <c r="A653" s="440"/>
      <c r="B653" s="56" t="s">
        <v>13</v>
      </c>
      <c r="C653" s="56" t="s">
        <v>14</v>
      </c>
      <c r="D653" s="56" t="s">
        <v>14</v>
      </c>
      <c r="E653" s="56" t="s">
        <v>14</v>
      </c>
    </row>
    <row r="654" spans="1:5" ht="12" thickBot="1" x14ac:dyDescent="0.25">
      <c r="A654" s="59" t="s">
        <v>78</v>
      </c>
      <c r="B654" s="19">
        <f>B655+B656+B657+B658</f>
        <v>0</v>
      </c>
      <c r="C654" s="19">
        <f>C655+C656+C657+C658</f>
        <v>0</v>
      </c>
      <c r="D654" s="19">
        <f>D655+D656+D657+D658</f>
        <v>0</v>
      </c>
      <c r="E654" s="19">
        <f>E655+E656+E657+E658</f>
        <v>0</v>
      </c>
    </row>
    <row r="655" spans="1:5" ht="12" thickBot="1" x14ac:dyDescent="0.25">
      <c r="A655" s="61" t="s">
        <v>45</v>
      </c>
      <c r="B655" s="19"/>
      <c r="C655" s="19"/>
      <c r="D655" s="19"/>
      <c r="E655" s="19"/>
    </row>
    <row r="656" spans="1:5" ht="12" thickBot="1" x14ac:dyDescent="0.25">
      <c r="A656" s="61" t="s">
        <v>79</v>
      </c>
      <c r="B656" s="19"/>
      <c r="C656" s="19"/>
      <c r="D656" s="19"/>
      <c r="E656" s="19"/>
    </row>
    <row r="657" spans="1:5" ht="12" thickBot="1" x14ac:dyDescent="0.25">
      <c r="A657" s="61" t="s">
        <v>80</v>
      </c>
      <c r="B657" s="19"/>
      <c r="C657" s="19"/>
      <c r="D657" s="19"/>
      <c r="E657" s="19"/>
    </row>
    <row r="658" spans="1:5" ht="12" thickBot="1" x14ac:dyDescent="0.25">
      <c r="A658" s="61" t="s">
        <v>81</v>
      </c>
      <c r="B658" s="19"/>
      <c r="C658" s="19"/>
      <c r="D658" s="19"/>
      <c r="E658" s="19"/>
    </row>
    <row r="659" spans="1:5" ht="12" thickBot="1" x14ac:dyDescent="0.25">
      <c r="A659" s="59" t="s">
        <v>82</v>
      </c>
      <c r="B659" s="97">
        <v>130000</v>
      </c>
      <c r="C659" s="97">
        <v>130000</v>
      </c>
      <c r="D659" s="97">
        <v>130000</v>
      </c>
      <c r="E659" s="97">
        <v>130000</v>
      </c>
    </row>
    <row r="660" spans="1:5" ht="12" thickBot="1" x14ac:dyDescent="0.25">
      <c r="A660" s="61" t="s">
        <v>45</v>
      </c>
      <c r="B660" s="97">
        <v>130000</v>
      </c>
      <c r="C660" s="97">
        <v>130000</v>
      </c>
      <c r="D660" s="97">
        <v>130000</v>
      </c>
      <c r="E660" s="97">
        <v>130000</v>
      </c>
    </row>
    <row r="661" spans="1:5" ht="12" thickBot="1" x14ac:dyDescent="0.25">
      <c r="A661" s="61" t="s">
        <v>79</v>
      </c>
      <c r="B661" s="21"/>
      <c r="C661" s="19"/>
      <c r="D661" s="19"/>
      <c r="E661" s="19"/>
    </row>
    <row r="662" spans="1:5" ht="12" thickBot="1" x14ac:dyDescent="0.25">
      <c r="A662" s="61" t="s">
        <v>80</v>
      </c>
      <c r="B662" s="21"/>
      <c r="C662" s="19"/>
      <c r="D662" s="19"/>
      <c r="E662" s="19"/>
    </row>
    <row r="663" spans="1:5" ht="12" thickBot="1" x14ac:dyDescent="0.25">
      <c r="A663" s="61" t="s">
        <v>81</v>
      </c>
      <c r="B663" s="21"/>
      <c r="C663" s="19"/>
      <c r="D663" s="19"/>
      <c r="E663" s="19"/>
    </row>
    <row r="664" spans="1:5" ht="12" thickBot="1" x14ac:dyDescent="0.25">
      <c r="A664" s="78" t="s">
        <v>188</v>
      </c>
      <c r="B664" s="21">
        <f>B654+B659</f>
        <v>130000</v>
      </c>
      <c r="C664" s="21">
        <f>C654+C659</f>
        <v>130000</v>
      </c>
      <c r="D664" s="21">
        <f>D654+D659</f>
        <v>130000</v>
      </c>
      <c r="E664" s="21">
        <f>E654+E659</f>
        <v>130000</v>
      </c>
    </row>
    <row r="665" spans="1:5" ht="24.75" customHeight="1" thickBot="1" x14ac:dyDescent="0.25">
      <c r="A665" s="52" t="s">
        <v>189</v>
      </c>
      <c r="B665" s="441" t="s">
        <v>190</v>
      </c>
      <c r="C665" s="442"/>
      <c r="D665" s="442"/>
      <c r="E665" s="443"/>
    </row>
    <row r="666" spans="1:5" ht="23.25" customHeight="1" thickBot="1" x14ac:dyDescent="0.25">
      <c r="A666" s="383" t="s">
        <v>20</v>
      </c>
      <c r="B666" s="384"/>
      <c r="C666" s="384"/>
      <c r="D666" s="384"/>
      <c r="E666" s="385"/>
    </row>
    <row r="667" spans="1:5" ht="12" thickBot="1" x14ac:dyDescent="0.25">
      <c r="A667" s="53"/>
      <c r="B667" s="54"/>
      <c r="C667" s="51" t="s">
        <v>99</v>
      </c>
      <c r="D667" s="51" t="s">
        <v>99</v>
      </c>
      <c r="E667" s="51" t="s">
        <v>99</v>
      </c>
    </row>
    <row r="668" spans="1:5" ht="23.25" thickBot="1" x14ac:dyDescent="0.25">
      <c r="A668" s="48" t="s">
        <v>191</v>
      </c>
      <c r="B668" s="49" t="s">
        <v>192</v>
      </c>
      <c r="C668" s="49" t="s">
        <v>192</v>
      </c>
      <c r="D668" s="49" t="s">
        <v>162</v>
      </c>
      <c r="E668" s="49" t="s">
        <v>163</v>
      </c>
    </row>
    <row r="669" spans="1:5" ht="23.25" thickBot="1" x14ac:dyDescent="0.25">
      <c r="A669" s="48" t="s">
        <v>193</v>
      </c>
      <c r="B669" s="49" t="s">
        <v>194</v>
      </c>
      <c r="C669" s="49" t="s">
        <v>195</v>
      </c>
      <c r="D669" s="49" t="s">
        <v>192</v>
      </c>
      <c r="E669" s="49" t="s">
        <v>192</v>
      </c>
    </row>
    <row r="670" spans="1:5" ht="12" thickBot="1" x14ac:dyDescent="0.25">
      <c r="A670" s="444" t="s">
        <v>196</v>
      </c>
      <c r="B670" s="445"/>
      <c r="C670" s="445"/>
      <c r="D670" s="445"/>
      <c r="E670" s="446"/>
    </row>
    <row r="671" spans="1:5" ht="12" thickBot="1" x14ac:dyDescent="0.25">
      <c r="A671" s="444" t="s">
        <v>29</v>
      </c>
      <c r="B671" s="445"/>
      <c r="C671" s="445"/>
      <c r="D671" s="445"/>
      <c r="E671" s="446"/>
    </row>
    <row r="672" spans="1:5" ht="18.75" customHeight="1" thickBot="1" x14ac:dyDescent="0.25">
      <c r="A672" s="35" t="s">
        <v>197</v>
      </c>
      <c r="B672" s="459" t="s">
        <v>198</v>
      </c>
      <c r="C672" s="460"/>
      <c r="D672" s="460"/>
      <c r="E672" s="461"/>
    </row>
    <row r="673" spans="1:5" ht="31.5" customHeight="1" thickBot="1" x14ac:dyDescent="0.25">
      <c r="A673" s="50" t="s">
        <v>32</v>
      </c>
      <c r="B673" s="383" t="s">
        <v>110</v>
      </c>
      <c r="C673" s="384"/>
      <c r="D673" s="384"/>
      <c r="E673" s="385"/>
    </row>
    <row r="674" spans="1:5" ht="12" thickBot="1" x14ac:dyDescent="0.25">
      <c r="A674" s="50" t="s">
        <v>34</v>
      </c>
      <c r="B674" s="386" t="s">
        <v>199</v>
      </c>
      <c r="C674" s="387"/>
      <c r="D674" s="387"/>
      <c r="E674" s="388"/>
    </row>
    <row r="675" spans="1:5" ht="12.75" customHeight="1" x14ac:dyDescent="0.2">
      <c r="A675" s="439"/>
      <c r="B675" s="55">
        <v>2019</v>
      </c>
      <c r="C675" s="55">
        <v>2020</v>
      </c>
      <c r="D675" s="55">
        <v>2021</v>
      </c>
      <c r="E675" s="55">
        <v>2022</v>
      </c>
    </row>
    <row r="676" spans="1:5" ht="9" customHeight="1" thickBot="1" x14ac:dyDescent="0.25">
      <c r="A676" s="440"/>
      <c r="B676" s="56" t="s">
        <v>13</v>
      </c>
      <c r="C676" s="56" t="s">
        <v>14</v>
      </c>
      <c r="D676" s="56" t="s">
        <v>14</v>
      </c>
      <c r="E676" s="56" t="s">
        <v>14</v>
      </c>
    </row>
    <row r="677" spans="1:5" ht="12" thickBot="1" x14ac:dyDescent="0.25">
      <c r="A677" s="50" t="s">
        <v>36</v>
      </c>
      <c r="B677" s="14">
        <v>661</v>
      </c>
      <c r="C677" s="14">
        <v>661</v>
      </c>
      <c r="D677" s="14">
        <v>661</v>
      </c>
      <c r="E677" s="14">
        <v>661</v>
      </c>
    </row>
    <row r="678" spans="1:5" ht="12" thickBot="1" x14ac:dyDescent="0.25">
      <c r="A678" s="50" t="s">
        <v>37</v>
      </c>
      <c r="B678" s="15">
        <v>1156000</v>
      </c>
      <c r="C678" s="65">
        <v>1509400</v>
      </c>
      <c r="D678" s="65">
        <v>1504400</v>
      </c>
      <c r="E678" s="65">
        <v>2166400</v>
      </c>
    </row>
    <row r="679" spans="1:5" ht="12" thickBot="1" x14ac:dyDescent="0.25">
      <c r="A679" s="50" t="s">
        <v>38</v>
      </c>
      <c r="B679" s="14">
        <v>1748.8653555219364</v>
      </c>
      <c r="C679" s="14">
        <f>C678/C677</f>
        <v>2283.5098335854764</v>
      </c>
      <c r="D679" s="14">
        <f>D678/D677</f>
        <v>2275.945537065053</v>
      </c>
      <c r="E679" s="14">
        <f>E678/E677</f>
        <v>3277.4583963691375</v>
      </c>
    </row>
    <row r="680" spans="1:5" ht="12" thickBot="1" x14ac:dyDescent="0.25">
      <c r="A680" s="50" t="s">
        <v>39</v>
      </c>
      <c r="B680" s="110">
        <f>C680</f>
        <v>0</v>
      </c>
      <c r="C680" s="58">
        <f t="shared" ref="C680:E682" si="23">C677/B677-1</f>
        <v>0</v>
      </c>
      <c r="D680" s="58">
        <f t="shared" si="23"/>
        <v>0</v>
      </c>
      <c r="E680" s="58">
        <f t="shared" si="23"/>
        <v>0</v>
      </c>
    </row>
    <row r="681" spans="1:5" ht="12" thickBot="1" x14ac:dyDescent="0.25">
      <c r="A681" s="50" t="s">
        <v>41</v>
      </c>
      <c r="B681" s="110">
        <f t="shared" ref="B681:B682" si="24">C681</f>
        <v>0.30570934256055371</v>
      </c>
      <c r="C681" s="58">
        <f t="shared" si="23"/>
        <v>0.30570934256055371</v>
      </c>
      <c r="D681" s="58">
        <f t="shared" si="23"/>
        <v>-3.3125745329269929E-3</v>
      </c>
      <c r="E681" s="58">
        <f t="shared" si="23"/>
        <v>0.4400425418771603</v>
      </c>
    </row>
    <row r="682" spans="1:5" ht="12" thickBot="1" x14ac:dyDescent="0.25">
      <c r="A682" s="50" t="s">
        <v>42</v>
      </c>
      <c r="B682" s="110">
        <f t="shared" si="24"/>
        <v>0.30570934256055349</v>
      </c>
      <c r="C682" s="58">
        <f t="shared" si="23"/>
        <v>0.30570934256055349</v>
      </c>
      <c r="D682" s="58">
        <f t="shared" si="23"/>
        <v>-3.3125745329268819E-3</v>
      </c>
      <c r="E682" s="58">
        <f t="shared" si="23"/>
        <v>0.4400425418771603</v>
      </c>
    </row>
    <row r="683" spans="1:5" ht="12" thickBot="1" x14ac:dyDescent="0.25">
      <c r="A683" s="462" t="s">
        <v>200</v>
      </c>
      <c r="B683" s="463"/>
      <c r="C683" s="463"/>
      <c r="D683" s="463"/>
      <c r="E683" s="464"/>
    </row>
    <row r="684" spans="1:5" ht="12.75" customHeight="1" x14ac:dyDescent="0.2">
      <c r="A684" s="439"/>
      <c r="B684" s="55">
        <v>2019</v>
      </c>
      <c r="C684" s="55">
        <v>2020</v>
      </c>
      <c r="D684" s="55">
        <v>2021</v>
      </c>
      <c r="E684" s="55">
        <v>2022</v>
      </c>
    </row>
    <row r="685" spans="1:5" ht="9" customHeight="1" thickBot="1" x14ac:dyDescent="0.25">
      <c r="A685" s="440"/>
      <c r="B685" s="56" t="s">
        <v>13</v>
      </c>
      <c r="C685" s="56" t="s">
        <v>14</v>
      </c>
      <c r="D685" s="56" t="s">
        <v>14</v>
      </c>
      <c r="E685" s="56" t="s">
        <v>14</v>
      </c>
    </row>
    <row r="686" spans="1:5" ht="12" thickBot="1" x14ac:dyDescent="0.25">
      <c r="A686" s="59" t="s">
        <v>44</v>
      </c>
      <c r="B686" s="111">
        <v>468000</v>
      </c>
      <c r="C686" s="111">
        <v>513600</v>
      </c>
      <c r="D686" s="111">
        <v>513600</v>
      </c>
      <c r="E686" s="111">
        <v>513600</v>
      </c>
    </row>
    <row r="687" spans="1:5" ht="12" thickBot="1" x14ac:dyDescent="0.25">
      <c r="A687" s="61" t="s">
        <v>45</v>
      </c>
      <c r="B687" s="111">
        <v>468000</v>
      </c>
      <c r="C687" s="111">
        <v>513600</v>
      </c>
      <c r="D687" s="111">
        <v>513600</v>
      </c>
      <c r="E687" s="111">
        <v>513600</v>
      </c>
    </row>
    <row r="688" spans="1:5" ht="12" thickBot="1" x14ac:dyDescent="0.25">
      <c r="A688" s="61" t="s">
        <v>46</v>
      </c>
      <c r="B688" s="65"/>
      <c r="C688" s="62"/>
      <c r="D688" s="62"/>
      <c r="E688" s="62"/>
    </row>
    <row r="689" spans="1:5" ht="12" thickBot="1" x14ac:dyDescent="0.25">
      <c r="A689" s="59" t="s">
        <v>47</v>
      </c>
      <c r="B689" s="60">
        <v>78000</v>
      </c>
      <c r="C689" s="60">
        <v>85800</v>
      </c>
      <c r="D689" s="60">
        <v>85800</v>
      </c>
      <c r="E689" s="60">
        <v>85800</v>
      </c>
    </row>
    <row r="690" spans="1:5" ht="12" thickBot="1" x14ac:dyDescent="0.25">
      <c r="A690" s="61" t="s">
        <v>45</v>
      </c>
      <c r="B690" s="60">
        <v>78000</v>
      </c>
      <c r="C690" s="60">
        <v>85800</v>
      </c>
      <c r="D690" s="60">
        <v>85800</v>
      </c>
      <c r="E690" s="60">
        <v>85800</v>
      </c>
    </row>
    <row r="691" spans="1:5" ht="12" thickBot="1" x14ac:dyDescent="0.25">
      <c r="A691" s="61" t="s">
        <v>46</v>
      </c>
      <c r="B691" s="65"/>
      <c r="C691" s="60"/>
      <c r="D691" s="60"/>
      <c r="E691" s="60"/>
    </row>
    <row r="692" spans="1:5" ht="12" thickBot="1" x14ac:dyDescent="0.25">
      <c r="A692" s="59" t="s">
        <v>48</v>
      </c>
      <c r="B692" s="73">
        <v>605000</v>
      </c>
      <c r="C692" s="64">
        <v>905000</v>
      </c>
      <c r="D692" s="64">
        <v>900000</v>
      </c>
      <c r="E692" s="64">
        <v>1562000</v>
      </c>
    </row>
    <row r="693" spans="1:5" ht="12" thickBot="1" x14ac:dyDescent="0.25">
      <c r="A693" s="61" t="s">
        <v>45</v>
      </c>
      <c r="B693" s="73">
        <v>605000</v>
      </c>
      <c r="C693" s="64">
        <v>905000</v>
      </c>
      <c r="D693" s="64">
        <v>900000</v>
      </c>
      <c r="E693" s="64">
        <v>1562000</v>
      </c>
    </row>
    <row r="694" spans="1:5" ht="12" thickBot="1" x14ac:dyDescent="0.25">
      <c r="A694" s="61" t="s">
        <v>46</v>
      </c>
      <c r="B694" s="21"/>
      <c r="C694" s="19"/>
      <c r="D694" s="19"/>
      <c r="E694" s="19"/>
    </row>
    <row r="695" spans="1:5" ht="12" thickBot="1" x14ac:dyDescent="0.25">
      <c r="A695" s="59" t="s">
        <v>49</v>
      </c>
      <c r="B695" s="21"/>
      <c r="C695" s="19"/>
      <c r="D695" s="19"/>
      <c r="E695" s="19"/>
    </row>
    <row r="696" spans="1:5" ht="12" thickBot="1" x14ac:dyDescent="0.25">
      <c r="A696" s="61" t="s">
        <v>45</v>
      </c>
      <c r="B696" s="21"/>
      <c r="C696" s="19"/>
      <c r="D696" s="19"/>
      <c r="E696" s="19"/>
    </row>
    <row r="697" spans="1:5" ht="12" thickBot="1" x14ac:dyDescent="0.25">
      <c r="A697" s="61" t="s">
        <v>46</v>
      </c>
      <c r="B697" s="21"/>
      <c r="C697" s="19"/>
      <c r="D697" s="19"/>
      <c r="E697" s="19"/>
    </row>
    <row r="698" spans="1:5" ht="12" thickBot="1" x14ac:dyDescent="0.25">
      <c r="A698" s="59" t="s">
        <v>50</v>
      </c>
      <c r="B698" s="21"/>
      <c r="C698" s="19"/>
      <c r="D698" s="19"/>
      <c r="E698" s="19"/>
    </row>
    <row r="699" spans="1:5" ht="12" thickBot="1" x14ac:dyDescent="0.25">
      <c r="A699" s="61" t="s">
        <v>45</v>
      </c>
      <c r="B699" s="21"/>
      <c r="C699" s="19"/>
      <c r="D699" s="19"/>
      <c r="E699" s="19"/>
    </row>
    <row r="700" spans="1:5" ht="12" thickBot="1" x14ac:dyDescent="0.25">
      <c r="A700" s="61" t="s">
        <v>46</v>
      </c>
      <c r="B700" s="21"/>
      <c r="C700" s="19"/>
      <c r="D700" s="19"/>
      <c r="E700" s="19"/>
    </row>
    <row r="701" spans="1:5" ht="12" thickBot="1" x14ac:dyDescent="0.25">
      <c r="A701" s="59" t="s">
        <v>51</v>
      </c>
      <c r="B701" s="21"/>
      <c r="C701" s="19"/>
      <c r="D701" s="19"/>
      <c r="E701" s="19"/>
    </row>
    <row r="702" spans="1:5" ht="12" thickBot="1" x14ac:dyDescent="0.25">
      <c r="A702" s="61" t="s">
        <v>45</v>
      </c>
      <c r="B702" s="21"/>
      <c r="C702" s="19"/>
      <c r="D702" s="19"/>
      <c r="E702" s="19"/>
    </row>
    <row r="703" spans="1:5" ht="12" thickBot="1" x14ac:dyDescent="0.25">
      <c r="A703" s="61" t="s">
        <v>46</v>
      </c>
      <c r="B703" s="21"/>
      <c r="C703" s="19"/>
      <c r="D703" s="19"/>
      <c r="E703" s="19"/>
    </row>
    <row r="704" spans="1:5" ht="12" thickBot="1" x14ac:dyDescent="0.25">
      <c r="A704" s="59" t="s">
        <v>52</v>
      </c>
      <c r="B704" s="21">
        <v>5000</v>
      </c>
      <c r="C704" s="60">
        <v>5000</v>
      </c>
      <c r="D704" s="60">
        <v>5000</v>
      </c>
      <c r="E704" s="60">
        <v>5000</v>
      </c>
    </row>
    <row r="705" spans="1:5" ht="12" thickBot="1" x14ac:dyDescent="0.25">
      <c r="A705" s="61" t="s">
        <v>45</v>
      </c>
      <c r="B705" s="21">
        <v>5000</v>
      </c>
      <c r="C705" s="60">
        <v>5000</v>
      </c>
      <c r="D705" s="60">
        <v>5000</v>
      </c>
      <c r="E705" s="60">
        <v>5000</v>
      </c>
    </row>
    <row r="706" spans="1:5" ht="12" thickBot="1" x14ac:dyDescent="0.25">
      <c r="A706" s="61" t="s">
        <v>46</v>
      </c>
      <c r="B706" s="21"/>
      <c r="C706" s="27"/>
      <c r="D706" s="66"/>
      <c r="E706" s="66"/>
    </row>
    <row r="707" spans="1:5" ht="12" thickBot="1" x14ac:dyDescent="0.25">
      <c r="A707" s="67" t="s">
        <v>201</v>
      </c>
      <c r="B707" s="21">
        <f>B704+B701+B698+B695+B692+B689+B686</f>
        <v>1156000</v>
      </c>
      <c r="C707" s="21">
        <f>C704+C701+C698+C695+C692+C689+C686</f>
        <v>1509400</v>
      </c>
      <c r="D707" s="21">
        <f>D704+D701+D698+D695+D692+D689+D686</f>
        <v>1504400</v>
      </c>
      <c r="E707" s="21">
        <f>E704+E701+E698+E695+E692+E689+E686</f>
        <v>2166400</v>
      </c>
    </row>
    <row r="708" spans="1:5" ht="12" thickBot="1" x14ac:dyDescent="0.25">
      <c r="A708" s="68" t="s">
        <v>54</v>
      </c>
      <c r="B708" s="42">
        <f>IF(B707-B678=0,0,"Error")</f>
        <v>0</v>
      </c>
      <c r="C708" s="42">
        <f>IF(C707-C678=0,0,"Error")</f>
        <v>0</v>
      </c>
      <c r="D708" s="42">
        <f>IF(D707-D678=0,0,"Error")</f>
        <v>0</v>
      </c>
      <c r="E708" s="42">
        <f>IF(E707-E678=0,0,"Error")</f>
        <v>0</v>
      </c>
    </row>
    <row r="709" spans="1:5" ht="12" hidden="1" thickBot="1" x14ac:dyDescent="0.25">
      <c r="A709" s="68"/>
      <c r="B709" s="386"/>
      <c r="C709" s="387"/>
      <c r="D709" s="387"/>
      <c r="E709" s="388"/>
    </row>
    <row r="710" spans="1:5" ht="26.25" hidden="1" customHeight="1" thickBot="1" x14ac:dyDescent="0.25">
      <c r="A710" s="50" t="s">
        <v>32</v>
      </c>
      <c r="B710" s="383"/>
      <c r="C710" s="384"/>
      <c r="D710" s="384"/>
      <c r="E710" s="385"/>
    </row>
    <row r="711" spans="1:5" ht="12" hidden="1" thickBot="1" x14ac:dyDescent="0.25">
      <c r="A711" s="50" t="s">
        <v>34</v>
      </c>
      <c r="B711" s="386"/>
      <c r="C711" s="387"/>
      <c r="D711" s="387"/>
      <c r="E711" s="388"/>
    </row>
    <row r="712" spans="1:5" ht="12.75" hidden="1" customHeight="1" x14ac:dyDescent="0.2">
      <c r="A712" s="439"/>
      <c r="B712" s="55">
        <v>2018</v>
      </c>
      <c r="C712" s="55">
        <v>2019</v>
      </c>
      <c r="D712" s="55">
        <v>2020</v>
      </c>
      <c r="E712" s="55">
        <v>2021</v>
      </c>
    </row>
    <row r="713" spans="1:5" ht="9" hidden="1" customHeight="1" thickBot="1" x14ac:dyDescent="0.25">
      <c r="A713" s="440"/>
      <c r="B713" s="56" t="s">
        <v>13</v>
      </c>
      <c r="C713" s="56" t="s">
        <v>14</v>
      </c>
      <c r="D713" s="56" t="s">
        <v>14</v>
      </c>
      <c r="E713" s="56" t="s">
        <v>14</v>
      </c>
    </row>
    <row r="714" spans="1:5" ht="12" hidden="1" thickBot="1" x14ac:dyDescent="0.25">
      <c r="A714" s="50" t="s">
        <v>36</v>
      </c>
      <c r="B714" s="14"/>
      <c r="C714" s="14"/>
      <c r="D714" s="14"/>
      <c r="E714" s="14"/>
    </row>
    <row r="715" spans="1:5" ht="12" hidden="1" thickBot="1" x14ac:dyDescent="0.25">
      <c r="A715" s="50" t="s">
        <v>37</v>
      </c>
      <c r="B715" s="96"/>
      <c r="C715" s="112"/>
      <c r="D715" s="14"/>
      <c r="E715" s="14"/>
    </row>
    <row r="716" spans="1:5" ht="12" hidden="1" thickBot="1" x14ac:dyDescent="0.25">
      <c r="A716" s="50" t="s">
        <v>38</v>
      </c>
      <c r="B716" s="14" t="e">
        <f>B715/B714</f>
        <v>#DIV/0!</v>
      </c>
      <c r="C716" s="14" t="e">
        <f>C715/C714</f>
        <v>#DIV/0!</v>
      </c>
      <c r="D716" s="14" t="e">
        <f>D715/D714</f>
        <v>#DIV/0!</v>
      </c>
      <c r="E716" s="14" t="e">
        <f>E715/E714</f>
        <v>#DIV/0!</v>
      </c>
    </row>
    <row r="717" spans="1:5" ht="12" hidden="1" thickBot="1" x14ac:dyDescent="0.25">
      <c r="A717" s="50" t="s">
        <v>39</v>
      </c>
      <c r="B717" s="57"/>
      <c r="C717" s="58" t="e">
        <f t="shared" ref="C717:E719" si="25">C714/B714-1</f>
        <v>#DIV/0!</v>
      </c>
      <c r="D717" s="58" t="e">
        <f t="shared" si="25"/>
        <v>#DIV/0!</v>
      </c>
      <c r="E717" s="58" t="e">
        <f t="shared" si="25"/>
        <v>#DIV/0!</v>
      </c>
    </row>
    <row r="718" spans="1:5" ht="12" hidden="1" thickBot="1" x14ac:dyDescent="0.25">
      <c r="A718" s="50" t="s">
        <v>41</v>
      </c>
      <c r="B718" s="57"/>
      <c r="C718" s="58" t="e">
        <f t="shared" si="25"/>
        <v>#DIV/0!</v>
      </c>
      <c r="D718" s="58" t="e">
        <f t="shared" si="25"/>
        <v>#DIV/0!</v>
      </c>
      <c r="E718" s="58" t="e">
        <f t="shared" si="25"/>
        <v>#DIV/0!</v>
      </c>
    </row>
    <row r="719" spans="1:5" ht="12" hidden="1" thickBot="1" x14ac:dyDescent="0.25">
      <c r="A719" s="50" t="s">
        <v>42</v>
      </c>
      <c r="B719" s="57"/>
      <c r="C719" s="58" t="e">
        <f t="shared" si="25"/>
        <v>#DIV/0!</v>
      </c>
      <c r="D719" s="58" t="e">
        <f t="shared" si="25"/>
        <v>#DIV/0!</v>
      </c>
      <c r="E719" s="58" t="e">
        <f t="shared" si="25"/>
        <v>#DIV/0!</v>
      </c>
    </row>
    <row r="720" spans="1:5" ht="24.75" hidden="1" customHeight="1" thickBot="1" x14ac:dyDescent="0.25">
      <c r="A720" s="462" t="s">
        <v>59</v>
      </c>
      <c r="B720" s="463"/>
      <c r="C720" s="463"/>
      <c r="D720" s="463"/>
      <c r="E720" s="464"/>
    </row>
    <row r="721" spans="1:5" ht="12.75" hidden="1" customHeight="1" x14ac:dyDescent="0.2">
      <c r="A721" s="439"/>
      <c r="B721" s="55">
        <v>2018</v>
      </c>
      <c r="C721" s="55">
        <v>2019</v>
      </c>
      <c r="D721" s="55">
        <v>2020</v>
      </c>
      <c r="E721" s="55">
        <v>2021</v>
      </c>
    </row>
    <row r="722" spans="1:5" ht="9" hidden="1" customHeight="1" thickBot="1" x14ac:dyDescent="0.25">
      <c r="A722" s="440"/>
      <c r="B722" s="56" t="s">
        <v>13</v>
      </c>
      <c r="C722" s="56" t="s">
        <v>14</v>
      </c>
      <c r="D722" s="56" t="s">
        <v>14</v>
      </c>
      <c r="E722" s="56" t="s">
        <v>14</v>
      </c>
    </row>
    <row r="723" spans="1:5" ht="24.75" hidden="1" customHeight="1" thickBot="1" x14ac:dyDescent="0.25">
      <c r="A723" s="59" t="s">
        <v>44</v>
      </c>
      <c r="B723" s="19"/>
      <c r="C723" s="19"/>
      <c r="D723" s="19"/>
      <c r="E723" s="19"/>
    </row>
    <row r="724" spans="1:5" ht="38.25" hidden="1" customHeight="1" thickBot="1" x14ac:dyDescent="0.25">
      <c r="A724" s="61" t="s">
        <v>45</v>
      </c>
      <c r="B724" s="21"/>
      <c r="C724" s="22"/>
      <c r="D724" s="22"/>
      <c r="E724" s="22"/>
    </row>
    <row r="725" spans="1:5" ht="24.75" hidden="1" customHeight="1" thickBot="1" x14ac:dyDescent="0.25">
      <c r="A725" s="61" t="s">
        <v>46</v>
      </c>
      <c r="B725" s="21"/>
      <c r="C725" s="22"/>
      <c r="D725" s="22"/>
      <c r="E725" s="22"/>
    </row>
    <row r="726" spans="1:5" ht="24.75" hidden="1" customHeight="1" thickBot="1" x14ac:dyDescent="0.25">
      <c r="A726" s="59" t="s">
        <v>47</v>
      </c>
      <c r="B726" s="19"/>
      <c r="C726" s="19"/>
      <c r="D726" s="19"/>
      <c r="E726" s="19"/>
    </row>
    <row r="727" spans="1:5" ht="12" hidden="1" thickBot="1" x14ac:dyDescent="0.25">
      <c r="A727" s="61" t="s">
        <v>45</v>
      </c>
      <c r="B727" s="21"/>
      <c r="C727" s="19"/>
      <c r="D727" s="19"/>
      <c r="E727" s="19"/>
    </row>
    <row r="728" spans="1:5" ht="12" hidden="1" thickBot="1" x14ac:dyDescent="0.25">
      <c r="A728" s="61" t="s">
        <v>46</v>
      </c>
      <c r="B728" s="21"/>
      <c r="C728" s="19"/>
      <c r="D728" s="19"/>
      <c r="E728" s="19"/>
    </row>
    <row r="729" spans="1:5" ht="24.75" hidden="1" customHeight="1" thickBot="1" x14ac:dyDescent="0.25">
      <c r="A729" s="59" t="s">
        <v>48</v>
      </c>
      <c r="B729" s="63"/>
      <c r="C729" s="63"/>
      <c r="D729" s="63"/>
      <c r="E729" s="63"/>
    </row>
    <row r="730" spans="1:5" ht="12" hidden="1" thickBot="1" x14ac:dyDescent="0.25">
      <c r="A730" s="61" t="s">
        <v>45</v>
      </c>
      <c r="B730" s="63"/>
      <c r="C730" s="63"/>
      <c r="D730" s="63"/>
      <c r="E730" s="63"/>
    </row>
    <row r="731" spans="1:5" ht="12" hidden="1" thickBot="1" x14ac:dyDescent="0.25">
      <c r="A731" s="61" t="s">
        <v>46</v>
      </c>
      <c r="B731" s="21"/>
      <c r="C731" s="19"/>
      <c r="D731" s="19"/>
      <c r="E731" s="19"/>
    </row>
    <row r="732" spans="1:5" ht="12" hidden="1" thickBot="1" x14ac:dyDescent="0.25">
      <c r="A732" s="59" t="s">
        <v>49</v>
      </c>
      <c r="B732" s="21"/>
      <c r="C732" s="19"/>
      <c r="D732" s="19"/>
      <c r="E732" s="19"/>
    </row>
    <row r="733" spans="1:5" ht="12" hidden="1" thickBot="1" x14ac:dyDescent="0.25">
      <c r="A733" s="61" t="s">
        <v>45</v>
      </c>
      <c r="B733" s="21"/>
      <c r="C733" s="19"/>
      <c r="D733" s="19"/>
      <c r="E733" s="19"/>
    </row>
    <row r="734" spans="1:5" ht="12" hidden="1" thickBot="1" x14ac:dyDescent="0.25">
      <c r="A734" s="61" t="s">
        <v>46</v>
      </c>
      <c r="B734" s="21"/>
      <c r="C734" s="19"/>
      <c r="D734" s="19"/>
      <c r="E734" s="19"/>
    </row>
    <row r="735" spans="1:5" ht="12" hidden="1" thickBot="1" x14ac:dyDescent="0.25">
      <c r="A735" s="59" t="s">
        <v>50</v>
      </c>
      <c r="B735" s="21"/>
      <c r="C735" s="19"/>
      <c r="D735" s="19"/>
      <c r="E735" s="19"/>
    </row>
    <row r="736" spans="1:5" ht="12" hidden="1" thickBot="1" x14ac:dyDescent="0.25">
      <c r="A736" s="61" t="s">
        <v>45</v>
      </c>
      <c r="B736" s="21"/>
      <c r="C736" s="19"/>
      <c r="D736" s="19"/>
      <c r="E736" s="19"/>
    </row>
    <row r="737" spans="1:5" ht="12" hidden="1" thickBot="1" x14ac:dyDescent="0.25">
      <c r="A737" s="61" t="s">
        <v>46</v>
      </c>
      <c r="B737" s="21"/>
      <c r="C737" s="19"/>
      <c r="D737" s="19"/>
      <c r="E737" s="19"/>
    </row>
    <row r="738" spans="1:5" ht="12" hidden="1" thickBot="1" x14ac:dyDescent="0.25">
      <c r="A738" s="59" t="s">
        <v>51</v>
      </c>
      <c r="B738" s="21"/>
      <c r="C738" s="19"/>
      <c r="D738" s="19"/>
      <c r="E738" s="19"/>
    </row>
    <row r="739" spans="1:5" ht="12" hidden="1" thickBot="1" x14ac:dyDescent="0.25">
      <c r="A739" s="61" t="s">
        <v>45</v>
      </c>
      <c r="B739" s="21"/>
      <c r="C739" s="19"/>
      <c r="D739" s="19"/>
      <c r="E739" s="19"/>
    </row>
    <row r="740" spans="1:5" ht="12" hidden="1" thickBot="1" x14ac:dyDescent="0.25">
      <c r="A740" s="61" t="s">
        <v>46</v>
      </c>
      <c r="B740" s="21"/>
      <c r="C740" s="19"/>
      <c r="D740" s="19"/>
      <c r="E740" s="19"/>
    </row>
    <row r="741" spans="1:5" ht="12" hidden="1" thickBot="1" x14ac:dyDescent="0.25">
      <c r="A741" s="59" t="s">
        <v>52</v>
      </c>
      <c r="B741" s="21"/>
      <c r="C741" s="19"/>
      <c r="D741" s="19"/>
      <c r="E741" s="19"/>
    </row>
    <row r="742" spans="1:5" ht="12" hidden="1" thickBot="1" x14ac:dyDescent="0.25">
      <c r="A742" s="61" t="s">
        <v>45</v>
      </c>
      <c r="B742" s="21"/>
      <c r="C742" s="19"/>
      <c r="D742" s="19"/>
      <c r="E742" s="19"/>
    </row>
    <row r="743" spans="1:5" ht="12" hidden="1" thickBot="1" x14ac:dyDescent="0.25">
      <c r="A743" s="61" t="s">
        <v>46</v>
      </c>
      <c r="B743" s="21"/>
      <c r="C743" s="19"/>
      <c r="D743" s="19"/>
      <c r="E743" s="19"/>
    </row>
    <row r="744" spans="1:5" ht="12" hidden="1" thickBot="1" x14ac:dyDescent="0.25">
      <c r="A744" s="75" t="s">
        <v>60</v>
      </c>
      <c r="B744" s="21">
        <f>B741+B738+B735+B732+B729+B726+B723</f>
        <v>0</v>
      </c>
      <c r="C744" s="21">
        <f>C741+C738+C735+C732+C729+C726+C723</f>
        <v>0</v>
      </c>
      <c r="D744" s="21">
        <f>D741+D738+D735+D732+D729+D726+D723</f>
        <v>0</v>
      </c>
      <c r="E744" s="21">
        <f>E741+E738+E735+E732+E729+E726+E723</f>
        <v>0</v>
      </c>
    </row>
    <row r="745" spans="1:5" ht="17.25" hidden="1" customHeight="1" thickBot="1" x14ac:dyDescent="0.25">
      <c r="A745" s="68" t="s">
        <v>54</v>
      </c>
      <c r="B745" s="42">
        <f>IF(B744-B715=0,0,"Error")</f>
        <v>0</v>
      </c>
      <c r="C745" s="42">
        <f>IF(C744-C715=0,0,"Error")</f>
        <v>0</v>
      </c>
      <c r="D745" s="42">
        <f>IF(D744-D715=0,0,"Error")</f>
        <v>0</v>
      </c>
      <c r="E745" s="42">
        <f>IF(E744-E715=0,0,"Error")</f>
        <v>0</v>
      </c>
    </row>
    <row r="746" spans="1:5" ht="12" hidden="1" thickBot="1" x14ac:dyDescent="0.25">
      <c r="A746" s="53" t="s">
        <v>115</v>
      </c>
      <c r="B746" s="386"/>
      <c r="C746" s="387"/>
      <c r="D746" s="387"/>
      <c r="E746" s="388"/>
    </row>
    <row r="747" spans="1:5" ht="26.25" hidden="1" customHeight="1" thickBot="1" x14ac:dyDescent="0.25">
      <c r="A747" s="50" t="s">
        <v>32</v>
      </c>
      <c r="B747" s="383"/>
      <c r="C747" s="384"/>
      <c r="D747" s="384"/>
      <c r="E747" s="385"/>
    </row>
    <row r="748" spans="1:5" ht="12" hidden="1" thickBot="1" x14ac:dyDescent="0.25">
      <c r="A748" s="50" t="s">
        <v>34</v>
      </c>
      <c r="B748" s="386"/>
      <c r="C748" s="387"/>
      <c r="D748" s="387"/>
      <c r="E748" s="388"/>
    </row>
    <row r="749" spans="1:5" ht="12.75" hidden="1" customHeight="1" thickBot="1" x14ac:dyDescent="0.25">
      <c r="A749" s="439"/>
      <c r="B749" s="55">
        <v>2018</v>
      </c>
      <c r="C749" s="55">
        <v>2019</v>
      </c>
      <c r="D749" s="55">
        <v>2020</v>
      </c>
      <c r="E749" s="55">
        <v>2021</v>
      </c>
    </row>
    <row r="750" spans="1:5" ht="9" hidden="1" customHeight="1" thickBot="1" x14ac:dyDescent="0.25">
      <c r="A750" s="440"/>
      <c r="B750" s="56" t="s">
        <v>13</v>
      </c>
      <c r="C750" s="56" t="s">
        <v>14</v>
      </c>
      <c r="D750" s="56" t="s">
        <v>14</v>
      </c>
      <c r="E750" s="56" t="s">
        <v>14</v>
      </c>
    </row>
    <row r="751" spans="1:5" ht="12" hidden="1" thickBot="1" x14ac:dyDescent="0.25">
      <c r="A751" s="50" t="s">
        <v>36</v>
      </c>
      <c r="B751" s="14"/>
      <c r="C751" s="14"/>
      <c r="D751" s="14"/>
      <c r="E751" s="14"/>
    </row>
    <row r="752" spans="1:5" ht="12" hidden="1" thickBot="1" x14ac:dyDescent="0.25">
      <c r="A752" s="50" t="s">
        <v>37</v>
      </c>
      <c r="B752" s="14">
        <f>B781</f>
        <v>0</v>
      </c>
      <c r="C752" s="14">
        <f>C781</f>
        <v>0</v>
      </c>
      <c r="D752" s="14">
        <f>D781</f>
        <v>0</v>
      </c>
      <c r="E752" s="14">
        <f>E781</f>
        <v>0</v>
      </c>
    </row>
    <row r="753" spans="1:5" ht="12" hidden="1" thickBot="1" x14ac:dyDescent="0.25">
      <c r="A753" s="50" t="s">
        <v>38</v>
      </c>
      <c r="B753" s="14" t="e">
        <f>B752/B751</f>
        <v>#DIV/0!</v>
      </c>
      <c r="C753" s="14" t="e">
        <f>C752/C751</f>
        <v>#DIV/0!</v>
      </c>
      <c r="D753" s="14" t="e">
        <f>D752/D751</f>
        <v>#DIV/0!</v>
      </c>
      <c r="E753" s="14" t="e">
        <f>E752/E751</f>
        <v>#DIV/0!</v>
      </c>
    </row>
    <row r="754" spans="1:5" ht="12" hidden="1" thickBot="1" x14ac:dyDescent="0.25">
      <c r="A754" s="50" t="s">
        <v>39</v>
      </c>
      <c r="B754" s="57"/>
      <c r="C754" s="58" t="e">
        <f t="shared" ref="C754:E756" si="26">C751/B751-1</f>
        <v>#DIV/0!</v>
      </c>
      <c r="D754" s="58" t="e">
        <f t="shared" si="26"/>
        <v>#DIV/0!</v>
      </c>
      <c r="E754" s="58" t="e">
        <f t="shared" si="26"/>
        <v>#DIV/0!</v>
      </c>
    </row>
    <row r="755" spans="1:5" ht="12" hidden="1" thickBot="1" x14ac:dyDescent="0.25">
      <c r="A755" s="50" t="s">
        <v>41</v>
      </c>
      <c r="B755" s="57"/>
      <c r="C755" s="58" t="e">
        <f t="shared" si="26"/>
        <v>#DIV/0!</v>
      </c>
      <c r="D755" s="58" t="e">
        <f t="shared" si="26"/>
        <v>#DIV/0!</v>
      </c>
      <c r="E755" s="58" t="e">
        <f t="shared" si="26"/>
        <v>#DIV/0!</v>
      </c>
    </row>
    <row r="756" spans="1:5" ht="12" hidden="1" thickBot="1" x14ac:dyDescent="0.25">
      <c r="A756" s="50" t="s">
        <v>42</v>
      </c>
      <c r="B756" s="57"/>
      <c r="C756" s="58" t="e">
        <f t="shared" si="26"/>
        <v>#DIV/0!</v>
      </c>
      <c r="D756" s="58" t="e">
        <f t="shared" si="26"/>
        <v>#DIV/0!</v>
      </c>
      <c r="E756" s="58" t="e">
        <f t="shared" si="26"/>
        <v>#DIV/0!</v>
      </c>
    </row>
    <row r="757" spans="1:5" ht="24.75" hidden="1" customHeight="1" thickBot="1" x14ac:dyDescent="0.25">
      <c r="A757" s="462" t="s">
        <v>116</v>
      </c>
      <c r="B757" s="463"/>
      <c r="C757" s="463"/>
      <c r="D757" s="463"/>
      <c r="E757" s="464"/>
    </row>
    <row r="758" spans="1:5" ht="12.75" hidden="1" customHeight="1" thickBot="1" x14ac:dyDescent="0.25">
      <c r="A758" s="439"/>
      <c r="B758" s="55">
        <v>2018</v>
      </c>
      <c r="C758" s="55">
        <v>2019</v>
      </c>
      <c r="D758" s="55">
        <v>2020</v>
      </c>
      <c r="E758" s="55">
        <v>2021</v>
      </c>
    </row>
    <row r="759" spans="1:5" ht="9" hidden="1" customHeight="1" thickBot="1" x14ac:dyDescent="0.25">
      <c r="A759" s="440"/>
      <c r="B759" s="56" t="s">
        <v>13</v>
      </c>
      <c r="C759" s="56" t="s">
        <v>14</v>
      </c>
      <c r="D759" s="56" t="s">
        <v>14</v>
      </c>
      <c r="E759" s="56" t="s">
        <v>14</v>
      </c>
    </row>
    <row r="760" spans="1:5" ht="24.75" hidden="1" customHeight="1" thickBot="1" x14ac:dyDescent="0.25">
      <c r="A760" s="59" t="s">
        <v>44</v>
      </c>
      <c r="B760" s="19"/>
      <c r="C760" s="19"/>
      <c r="D760" s="19"/>
      <c r="E760" s="19"/>
    </row>
    <row r="761" spans="1:5" ht="12" hidden="1" thickBot="1" x14ac:dyDescent="0.25">
      <c r="A761" s="61" t="s">
        <v>45</v>
      </c>
      <c r="B761" s="21"/>
      <c r="C761" s="22"/>
      <c r="D761" s="22"/>
      <c r="E761" s="22"/>
    </row>
    <row r="762" spans="1:5" ht="12" hidden="1" thickBot="1" x14ac:dyDescent="0.25">
      <c r="A762" s="61" t="s">
        <v>46</v>
      </c>
      <c r="B762" s="21"/>
      <c r="C762" s="22"/>
      <c r="D762" s="22"/>
      <c r="E762" s="22"/>
    </row>
    <row r="763" spans="1:5" ht="24.75" hidden="1" customHeight="1" thickBot="1" x14ac:dyDescent="0.25">
      <c r="A763" s="59" t="s">
        <v>47</v>
      </c>
      <c r="B763" s="19"/>
      <c r="C763" s="19"/>
      <c r="D763" s="19"/>
      <c r="E763" s="19"/>
    </row>
    <row r="764" spans="1:5" ht="12" hidden="1" thickBot="1" x14ac:dyDescent="0.25">
      <c r="A764" s="61" t="s">
        <v>45</v>
      </c>
      <c r="B764" s="21"/>
      <c r="C764" s="19"/>
      <c r="D764" s="19"/>
      <c r="E764" s="19"/>
    </row>
    <row r="765" spans="1:5" ht="12" hidden="1" thickBot="1" x14ac:dyDescent="0.25">
      <c r="A765" s="61" t="s">
        <v>46</v>
      </c>
      <c r="B765" s="21"/>
      <c r="C765" s="19"/>
      <c r="D765" s="19"/>
      <c r="E765" s="19"/>
    </row>
    <row r="766" spans="1:5" ht="24.75" hidden="1" customHeight="1" thickBot="1" x14ac:dyDescent="0.25">
      <c r="A766" s="59" t="s">
        <v>48</v>
      </c>
      <c r="B766" s="21">
        <v>0</v>
      </c>
      <c r="C766" s="19">
        <v>0</v>
      </c>
      <c r="D766" s="19">
        <v>0</v>
      </c>
      <c r="E766" s="19">
        <v>0</v>
      </c>
    </row>
    <row r="767" spans="1:5" ht="12" hidden="1" thickBot="1" x14ac:dyDescent="0.25">
      <c r="A767" s="61" t="s">
        <v>45</v>
      </c>
      <c r="B767" s="21"/>
      <c r="C767" s="19"/>
      <c r="D767" s="19"/>
      <c r="E767" s="19"/>
    </row>
    <row r="768" spans="1:5" ht="12" hidden="1" thickBot="1" x14ac:dyDescent="0.25">
      <c r="A768" s="61" t="s">
        <v>46</v>
      </c>
      <c r="B768" s="21"/>
      <c r="C768" s="19"/>
      <c r="D768" s="19"/>
      <c r="E768" s="19"/>
    </row>
    <row r="769" spans="1:5" ht="12" hidden="1" thickBot="1" x14ac:dyDescent="0.25">
      <c r="A769" s="59" t="s">
        <v>49</v>
      </c>
      <c r="B769" s="21"/>
      <c r="C769" s="19"/>
      <c r="D769" s="19"/>
      <c r="E769" s="19"/>
    </row>
    <row r="770" spans="1:5" ht="12" hidden="1" thickBot="1" x14ac:dyDescent="0.25">
      <c r="A770" s="61" t="s">
        <v>45</v>
      </c>
      <c r="B770" s="21"/>
      <c r="C770" s="19"/>
      <c r="D770" s="19"/>
      <c r="E770" s="19"/>
    </row>
    <row r="771" spans="1:5" ht="12" hidden="1" thickBot="1" x14ac:dyDescent="0.25">
      <c r="A771" s="61" t="s">
        <v>46</v>
      </c>
      <c r="B771" s="21"/>
      <c r="C771" s="19"/>
      <c r="D771" s="19"/>
      <c r="E771" s="19"/>
    </row>
    <row r="772" spans="1:5" ht="12" hidden="1" thickBot="1" x14ac:dyDescent="0.25">
      <c r="A772" s="59" t="s">
        <v>50</v>
      </c>
      <c r="B772" s="21"/>
      <c r="C772" s="19"/>
      <c r="D772" s="19"/>
      <c r="E772" s="19"/>
    </row>
    <row r="773" spans="1:5" ht="12" hidden="1" thickBot="1" x14ac:dyDescent="0.25">
      <c r="A773" s="61" t="s">
        <v>45</v>
      </c>
      <c r="B773" s="21"/>
      <c r="C773" s="19"/>
      <c r="D773" s="19"/>
      <c r="E773" s="19"/>
    </row>
    <row r="774" spans="1:5" ht="15" hidden="1" customHeight="1" thickBot="1" x14ac:dyDescent="0.25">
      <c r="A774" s="61" t="s">
        <v>46</v>
      </c>
      <c r="B774" s="21"/>
      <c r="C774" s="19"/>
      <c r="D774" s="19"/>
      <c r="E774" s="19"/>
    </row>
    <row r="775" spans="1:5" ht="12" hidden="1" thickBot="1" x14ac:dyDescent="0.25">
      <c r="A775" s="59" t="s">
        <v>51</v>
      </c>
      <c r="B775" s="21">
        <v>0</v>
      </c>
      <c r="C775" s="19">
        <v>0</v>
      </c>
      <c r="D775" s="19">
        <v>0</v>
      </c>
      <c r="E775" s="19">
        <v>0</v>
      </c>
    </row>
    <row r="776" spans="1:5" ht="12" hidden="1" thickBot="1" x14ac:dyDescent="0.25">
      <c r="A776" s="61" t="s">
        <v>45</v>
      </c>
      <c r="B776" s="21"/>
      <c r="C776" s="19"/>
      <c r="D776" s="19"/>
      <c r="E776" s="19"/>
    </row>
    <row r="777" spans="1:5" ht="12" hidden="1" thickBot="1" x14ac:dyDescent="0.25">
      <c r="A777" s="61" t="s">
        <v>46</v>
      </c>
      <c r="B777" s="21"/>
      <c r="C777" s="19"/>
      <c r="D777" s="19"/>
      <c r="E777" s="19"/>
    </row>
    <row r="778" spans="1:5" ht="12" hidden="1" thickBot="1" x14ac:dyDescent="0.25">
      <c r="A778" s="59" t="s">
        <v>52</v>
      </c>
      <c r="B778" s="21"/>
      <c r="C778" s="19"/>
      <c r="D778" s="19"/>
      <c r="E778" s="19"/>
    </row>
    <row r="779" spans="1:5" ht="12" hidden="1" thickBot="1" x14ac:dyDescent="0.25">
      <c r="A779" s="61" t="s">
        <v>45</v>
      </c>
      <c r="B779" s="21"/>
      <c r="C779" s="19"/>
      <c r="D779" s="19"/>
      <c r="E779" s="19"/>
    </row>
    <row r="780" spans="1:5" ht="12" hidden="1" thickBot="1" x14ac:dyDescent="0.25">
      <c r="A780" s="61" t="s">
        <v>46</v>
      </c>
      <c r="B780" s="21"/>
      <c r="C780" s="19"/>
      <c r="D780" s="19"/>
      <c r="E780" s="19"/>
    </row>
    <row r="781" spans="1:5" ht="12" hidden="1" thickBot="1" x14ac:dyDescent="0.25">
      <c r="A781" s="75" t="s">
        <v>117</v>
      </c>
      <c r="B781" s="21">
        <f>B778+B775+B772+B769+B766+B763+B760</f>
        <v>0</v>
      </c>
      <c r="C781" s="21">
        <f>C778+C775+C772+C769+C766+C763+C760</f>
        <v>0</v>
      </c>
      <c r="D781" s="21">
        <f>D778+D775+D772+D769+D766+D763+D760</f>
        <v>0</v>
      </c>
      <c r="E781" s="21">
        <f>E778+E775+E772+E769+E766+E763+E760</f>
        <v>0</v>
      </c>
    </row>
    <row r="782" spans="1:5" ht="17.25" hidden="1" customHeight="1" thickBot="1" x14ac:dyDescent="0.25">
      <c r="A782" s="68" t="s">
        <v>54</v>
      </c>
      <c r="B782" s="42">
        <f>IF(B781-B752=0,0,"Error")</f>
        <v>0</v>
      </c>
      <c r="C782" s="42">
        <f>IF(C781-C752=0,0,"Error")</f>
        <v>0</v>
      </c>
      <c r="D782" s="42">
        <f>IF(D781-D752=0,0,"Error")</f>
        <v>0</v>
      </c>
      <c r="E782" s="42">
        <f>IF(E781-E752=0,0,"Error")</f>
        <v>0</v>
      </c>
    </row>
    <row r="783" spans="1:5" ht="12" hidden="1" thickBot="1" x14ac:dyDescent="0.25">
      <c r="A783" s="444" t="s">
        <v>67</v>
      </c>
      <c r="B783" s="445"/>
      <c r="C783" s="445"/>
      <c r="D783" s="445"/>
      <c r="E783" s="446"/>
    </row>
    <row r="784" spans="1:5" ht="12" hidden="1" thickBot="1" x14ac:dyDescent="0.25">
      <c r="A784" s="444" t="s">
        <v>118</v>
      </c>
      <c r="B784" s="445"/>
      <c r="C784" s="445"/>
      <c r="D784" s="445"/>
      <c r="E784" s="446"/>
    </row>
    <row r="785" spans="1:5" ht="12" hidden="1" thickBot="1" x14ac:dyDescent="0.25">
      <c r="A785" s="35" t="s">
        <v>69</v>
      </c>
      <c r="B785" s="465"/>
      <c r="C785" s="466"/>
      <c r="D785" s="467"/>
      <c r="E785" s="468"/>
    </row>
    <row r="786" spans="1:5" ht="30.75" hidden="1" customHeight="1" thickBot="1" x14ac:dyDescent="0.25">
      <c r="A786" s="35" t="s">
        <v>119</v>
      </c>
      <c r="B786" s="35"/>
      <c r="C786" s="76" t="s">
        <v>73</v>
      </c>
      <c r="D786" s="467"/>
      <c r="E786" s="468"/>
    </row>
    <row r="787" spans="1:5" ht="12.75" hidden="1" customHeight="1" thickBot="1" x14ac:dyDescent="0.25">
      <c r="A787" s="77"/>
      <c r="B787" s="465"/>
      <c r="C787" s="469"/>
      <c r="D787" s="467"/>
      <c r="E787" s="468"/>
    </row>
    <row r="788" spans="1:5" ht="17.25" hidden="1" customHeight="1" thickBot="1" x14ac:dyDescent="0.25">
      <c r="A788" s="50" t="s">
        <v>32</v>
      </c>
      <c r="B788" s="383"/>
      <c r="C788" s="384"/>
      <c r="D788" s="384"/>
      <c r="E788" s="385"/>
    </row>
    <row r="789" spans="1:5" ht="12" hidden="1" thickBot="1" x14ac:dyDescent="0.25">
      <c r="A789" s="50" t="s">
        <v>34</v>
      </c>
      <c r="B789" s="386"/>
      <c r="C789" s="387"/>
      <c r="D789" s="387"/>
      <c r="E789" s="388"/>
    </row>
    <row r="790" spans="1:5" ht="12.75" hidden="1" customHeight="1" thickBot="1" x14ac:dyDescent="0.25">
      <c r="A790" s="439"/>
      <c r="B790" s="55">
        <v>2018</v>
      </c>
      <c r="C790" s="55">
        <v>2019</v>
      </c>
      <c r="D790" s="55">
        <v>2020</v>
      </c>
      <c r="E790" s="55">
        <v>2021</v>
      </c>
    </row>
    <row r="791" spans="1:5" ht="9" hidden="1" customHeight="1" thickBot="1" x14ac:dyDescent="0.25">
      <c r="A791" s="440"/>
      <c r="B791" s="56" t="s">
        <v>13</v>
      </c>
      <c r="C791" s="56" t="s">
        <v>14</v>
      </c>
      <c r="D791" s="56" t="s">
        <v>14</v>
      </c>
      <c r="E791" s="56" t="s">
        <v>14</v>
      </c>
    </row>
    <row r="792" spans="1:5" ht="12" hidden="1" thickBot="1" x14ac:dyDescent="0.25">
      <c r="A792" s="50" t="s">
        <v>36</v>
      </c>
      <c r="B792" s="14"/>
      <c r="C792" s="14"/>
      <c r="D792" s="14"/>
      <c r="E792" s="14"/>
    </row>
    <row r="793" spans="1:5" ht="12" hidden="1" thickBot="1" x14ac:dyDescent="0.25">
      <c r="A793" s="50" t="s">
        <v>37</v>
      </c>
      <c r="B793" s="14">
        <f>B856-B818</f>
        <v>0</v>
      </c>
      <c r="C793" s="14">
        <f>C856-C818</f>
        <v>0</v>
      </c>
      <c r="D793" s="14">
        <f>D856-D818</f>
        <v>0</v>
      </c>
      <c r="E793" s="14">
        <f>E856-E818</f>
        <v>0</v>
      </c>
    </row>
    <row r="794" spans="1:5" ht="12" hidden="1" thickBot="1" x14ac:dyDescent="0.25">
      <c r="A794" s="50" t="s">
        <v>38</v>
      </c>
      <c r="B794" s="14" t="e">
        <f>B793/B792</f>
        <v>#DIV/0!</v>
      </c>
      <c r="C794" s="14" t="e">
        <f>C793/C792</f>
        <v>#DIV/0!</v>
      </c>
      <c r="D794" s="14" t="e">
        <f>D793/D792</f>
        <v>#DIV/0!</v>
      </c>
      <c r="E794" s="14" t="e">
        <f>E793/E792</f>
        <v>#DIV/0!</v>
      </c>
    </row>
    <row r="795" spans="1:5" ht="12" hidden="1" thickBot="1" x14ac:dyDescent="0.25">
      <c r="A795" s="50" t="s">
        <v>39</v>
      </c>
      <c r="B795" s="57" t="s">
        <v>40</v>
      </c>
      <c r="C795" s="58" t="e">
        <f t="shared" ref="C795:E797" si="27">C792/B792-1</f>
        <v>#DIV/0!</v>
      </c>
      <c r="D795" s="58" t="e">
        <f t="shared" si="27"/>
        <v>#DIV/0!</v>
      </c>
      <c r="E795" s="58" t="e">
        <f t="shared" si="27"/>
        <v>#DIV/0!</v>
      </c>
    </row>
    <row r="796" spans="1:5" ht="12" hidden="1" thickBot="1" x14ac:dyDescent="0.25">
      <c r="A796" s="50" t="s">
        <v>41</v>
      </c>
      <c r="B796" s="57" t="s">
        <v>40</v>
      </c>
      <c r="C796" s="58" t="e">
        <f t="shared" si="27"/>
        <v>#DIV/0!</v>
      </c>
      <c r="D796" s="58" t="e">
        <f t="shared" si="27"/>
        <v>#DIV/0!</v>
      </c>
      <c r="E796" s="58" t="e">
        <f t="shared" si="27"/>
        <v>#DIV/0!</v>
      </c>
    </row>
    <row r="797" spans="1:5" ht="12" hidden="1" thickBot="1" x14ac:dyDescent="0.25">
      <c r="A797" s="50" t="s">
        <v>42</v>
      </c>
      <c r="B797" s="57" t="s">
        <v>40</v>
      </c>
      <c r="C797" s="58" t="e">
        <f t="shared" si="27"/>
        <v>#DIV/0!</v>
      </c>
      <c r="D797" s="58" t="e">
        <f t="shared" si="27"/>
        <v>#DIV/0!</v>
      </c>
      <c r="E797" s="58" t="e">
        <f t="shared" si="27"/>
        <v>#DIV/0!</v>
      </c>
    </row>
    <row r="798" spans="1:5" ht="12" hidden="1" thickBot="1" x14ac:dyDescent="0.25">
      <c r="A798" s="462" t="s">
        <v>77</v>
      </c>
      <c r="B798" s="463"/>
      <c r="C798" s="463"/>
      <c r="D798" s="463"/>
      <c r="E798" s="464"/>
    </row>
    <row r="799" spans="1:5" ht="12.75" hidden="1" customHeight="1" thickBot="1" x14ac:dyDescent="0.25">
      <c r="A799" s="439"/>
      <c r="B799" s="55">
        <v>2018</v>
      </c>
      <c r="C799" s="55">
        <v>2019</v>
      </c>
      <c r="D799" s="55">
        <v>2020</v>
      </c>
      <c r="E799" s="55">
        <v>2021</v>
      </c>
    </row>
    <row r="800" spans="1:5" ht="9" hidden="1" customHeight="1" thickBot="1" x14ac:dyDescent="0.25">
      <c r="A800" s="440"/>
      <c r="B800" s="56" t="s">
        <v>13</v>
      </c>
      <c r="C800" s="56" t="s">
        <v>14</v>
      </c>
      <c r="D800" s="56" t="s">
        <v>14</v>
      </c>
      <c r="E800" s="56" t="s">
        <v>14</v>
      </c>
    </row>
    <row r="801" spans="1:5" ht="12" hidden="1" thickBot="1" x14ac:dyDescent="0.25">
      <c r="A801" s="59" t="s">
        <v>78</v>
      </c>
      <c r="B801" s="19">
        <f>B802+B803+B804+B805</f>
        <v>0</v>
      </c>
      <c r="C801" s="19">
        <f>C802+C803+C804+C805</f>
        <v>0</v>
      </c>
      <c r="D801" s="19">
        <f>D802+D803+D804+D805</f>
        <v>0</v>
      </c>
      <c r="E801" s="19">
        <f>E802+E803+E804+E805</f>
        <v>0</v>
      </c>
    </row>
    <row r="802" spans="1:5" ht="12" hidden="1" thickBot="1" x14ac:dyDescent="0.25">
      <c r="A802" s="61" t="s">
        <v>45</v>
      </c>
      <c r="B802" s="19"/>
      <c r="C802" s="19"/>
      <c r="D802" s="19"/>
      <c r="E802" s="19"/>
    </row>
    <row r="803" spans="1:5" ht="12" hidden="1" thickBot="1" x14ac:dyDescent="0.25">
      <c r="A803" s="61" t="s">
        <v>79</v>
      </c>
      <c r="B803" s="19"/>
      <c r="C803" s="19"/>
      <c r="D803" s="19"/>
      <c r="E803" s="19"/>
    </row>
    <row r="804" spans="1:5" ht="12" hidden="1" thickBot="1" x14ac:dyDescent="0.25">
      <c r="A804" s="61" t="s">
        <v>80</v>
      </c>
      <c r="B804" s="19"/>
      <c r="C804" s="19"/>
      <c r="D804" s="19"/>
      <c r="E804" s="19"/>
    </row>
    <row r="805" spans="1:5" ht="12" hidden="1" thickBot="1" x14ac:dyDescent="0.25">
      <c r="A805" s="61" t="s">
        <v>81</v>
      </c>
      <c r="B805" s="19"/>
      <c r="C805" s="19"/>
      <c r="D805" s="19"/>
      <c r="E805" s="19"/>
    </row>
    <row r="806" spans="1:5" ht="12" hidden="1" thickBot="1" x14ac:dyDescent="0.25">
      <c r="A806" s="59" t="s">
        <v>82</v>
      </c>
      <c r="B806" s="21">
        <f>B807+B808+B809+B810</f>
        <v>0</v>
      </c>
      <c r="C806" s="21">
        <f>C807+C808+C809+C810</f>
        <v>0</v>
      </c>
      <c r="D806" s="21">
        <f>D807+D808+D809+D810</f>
        <v>0</v>
      </c>
      <c r="E806" s="21">
        <f>E807+E808+E809+E810</f>
        <v>0</v>
      </c>
    </row>
    <row r="807" spans="1:5" ht="12" hidden="1" thickBot="1" x14ac:dyDescent="0.25">
      <c r="A807" s="61" t="s">
        <v>45</v>
      </c>
      <c r="B807" s="21"/>
      <c r="C807" s="19"/>
      <c r="D807" s="19"/>
      <c r="E807" s="19"/>
    </row>
    <row r="808" spans="1:5" ht="12" hidden="1" thickBot="1" x14ac:dyDescent="0.25">
      <c r="A808" s="61" t="s">
        <v>79</v>
      </c>
      <c r="B808" s="21"/>
      <c r="C808" s="19"/>
      <c r="D808" s="19"/>
      <c r="E808" s="19"/>
    </row>
    <row r="809" spans="1:5" ht="12" hidden="1" thickBot="1" x14ac:dyDescent="0.25">
      <c r="A809" s="61" t="s">
        <v>80</v>
      </c>
      <c r="B809" s="21"/>
      <c r="C809" s="19"/>
      <c r="D809" s="19"/>
      <c r="E809" s="19"/>
    </row>
    <row r="810" spans="1:5" ht="12" hidden="1" thickBot="1" x14ac:dyDescent="0.25">
      <c r="A810" s="61" t="s">
        <v>81</v>
      </c>
      <c r="B810" s="21"/>
      <c r="C810" s="19"/>
      <c r="D810" s="19"/>
      <c r="E810" s="19"/>
    </row>
    <row r="811" spans="1:5" ht="12" hidden="1" thickBot="1" x14ac:dyDescent="0.25">
      <c r="A811" s="78" t="s">
        <v>53</v>
      </c>
      <c r="B811" s="21">
        <f>B801+B806</f>
        <v>0</v>
      </c>
      <c r="C811" s="21">
        <f>C801+C806</f>
        <v>0</v>
      </c>
      <c r="D811" s="21">
        <f>D801+D806</f>
        <v>0</v>
      </c>
      <c r="E811" s="21">
        <f>E801+E806</f>
        <v>0</v>
      </c>
    </row>
    <row r="812" spans="1:5" ht="34.5" hidden="1" thickBot="1" x14ac:dyDescent="0.25">
      <c r="A812" s="35" t="s">
        <v>55</v>
      </c>
      <c r="B812" s="35"/>
      <c r="C812" s="76" t="s">
        <v>73</v>
      </c>
      <c r="D812" s="467"/>
      <c r="E812" s="468"/>
    </row>
    <row r="813" spans="1:5" ht="17.25" hidden="1" customHeight="1" thickBot="1" x14ac:dyDescent="0.25">
      <c r="A813" s="50" t="s">
        <v>32</v>
      </c>
      <c r="B813" s="383"/>
      <c r="C813" s="384"/>
      <c r="D813" s="384"/>
      <c r="E813" s="385"/>
    </row>
    <row r="814" spans="1:5" ht="12" hidden="1" thickBot="1" x14ac:dyDescent="0.25">
      <c r="A814" s="50" t="s">
        <v>34</v>
      </c>
      <c r="B814" s="386"/>
      <c r="C814" s="387"/>
      <c r="D814" s="387"/>
      <c r="E814" s="388"/>
    </row>
    <row r="815" spans="1:5" ht="12.75" hidden="1" customHeight="1" thickBot="1" x14ac:dyDescent="0.25">
      <c r="A815" s="439"/>
      <c r="B815" s="55">
        <v>2018</v>
      </c>
      <c r="C815" s="55">
        <v>2019</v>
      </c>
      <c r="D815" s="55">
        <v>2020</v>
      </c>
      <c r="E815" s="55">
        <v>2021</v>
      </c>
    </row>
    <row r="816" spans="1:5" ht="9" hidden="1" customHeight="1" thickBot="1" x14ac:dyDescent="0.25">
      <c r="A816" s="440"/>
      <c r="B816" s="56" t="s">
        <v>13</v>
      </c>
      <c r="C816" s="56" t="s">
        <v>14</v>
      </c>
      <c r="D816" s="56" t="s">
        <v>14</v>
      </c>
      <c r="E816" s="56" t="s">
        <v>14</v>
      </c>
    </row>
    <row r="817" spans="1:5" ht="12" hidden="1" thickBot="1" x14ac:dyDescent="0.25">
      <c r="A817" s="50" t="s">
        <v>36</v>
      </c>
      <c r="B817" s="50"/>
      <c r="C817" s="50"/>
      <c r="D817" s="50"/>
      <c r="E817" s="50"/>
    </row>
    <row r="818" spans="1:5" ht="12" hidden="1" thickBot="1" x14ac:dyDescent="0.25">
      <c r="A818" s="50" t="s">
        <v>37</v>
      </c>
      <c r="B818" s="14"/>
      <c r="C818" s="14"/>
      <c r="D818" s="14"/>
      <c r="E818" s="14"/>
    </row>
    <row r="819" spans="1:5" ht="12" hidden="1" thickBot="1" x14ac:dyDescent="0.25">
      <c r="A819" s="50" t="s">
        <v>38</v>
      </c>
      <c r="B819" s="14" t="e">
        <f>B818/B817</f>
        <v>#DIV/0!</v>
      </c>
      <c r="C819" s="14" t="e">
        <f>C818/C817</f>
        <v>#DIV/0!</v>
      </c>
      <c r="D819" s="14" t="e">
        <f>D818/D817</f>
        <v>#DIV/0!</v>
      </c>
      <c r="E819" s="14" t="e">
        <f>E818/E817</f>
        <v>#DIV/0!</v>
      </c>
    </row>
    <row r="820" spans="1:5" ht="12" hidden="1" thickBot="1" x14ac:dyDescent="0.25">
      <c r="A820" s="50" t="s">
        <v>39</v>
      </c>
      <c r="B820" s="57" t="s">
        <v>40</v>
      </c>
      <c r="C820" s="58" t="e">
        <f t="shared" ref="C820:E822" si="28">C817/B817-1</f>
        <v>#DIV/0!</v>
      </c>
      <c r="D820" s="58" t="e">
        <f t="shared" si="28"/>
        <v>#DIV/0!</v>
      </c>
      <c r="E820" s="58" t="e">
        <f t="shared" si="28"/>
        <v>#DIV/0!</v>
      </c>
    </row>
    <row r="821" spans="1:5" ht="12" hidden="1" thickBot="1" x14ac:dyDescent="0.25">
      <c r="A821" s="50" t="s">
        <v>41</v>
      </c>
      <c r="B821" s="57" t="s">
        <v>40</v>
      </c>
      <c r="C821" s="58" t="e">
        <f t="shared" si="28"/>
        <v>#DIV/0!</v>
      </c>
      <c r="D821" s="58" t="e">
        <f t="shared" si="28"/>
        <v>#DIV/0!</v>
      </c>
      <c r="E821" s="58" t="e">
        <f t="shared" si="28"/>
        <v>#DIV/0!</v>
      </c>
    </row>
    <row r="822" spans="1:5" ht="12" hidden="1" thickBot="1" x14ac:dyDescent="0.25">
      <c r="A822" s="50" t="s">
        <v>42</v>
      </c>
      <c r="B822" s="57" t="s">
        <v>40</v>
      </c>
      <c r="C822" s="58" t="e">
        <f t="shared" si="28"/>
        <v>#DIV/0!</v>
      </c>
      <c r="D822" s="58" t="e">
        <f t="shared" si="28"/>
        <v>#DIV/0!</v>
      </c>
      <c r="E822" s="58" t="e">
        <f t="shared" si="28"/>
        <v>#DIV/0!</v>
      </c>
    </row>
    <row r="823" spans="1:5" ht="12" hidden="1" thickBot="1" x14ac:dyDescent="0.25">
      <c r="A823" s="462" t="s">
        <v>120</v>
      </c>
      <c r="B823" s="463"/>
      <c r="C823" s="463"/>
      <c r="D823" s="463"/>
      <c r="E823" s="464"/>
    </row>
    <row r="824" spans="1:5" ht="12.75" hidden="1" customHeight="1" thickBot="1" x14ac:dyDescent="0.25">
      <c r="A824" s="439"/>
      <c r="B824" s="55">
        <v>2018</v>
      </c>
      <c r="C824" s="55">
        <v>2019</v>
      </c>
      <c r="D824" s="55">
        <v>2020</v>
      </c>
      <c r="E824" s="55">
        <v>2021</v>
      </c>
    </row>
    <row r="825" spans="1:5" ht="9" hidden="1" customHeight="1" thickBot="1" x14ac:dyDescent="0.25">
      <c r="A825" s="440"/>
      <c r="B825" s="56" t="s">
        <v>13</v>
      </c>
      <c r="C825" s="56" t="s">
        <v>14</v>
      </c>
      <c r="D825" s="56" t="s">
        <v>14</v>
      </c>
      <c r="E825" s="56" t="s">
        <v>14</v>
      </c>
    </row>
    <row r="826" spans="1:5" ht="12" hidden="1" thickBot="1" x14ac:dyDescent="0.25">
      <c r="A826" s="59" t="s">
        <v>78</v>
      </c>
      <c r="B826" s="19">
        <f>B827+B828+B829+B830</f>
        <v>0</v>
      </c>
      <c r="C826" s="19">
        <f>C827+C828+C829+C830</f>
        <v>0</v>
      </c>
      <c r="D826" s="19">
        <f>D827+D828+D829+D830</f>
        <v>0</v>
      </c>
      <c r="E826" s="19">
        <f>E827+E828+E829+E830</f>
        <v>0</v>
      </c>
    </row>
    <row r="827" spans="1:5" ht="12" hidden="1" thickBot="1" x14ac:dyDescent="0.25">
      <c r="A827" s="61" t="s">
        <v>45</v>
      </c>
      <c r="B827" s="19"/>
      <c r="C827" s="19"/>
      <c r="D827" s="19"/>
      <c r="E827" s="19"/>
    </row>
    <row r="828" spans="1:5" ht="12" hidden="1" thickBot="1" x14ac:dyDescent="0.25">
      <c r="A828" s="61" t="s">
        <v>79</v>
      </c>
      <c r="B828" s="19"/>
      <c r="C828" s="19"/>
      <c r="D828" s="19"/>
      <c r="E828" s="19"/>
    </row>
    <row r="829" spans="1:5" ht="12" hidden="1" thickBot="1" x14ac:dyDescent="0.25">
      <c r="A829" s="61" t="s">
        <v>80</v>
      </c>
      <c r="B829" s="19"/>
      <c r="C829" s="19"/>
      <c r="D829" s="19"/>
      <c r="E829" s="19"/>
    </row>
    <row r="830" spans="1:5" ht="12" hidden="1" thickBot="1" x14ac:dyDescent="0.25">
      <c r="A830" s="61" t="s">
        <v>81</v>
      </c>
      <c r="B830" s="19"/>
      <c r="C830" s="19"/>
      <c r="D830" s="19"/>
      <c r="E830" s="19"/>
    </row>
    <row r="831" spans="1:5" ht="12" hidden="1" thickBot="1" x14ac:dyDescent="0.25">
      <c r="A831" s="59" t="s">
        <v>82</v>
      </c>
      <c r="B831" s="21">
        <f>B832+B833+B834+B835</f>
        <v>0</v>
      </c>
      <c r="C831" s="21">
        <f>C832+C833+C834+C835</f>
        <v>0</v>
      </c>
      <c r="D831" s="21">
        <f>D832+D833+D834+D835</f>
        <v>0</v>
      </c>
      <c r="E831" s="21">
        <f>E832+E833+E834+E835</f>
        <v>0</v>
      </c>
    </row>
    <row r="832" spans="1:5" ht="12" hidden="1" thickBot="1" x14ac:dyDescent="0.25">
      <c r="A832" s="61" t="s">
        <v>45</v>
      </c>
      <c r="B832" s="21"/>
      <c r="C832" s="19"/>
      <c r="D832" s="19"/>
      <c r="E832" s="19"/>
    </row>
    <row r="833" spans="1:5" ht="12" hidden="1" thickBot="1" x14ac:dyDescent="0.25">
      <c r="A833" s="61" t="s">
        <v>79</v>
      </c>
      <c r="B833" s="21"/>
      <c r="C833" s="19"/>
      <c r="D833" s="19"/>
      <c r="E833" s="19"/>
    </row>
    <row r="834" spans="1:5" ht="12" hidden="1" thickBot="1" x14ac:dyDescent="0.25">
      <c r="A834" s="61" t="s">
        <v>80</v>
      </c>
      <c r="B834" s="21"/>
      <c r="C834" s="19"/>
      <c r="D834" s="19"/>
      <c r="E834" s="19"/>
    </row>
    <row r="835" spans="1:5" ht="12" hidden="1" thickBot="1" x14ac:dyDescent="0.25">
      <c r="A835" s="61" t="s">
        <v>81</v>
      </c>
      <c r="B835" s="21"/>
      <c r="C835" s="19"/>
      <c r="D835" s="19"/>
      <c r="E835" s="19"/>
    </row>
    <row r="836" spans="1:5" ht="12" hidden="1" thickBot="1" x14ac:dyDescent="0.25">
      <c r="A836" s="78" t="s">
        <v>121</v>
      </c>
      <c r="B836" s="21">
        <f>B826+B831</f>
        <v>0</v>
      </c>
      <c r="C836" s="21">
        <f>C826+C831</f>
        <v>0</v>
      </c>
      <c r="D836" s="21">
        <f>D826+D831</f>
        <v>0</v>
      </c>
      <c r="E836" s="21">
        <f>E826+E831</f>
        <v>0</v>
      </c>
    </row>
    <row r="837" spans="1:5" ht="34.5" hidden="1" thickBot="1" x14ac:dyDescent="0.25">
      <c r="A837" s="35" t="s">
        <v>122</v>
      </c>
      <c r="B837" s="79"/>
      <c r="C837" s="80" t="s">
        <v>73</v>
      </c>
      <c r="D837" s="81"/>
      <c r="E837" s="82"/>
    </row>
    <row r="838" spans="1:5" ht="17.25" hidden="1" customHeight="1" thickBot="1" x14ac:dyDescent="0.25">
      <c r="A838" s="50" t="s">
        <v>32</v>
      </c>
      <c r="B838" s="383"/>
      <c r="C838" s="384"/>
      <c r="D838" s="384"/>
      <c r="E838" s="385"/>
    </row>
    <row r="839" spans="1:5" ht="12" hidden="1" thickBot="1" x14ac:dyDescent="0.25">
      <c r="A839" s="50" t="s">
        <v>34</v>
      </c>
      <c r="B839" s="386"/>
      <c r="C839" s="387"/>
      <c r="D839" s="387"/>
      <c r="E839" s="388"/>
    </row>
    <row r="840" spans="1:5" ht="12.75" hidden="1" customHeight="1" thickBot="1" x14ac:dyDescent="0.25">
      <c r="A840" s="439"/>
      <c r="B840" s="55">
        <v>2018</v>
      </c>
      <c r="C840" s="55">
        <v>2019</v>
      </c>
      <c r="D840" s="55">
        <v>2020</v>
      </c>
      <c r="E840" s="55">
        <v>2021</v>
      </c>
    </row>
    <row r="841" spans="1:5" ht="9" hidden="1" customHeight="1" thickBot="1" x14ac:dyDescent="0.25">
      <c r="A841" s="440"/>
      <c r="B841" s="56" t="s">
        <v>13</v>
      </c>
      <c r="C841" s="56" t="s">
        <v>14</v>
      </c>
      <c r="D841" s="56" t="s">
        <v>14</v>
      </c>
      <c r="E841" s="56" t="s">
        <v>14</v>
      </c>
    </row>
    <row r="842" spans="1:5" ht="12" hidden="1" thickBot="1" x14ac:dyDescent="0.25">
      <c r="A842" s="50" t="s">
        <v>36</v>
      </c>
      <c r="B842" s="50"/>
      <c r="C842" s="50"/>
      <c r="D842" s="50"/>
      <c r="E842" s="50"/>
    </row>
    <row r="843" spans="1:5" ht="12" hidden="1" thickBot="1" x14ac:dyDescent="0.25">
      <c r="A843" s="50" t="s">
        <v>37</v>
      </c>
      <c r="B843" s="14">
        <f>B861</f>
        <v>0</v>
      </c>
      <c r="C843" s="14">
        <f>C861</f>
        <v>0</v>
      </c>
      <c r="D843" s="14">
        <f>D861</f>
        <v>0</v>
      </c>
      <c r="E843" s="14">
        <f>E861</f>
        <v>0</v>
      </c>
    </row>
    <row r="844" spans="1:5" ht="12" hidden="1" thickBot="1" x14ac:dyDescent="0.25">
      <c r="A844" s="50" t="s">
        <v>38</v>
      </c>
      <c r="B844" s="14" t="e">
        <f>B843/B842</f>
        <v>#DIV/0!</v>
      </c>
      <c r="C844" s="14" t="e">
        <f>C843/C842</f>
        <v>#DIV/0!</v>
      </c>
      <c r="D844" s="14" t="e">
        <f>D843/D842</f>
        <v>#DIV/0!</v>
      </c>
      <c r="E844" s="14" t="e">
        <f>E843/E842</f>
        <v>#DIV/0!</v>
      </c>
    </row>
    <row r="845" spans="1:5" ht="12" hidden="1" thickBot="1" x14ac:dyDescent="0.25">
      <c r="A845" s="50" t="s">
        <v>39</v>
      </c>
      <c r="B845" s="57" t="s">
        <v>40</v>
      </c>
      <c r="C845" s="58" t="e">
        <f t="shared" ref="C845:E847" si="29">C842/B842-1</f>
        <v>#DIV/0!</v>
      </c>
      <c r="D845" s="58" t="e">
        <f t="shared" si="29"/>
        <v>#DIV/0!</v>
      </c>
      <c r="E845" s="58" t="e">
        <f t="shared" si="29"/>
        <v>#DIV/0!</v>
      </c>
    </row>
    <row r="846" spans="1:5" ht="12" hidden="1" thickBot="1" x14ac:dyDescent="0.25">
      <c r="A846" s="50" t="s">
        <v>41</v>
      </c>
      <c r="B846" s="57" t="s">
        <v>40</v>
      </c>
      <c r="C846" s="58" t="e">
        <f t="shared" si="29"/>
        <v>#DIV/0!</v>
      </c>
      <c r="D846" s="58" t="e">
        <f t="shared" si="29"/>
        <v>#DIV/0!</v>
      </c>
      <c r="E846" s="58" t="e">
        <f t="shared" si="29"/>
        <v>#DIV/0!</v>
      </c>
    </row>
    <row r="847" spans="1:5" ht="12" hidden="1" thickBot="1" x14ac:dyDescent="0.25">
      <c r="A847" s="50" t="s">
        <v>42</v>
      </c>
      <c r="B847" s="57" t="s">
        <v>40</v>
      </c>
      <c r="C847" s="58" t="e">
        <f t="shared" si="29"/>
        <v>#DIV/0!</v>
      </c>
      <c r="D847" s="58" t="e">
        <f t="shared" si="29"/>
        <v>#DIV/0!</v>
      </c>
      <c r="E847" s="58" t="e">
        <f t="shared" si="29"/>
        <v>#DIV/0!</v>
      </c>
    </row>
    <row r="848" spans="1:5" ht="12" hidden="1" thickBot="1" x14ac:dyDescent="0.25">
      <c r="A848" s="462" t="s">
        <v>123</v>
      </c>
      <c r="B848" s="463"/>
      <c r="C848" s="463"/>
      <c r="D848" s="463"/>
      <c r="E848" s="464"/>
    </row>
    <row r="849" spans="1:5" ht="12.75" hidden="1" customHeight="1" thickBot="1" x14ac:dyDescent="0.25">
      <c r="A849" s="439"/>
      <c r="B849" s="55">
        <v>2018</v>
      </c>
      <c r="C849" s="55">
        <v>2019</v>
      </c>
      <c r="D849" s="55">
        <v>2020</v>
      </c>
      <c r="E849" s="55">
        <v>2021</v>
      </c>
    </row>
    <row r="850" spans="1:5" ht="9" hidden="1" customHeight="1" thickBot="1" x14ac:dyDescent="0.25">
      <c r="A850" s="440"/>
      <c r="B850" s="56" t="s">
        <v>13</v>
      </c>
      <c r="C850" s="56" t="s">
        <v>14</v>
      </c>
      <c r="D850" s="56" t="s">
        <v>14</v>
      </c>
      <c r="E850" s="56" t="s">
        <v>14</v>
      </c>
    </row>
    <row r="851" spans="1:5" ht="12" hidden="1" thickBot="1" x14ac:dyDescent="0.25">
      <c r="A851" s="59" t="s">
        <v>78</v>
      </c>
      <c r="B851" s="19">
        <f>B852+B853+B854+B855</f>
        <v>0</v>
      </c>
      <c r="C851" s="19">
        <f>C852+C853+C854+C855</f>
        <v>0</v>
      </c>
      <c r="D851" s="19">
        <f>D852+D853+D854+D855</f>
        <v>0</v>
      </c>
      <c r="E851" s="19">
        <f>E852+E853+E854+E855</f>
        <v>0</v>
      </c>
    </row>
    <row r="852" spans="1:5" ht="12" hidden="1" thickBot="1" x14ac:dyDescent="0.25">
      <c r="A852" s="61" t="s">
        <v>45</v>
      </c>
      <c r="B852" s="19"/>
      <c r="C852" s="19"/>
      <c r="D852" s="19"/>
      <c r="E852" s="19"/>
    </row>
    <row r="853" spans="1:5" ht="12" hidden="1" thickBot="1" x14ac:dyDescent="0.25">
      <c r="A853" s="61" t="s">
        <v>79</v>
      </c>
      <c r="B853" s="19"/>
      <c r="C853" s="19"/>
      <c r="D853" s="19"/>
      <c r="E853" s="19"/>
    </row>
    <row r="854" spans="1:5" ht="12" hidden="1" thickBot="1" x14ac:dyDescent="0.25">
      <c r="A854" s="61" t="s">
        <v>80</v>
      </c>
      <c r="B854" s="19"/>
      <c r="C854" s="19"/>
      <c r="D854" s="19"/>
      <c r="E854" s="19"/>
    </row>
    <row r="855" spans="1:5" ht="12" hidden="1" thickBot="1" x14ac:dyDescent="0.25">
      <c r="A855" s="61" t="s">
        <v>81</v>
      </c>
      <c r="B855" s="19"/>
      <c r="C855" s="19"/>
      <c r="D855" s="19"/>
      <c r="E855" s="19"/>
    </row>
    <row r="856" spans="1:5" ht="12" hidden="1" thickBot="1" x14ac:dyDescent="0.25">
      <c r="A856" s="59" t="s">
        <v>82</v>
      </c>
      <c r="B856" s="21">
        <f>B857+B858+B859+B860</f>
        <v>0</v>
      </c>
      <c r="C856" s="21">
        <f>C857+C858+C859+C860</f>
        <v>0</v>
      </c>
      <c r="D856" s="21">
        <f>D857+D858+D859+D860</f>
        <v>0</v>
      </c>
      <c r="E856" s="21">
        <f>E857+E858+E859+E860</f>
        <v>0</v>
      </c>
    </row>
    <row r="857" spans="1:5" ht="12" hidden="1" thickBot="1" x14ac:dyDescent="0.25">
      <c r="A857" s="61" t="s">
        <v>45</v>
      </c>
      <c r="B857" s="21"/>
      <c r="C857" s="19"/>
      <c r="D857" s="19"/>
      <c r="E857" s="19"/>
    </row>
    <row r="858" spans="1:5" ht="12" hidden="1" thickBot="1" x14ac:dyDescent="0.25">
      <c r="A858" s="61" t="s">
        <v>79</v>
      </c>
      <c r="B858" s="21"/>
      <c r="C858" s="19"/>
      <c r="D858" s="19"/>
      <c r="E858" s="19"/>
    </row>
    <row r="859" spans="1:5" ht="12" hidden="1" thickBot="1" x14ac:dyDescent="0.25">
      <c r="A859" s="61" t="s">
        <v>80</v>
      </c>
      <c r="B859" s="21"/>
      <c r="C859" s="19"/>
      <c r="D859" s="19"/>
      <c r="E859" s="19"/>
    </row>
    <row r="860" spans="1:5" ht="12" hidden="1" thickBot="1" x14ac:dyDescent="0.25">
      <c r="A860" s="61" t="s">
        <v>81</v>
      </c>
      <c r="B860" s="21"/>
      <c r="C860" s="19"/>
      <c r="D860" s="19"/>
      <c r="E860" s="19"/>
    </row>
    <row r="861" spans="1:5" ht="12" hidden="1" thickBot="1" x14ac:dyDescent="0.25">
      <c r="A861" s="67" t="s">
        <v>124</v>
      </c>
      <c r="B861" s="21">
        <f>B851+B856</f>
        <v>0</v>
      </c>
      <c r="C861" s="21">
        <f>C851+C856</f>
        <v>0</v>
      </c>
      <c r="D861" s="21">
        <f>D851+D856</f>
        <v>0</v>
      </c>
      <c r="E861" s="21">
        <f>E851+E856</f>
        <v>0</v>
      </c>
    </row>
    <row r="862" spans="1:5" ht="25.5" hidden="1" customHeight="1" thickBot="1" x14ac:dyDescent="0.25">
      <c r="A862" s="83" t="s">
        <v>125</v>
      </c>
      <c r="B862" s="465"/>
      <c r="C862" s="467"/>
      <c r="D862" s="467"/>
      <c r="E862" s="468"/>
    </row>
    <row r="863" spans="1:5" ht="34.5" hidden="1" thickBot="1" x14ac:dyDescent="0.25">
      <c r="A863" s="35" t="s">
        <v>122</v>
      </c>
      <c r="B863" s="79"/>
      <c r="C863" s="80" t="s">
        <v>73</v>
      </c>
      <c r="D863" s="81"/>
      <c r="E863" s="82"/>
    </row>
    <row r="864" spans="1:5" ht="17.25" hidden="1" customHeight="1" thickBot="1" x14ac:dyDescent="0.25">
      <c r="A864" s="50" t="s">
        <v>32</v>
      </c>
      <c r="B864" s="383"/>
      <c r="C864" s="384"/>
      <c r="D864" s="384"/>
      <c r="E864" s="385"/>
    </row>
    <row r="865" spans="1:5" ht="12" hidden="1" thickBot="1" x14ac:dyDescent="0.25">
      <c r="A865" s="50" t="s">
        <v>34</v>
      </c>
      <c r="B865" s="386"/>
      <c r="C865" s="387"/>
      <c r="D865" s="387"/>
      <c r="E865" s="388"/>
    </row>
    <row r="866" spans="1:5" ht="12.75" hidden="1" customHeight="1" thickBot="1" x14ac:dyDescent="0.25">
      <c r="A866" s="439"/>
      <c r="B866" s="55">
        <v>2018</v>
      </c>
      <c r="C866" s="55">
        <v>2019</v>
      </c>
      <c r="D866" s="55">
        <v>2020</v>
      </c>
      <c r="E866" s="55">
        <v>2021</v>
      </c>
    </row>
    <row r="867" spans="1:5" ht="9" hidden="1" customHeight="1" thickBot="1" x14ac:dyDescent="0.25">
      <c r="A867" s="440"/>
      <c r="B867" s="56" t="s">
        <v>13</v>
      </c>
      <c r="C867" s="56" t="s">
        <v>14</v>
      </c>
      <c r="D867" s="56" t="s">
        <v>14</v>
      </c>
      <c r="E867" s="56" t="s">
        <v>14</v>
      </c>
    </row>
    <row r="868" spans="1:5" ht="12" hidden="1" thickBot="1" x14ac:dyDescent="0.25">
      <c r="A868" s="50" t="s">
        <v>36</v>
      </c>
      <c r="B868" s="50"/>
      <c r="C868" s="50"/>
      <c r="D868" s="50"/>
      <c r="E868" s="50"/>
    </row>
    <row r="869" spans="1:5" ht="12" hidden="1" thickBot="1" x14ac:dyDescent="0.25">
      <c r="A869" s="50" t="s">
        <v>37</v>
      </c>
      <c r="B869" s="14">
        <f>B887</f>
        <v>0</v>
      </c>
      <c r="C869" s="14">
        <f>C887</f>
        <v>0</v>
      </c>
      <c r="D869" s="14">
        <f>D887</f>
        <v>0</v>
      </c>
      <c r="E869" s="14">
        <f>E887</f>
        <v>0</v>
      </c>
    </row>
    <row r="870" spans="1:5" ht="12" hidden="1" thickBot="1" x14ac:dyDescent="0.25">
      <c r="A870" s="50" t="s">
        <v>38</v>
      </c>
      <c r="B870" s="14" t="e">
        <f>B869/B868</f>
        <v>#DIV/0!</v>
      </c>
      <c r="C870" s="14" t="e">
        <f>C869/C868</f>
        <v>#DIV/0!</v>
      </c>
      <c r="D870" s="14" t="e">
        <f>D869/D868</f>
        <v>#DIV/0!</v>
      </c>
      <c r="E870" s="14" t="e">
        <f>E869/E868</f>
        <v>#DIV/0!</v>
      </c>
    </row>
    <row r="871" spans="1:5" ht="12" hidden="1" thickBot="1" x14ac:dyDescent="0.25">
      <c r="A871" s="50" t="s">
        <v>39</v>
      </c>
      <c r="B871" s="57" t="s">
        <v>40</v>
      </c>
      <c r="C871" s="58" t="e">
        <f t="shared" ref="C871:E873" si="30">C868/B868-1</f>
        <v>#DIV/0!</v>
      </c>
      <c r="D871" s="58" t="e">
        <f t="shared" si="30"/>
        <v>#DIV/0!</v>
      </c>
      <c r="E871" s="58" t="e">
        <f t="shared" si="30"/>
        <v>#DIV/0!</v>
      </c>
    </row>
    <row r="872" spans="1:5" ht="12" hidden="1" thickBot="1" x14ac:dyDescent="0.25">
      <c r="A872" s="50" t="s">
        <v>41</v>
      </c>
      <c r="B872" s="57" t="s">
        <v>40</v>
      </c>
      <c r="C872" s="58" t="e">
        <f t="shared" si="30"/>
        <v>#DIV/0!</v>
      </c>
      <c r="D872" s="58" t="e">
        <f t="shared" si="30"/>
        <v>#DIV/0!</v>
      </c>
      <c r="E872" s="58" t="e">
        <f t="shared" si="30"/>
        <v>#DIV/0!</v>
      </c>
    </row>
    <row r="873" spans="1:5" ht="12" hidden="1" thickBot="1" x14ac:dyDescent="0.25">
      <c r="A873" s="50" t="s">
        <v>42</v>
      </c>
      <c r="B873" s="57" t="s">
        <v>40</v>
      </c>
      <c r="C873" s="58" t="e">
        <f t="shared" si="30"/>
        <v>#DIV/0!</v>
      </c>
      <c r="D873" s="58" t="e">
        <f t="shared" si="30"/>
        <v>#DIV/0!</v>
      </c>
      <c r="E873" s="58" t="e">
        <f t="shared" si="30"/>
        <v>#DIV/0!</v>
      </c>
    </row>
    <row r="874" spans="1:5" ht="12" hidden="1" thickBot="1" x14ac:dyDescent="0.25">
      <c r="A874" s="462" t="s">
        <v>126</v>
      </c>
      <c r="B874" s="463"/>
      <c r="C874" s="463"/>
      <c r="D874" s="463"/>
      <c r="E874" s="464"/>
    </row>
    <row r="875" spans="1:5" ht="12.75" hidden="1" customHeight="1" thickBot="1" x14ac:dyDescent="0.25">
      <c r="A875" s="439"/>
      <c r="B875" s="55">
        <v>2018</v>
      </c>
      <c r="C875" s="55">
        <v>2019</v>
      </c>
      <c r="D875" s="55">
        <v>2020</v>
      </c>
      <c r="E875" s="55">
        <v>2021</v>
      </c>
    </row>
    <row r="876" spans="1:5" ht="9" hidden="1" customHeight="1" thickBot="1" x14ac:dyDescent="0.25">
      <c r="A876" s="440"/>
      <c r="B876" s="56" t="s">
        <v>13</v>
      </c>
      <c r="C876" s="56" t="s">
        <v>14</v>
      </c>
      <c r="D876" s="56" t="s">
        <v>14</v>
      </c>
      <c r="E876" s="56" t="s">
        <v>14</v>
      </c>
    </row>
    <row r="877" spans="1:5" ht="12" hidden="1" thickBot="1" x14ac:dyDescent="0.25">
      <c r="A877" s="59" t="s">
        <v>78</v>
      </c>
      <c r="B877" s="19">
        <f>B878+B879+B880+B881</f>
        <v>0</v>
      </c>
      <c r="C877" s="19">
        <f>C878+C879+C880+C881</f>
        <v>0</v>
      </c>
      <c r="D877" s="19">
        <f>D878+D879+D880+D881</f>
        <v>0</v>
      </c>
      <c r="E877" s="19">
        <f>E878+E879+E880+E881</f>
        <v>0</v>
      </c>
    </row>
    <row r="878" spans="1:5" ht="12" hidden="1" thickBot="1" x14ac:dyDescent="0.25">
      <c r="A878" s="61" t="s">
        <v>45</v>
      </c>
      <c r="B878" s="19"/>
      <c r="C878" s="19"/>
      <c r="D878" s="19"/>
      <c r="E878" s="19"/>
    </row>
    <row r="879" spans="1:5" ht="12" hidden="1" thickBot="1" x14ac:dyDescent="0.25">
      <c r="A879" s="61" t="s">
        <v>79</v>
      </c>
      <c r="B879" s="19"/>
      <c r="C879" s="19"/>
      <c r="D879" s="19"/>
      <c r="E879" s="19"/>
    </row>
    <row r="880" spans="1:5" ht="12" hidden="1" thickBot="1" x14ac:dyDescent="0.25">
      <c r="A880" s="61" t="s">
        <v>80</v>
      </c>
      <c r="B880" s="19"/>
      <c r="C880" s="19"/>
      <c r="D880" s="19"/>
      <c r="E880" s="19"/>
    </row>
    <row r="881" spans="1:5" ht="12" hidden="1" thickBot="1" x14ac:dyDescent="0.25">
      <c r="A881" s="61" t="s">
        <v>81</v>
      </c>
      <c r="B881" s="19"/>
      <c r="C881" s="19"/>
      <c r="D881" s="19"/>
      <c r="E881" s="19"/>
    </row>
    <row r="882" spans="1:5" ht="12" hidden="1" thickBot="1" x14ac:dyDescent="0.25">
      <c r="A882" s="59" t="s">
        <v>82</v>
      </c>
      <c r="B882" s="21">
        <f>B883+B884+B885+B886</f>
        <v>0</v>
      </c>
      <c r="C882" s="21">
        <f>C883+C884+C885+C886</f>
        <v>0</v>
      </c>
      <c r="D882" s="21">
        <f>D883+D884+D885+D886</f>
        <v>0</v>
      </c>
      <c r="E882" s="21">
        <f>E883+E884+E885+E886</f>
        <v>0</v>
      </c>
    </row>
    <row r="883" spans="1:5" ht="12" hidden="1" thickBot="1" x14ac:dyDescent="0.25">
      <c r="A883" s="61" t="s">
        <v>45</v>
      </c>
      <c r="B883" s="21"/>
      <c r="C883" s="21"/>
      <c r="D883" s="21"/>
      <c r="E883" s="21"/>
    </row>
    <row r="884" spans="1:5" ht="12" hidden="1" thickBot="1" x14ac:dyDescent="0.25">
      <c r="A884" s="61" t="s">
        <v>79</v>
      </c>
      <c r="B884" s="21"/>
      <c r="C884" s="21"/>
      <c r="D884" s="21"/>
      <c r="E884" s="21"/>
    </row>
    <row r="885" spans="1:5" ht="12" hidden="1" thickBot="1" x14ac:dyDescent="0.25">
      <c r="A885" s="61" t="s">
        <v>80</v>
      </c>
      <c r="B885" s="21"/>
      <c r="C885" s="21"/>
      <c r="D885" s="21"/>
      <c r="E885" s="21"/>
    </row>
    <row r="886" spans="1:5" ht="12" hidden="1" thickBot="1" x14ac:dyDescent="0.25">
      <c r="A886" s="61" t="s">
        <v>81</v>
      </c>
      <c r="B886" s="21"/>
      <c r="C886" s="21"/>
      <c r="D886" s="21"/>
      <c r="E886" s="21"/>
    </row>
    <row r="887" spans="1:5" ht="12" hidden="1" thickBot="1" x14ac:dyDescent="0.25">
      <c r="A887" s="67" t="s">
        <v>117</v>
      </c>
      <c r="B887" s="21">
        <f>B877+B882</f>
        <v>0</v>
      </c>
      <c r="C887" s="21">
        <f>C877+C882</f>
        <v>0</v>
      </c>
      <c r="D887" s="21">
        <f>D877+D882</f>
        <v>0</v>
      </c>
      <c r="E887" s="21">
        <f>E877+E882</f>
        <v>0</v>
      </c>
    </row>
    <row r="888" spans="1:5" ht="12" thickBot="1" x14ac:dyDescent="0.25">
      <c r="A888" s="444" t="s">
        <v>127</v>
      </c>
      <c r="B888" s="445"/>
      <c r="C888" s="445"/>
      <c r="D888" s="445"/>
      <c r="E888" s="446"/>
    </row>
    <row r="889" spans="1:5" ht="12" thickBot="1" x14ac:dyDescent="0.25">
      <c r="A889" s="444" t="s">
        <v>68</v>
      </c>
      <c r="B889" s="445"/>
      <c r="C889" s="445"/>
      <c r="D889" s="445"/>
      <c r="E889" s="446"/>
    </row>
    <row r="890" spans="1:5" ht="19.5" customHeight="1" thickBot="1" x14ac:dyDescent="0.25">
      <c r="A890" s="35" t="s">
        <v>125</v>
      </c>
      <c r="B890" s="470" t="s">
        <v>202</v>
      </c>
      <c r="C890" s="466"/>
      <c r="D890" s="467"/>
      <c r="E890" s="468"/>
    </row>
    <row r="891" spans="1:5" ht="34.5" customHeight="1" thickBot="1" x14ac:dyDescent="0.25">
      <c r="A891" s="35" t="s">
        <v>203</v>
      </c>
      <c r="B891" s="88" t="s">
        <v>204</v>
      </c>
      <c r="C891" s="76" t="s">
        <v>73</v>
      </c>
      <c r="D891" s="467" t="s">
        <v>205</v>
      </c>
      <c r="E891" s="468"/>
    </row>
    <row r="892" spans="1:5" ht="17.25" customHeight="1" thickBot="1" x14ac:dyDescent="0.25">
      <c r="A892" s="50" t="s">
        <v>32</v>
      </c>
      <c r="B892" s="383" t="s">
        <v>204</v>
      </c>
      <c r="C892" s="384"/>
      <c r="D892" s="384"/>
      <c r="E892" s="385"/>
    </row>
    <row r="893" spans="1:5" ht="12" thickBot="1" x14ac:dyDescent="0.25">
      <c r="A893" s="50" t="s">
        <v>34</v>
      </c>
      <c r="B893" s="386" t="s">
        <v>138</v>
      </c>
      <c r="C893" s="387"/>
      <c r="D893" s="387"/>
      <c r="E893" s="388"/>
    </row>
    <row r="894" spans="1:5" ht="12.75" customHeight="1" x14ac:dyDescent="0.2">
      <c r="A894" s="439"/>
      <c r="B894" s="55">
        <v>2019</v>
      </c>
      <c r="C894" s="55">
        <v>2020</v>
      </c>
      <c r="D894" s="55">
        <v>2021</v>
      </c>
      <c r="E894" s="55">
        <v>2022</v>
      </c>
    </row>
    <row r="895" spans="1:5" ht="9" customHeight="1" thickBot="1" x14ac:dyDescent="0.25">
      <c r="A895" s="440"/>
      <c r="B895" s="56" t="s">
        <v>13</v>
      </c>
      <c r="C895" s="56" t="s">
        <v>14</v>
      </c>
      <c r="D895" s="56" t="s">
        <v>14</v>
      </c>
      <c r="E895" s="56" t="s">
        <v>14</v>
      </c>
    </row>
    <row r="896" spans="1:5" ht="12" thickBot="1" x14ac:dyDescent="0.25">
      <c r="A896" s="50" t="s">
        <v>36</v>
      </c>
      <c r="B896" s="14">
        <v>1600</v>
      </c>
      <c r="C896" s="14"/>
      <c r="D896" s="14"/>
      <c r="E896" s="14"/>
    </row>
    <row r="897" spans="1:5" ht="12" thickBot="1" x14ac:dyDescent="0.25">
      <c r="A897" s="50" t="s">
        <v>37</v>
      </c>
      <c r="B897" s="96">
        <v>190000</v>
      </c>
      <c r="C897" s="14"/>
      <c r="D897" s="14"/>
      <c r="E897" s="14"/>
    </row>
    <row r="898" spans="1:5" ht="12" thickBot="1" x14ac:dyDescent="0.25">
      <c r="A898" s="50" t="s">
        <v>38</v>
      </c>
      <c r="B898" s="91">
        <v>118.75</v>
      </c>
      <c r="C898" s="91" t="e">
        <f>C897/C896</f>
        <v>#DIV/0!</v>
      </c>
      <c r="D898" s="91" t="e">
        <f>D897/D896</f>
        <v>#DIV/0!</v>
      </c>
      <c r="E898" s="91" t="e">
        <f>E897/E896</f>
        <v>#DIV/0!</v>
      </c>
    </row>
    <row r="899" spans="1:5" ht="12" thickBot="1" x14ac:dyDescent="0.25">
      <c r="A899" s="50" t="s">
        <v>39</v>
      </c>
      <c r="B899" s="110">
        <f>C899</f>
        <v>-1</v>
      </c>
      <c r="C899" s="58">
        <f t="shared" ref="C899:E901" si="31">C896/B896-1</f>
        <v>-1</v>
      </c>
      <c r="D899" s="58" t="e">
        <f t="shared" si="31"/>
        <v>#DIV/0!</v>
      </c>
      <c r="E899" s="58" t="e">
        <f t="shared" si="31"/>
        <v>#DIV/0!</v>
      </c>
    </row>
    <row r="900" spans="1:5" ht="12" thickBot="1" x14ac:dyDescent="0.25">
      <c r="A900" s="50" t="s">
        <v>41</v>
      </c>
      <c r="B900" s="110">
        <f t="shared" ref="B900:B901" si="32">C900</f>
        <v>-1</v>
      </c>
      <c r="C900" s="58">
        <f t="shared" si="31"/>
        <v>-1</v>
      </c>
      <c r="D900" s="58" t="e">
        <f t="shared" si="31"/>
        <v>#DIV/0!</v>
      </c>
      <c r="E900" s="58" t="e">
        <f t="shared" si="31"/>
        <v>#DIV/0!</v>
      </c>
    </row>
    <row r="901" spans="1:5" ht="12" thickBot="1" x14ac:dyDescent="0.25">
      <c r="A901" s="50" t="s">
        <v>42</v>
      </c>
      <c r="B901" s="110" t="e">
        <f t="shared" si="32"/>
        <v>#DIV/0!</v>
      </c>
      <c r="C901" s="58" t="e">
        <f t="shared" si="31"/>
        <v>#DIV/0!</v>
      </c>
      <c r="D901" s="58" t="e">
        <f t="shared" si="31"/>
        <v>#DIV/0!</v>
      </c>
      <c r="E901" s="58" t="e">
        <f t="shared" si="31"/>
        <v>#DIV/0!</v>
      </c>
    </row>
    <row r="902" spans="1:5" ht="12" thickBot="1" x14ac:dyDescent="0.25">
      <c r="A902" s="462" t="s">
        <v>206</v>
      </c>
      <c r="B902" s="463"/>
      <c r="C902" s="463"/>
      <c r="D902" s="463"/>
      <c r="E902" s="464"/>
    </row>
    <row r="903" spans="1:5" ht="12.75" customHeight="1" x14ac:dyDescent="0.2">
      <c r="A903" s="439"/>
      <c r="B903" s="55">
        <v>2019</v>
      </c>
      <c r="C903" s="55">
        <v>2020</v>
      </c>
      <c r="D903" s="55">
        <v>2021</v>
      </c>
      <c r="E903" s="55">
        <v>2022</v>
      </c>
    </row>
    <row r="904" spans="1:5" ht="9" customHeight="1" thickBot="1" x14ac:dyDescent="0.25">
      <c r="A904" s="440"/>
      <c r="B904" s="56" t="s">
        <v>13</v>
      </c>
      <c r="C904" s="56" t="s">
        <v>14</v>
      </c>
      <c r="D904" s="56" t="s">
        <v>14</v>
      </c>
      <c r="E904" s="56" t="s">
        <v>14</v>
      </c>
    </row>
    <row r="905" spans="1:5" ht="12" thickBot="1" x14ac:dyDescent="0.25">
      <c r="A905" s="59" t="s">
        <v>78</v>
      </c>
      <c r="B905" s="19">
        <f>B906+B907+B908+B909</f>
        <v>0</v>
      </c>
      <c r="C905" s="19">
        <f>C906+C907+C908+C909</f>
        <v>0</v>
      </c>
      <c r="D905" s="19">
        <f>D906+D907+D908+D909</f>
        <v>0</v>
      </c>
      <c r="E905" s="19">
        <f>E906+E907+E908+E909</f>
        <v>0</v>
      </c>
    </row>
    <row r="906" spans="1:5" ht="12" thickBot="1" x14ac:dyDescent="0.25">
      <c r="A906" s="61" t="s">
        <v>45</v>
      </c>
      <c r="B906" s="19"/>
      <c r="C906" s="19"/>
      <c r="D906" s="19"/>
      <c r="E906" s="19"/>
    </row>
    <row r="907" spans="1:5" ht="12" thickBot="1" x14ac:dyDescent="0.25">
      <c r="A907" s="61" t="s">
        <v>79</v>
      </c>
      <c r="B907" s="19"/>
      <c r="C907" s="19"/>
      <c r="D907" s="19"/>
      <c r="E907" s="19"/>
    </row>
    <row r="908" spans="1:5" ht="12" thickBot="1" x14ac:dyDescent="0.25">
      <c r="A908" s="61" t="s">
        <v>80</v>
      </c>
      <c r="B908" s="19"/>
      <c r="C908" s="19"/>
      <c r="D908" s="19"/>
      <c r="E908" s="19"/>
    </row>
    <row r="909" spans="1:5" ht="12" thickBot="1" x14ac:dyDescent="0.25">
      <c r="A909" s="61" t="s">
        <v>81</v>
      </c>
      <c r="B909" s="19"/>
      <c r="C909" s="19"/>
      <c r="D909" s="19"/>
      <c r="E909" s="19"/>
    </row>
    <row r="910" spans="1:5" ht="12" thickBot="1" x14ac:dyDescent="0.25">
      <c r="A910" s="59" t="s">
        <v>82</v>
      </c>
      <c r="B910" s="96">
        <v>190000</v>
      </c>
      <c r="C910" s="113"/>
      <c r="D910" s="86"/>
      <c r="E910" s="87"/>
    </row>
    <row r="911" spans="1:5" ht="12" thickBot="1" x14ac:dyDescent="0.25">
      <c r="A911" s="61" t="s">
        <v>45</v>
      </c>
      <c r="B911" s="96">
        <v>190000</v>
      </c>
      <c r="C911" s="113"/>
      <c r="D911" s="86"/>
      <c r="E911" s="87"/>
    </row>
    <row r="912" spans="1:5" ht="12" thickBot="1" x14ac:dyDescent="0.25">
      <c r="A912" s="61" t="s">
        <v>79</v>
      </c>
      <c r="B912" s="21"/>
      <c r="C912" s="19"/>
      <c r="D912" s="19"/>
      <c r="E912" s="19"/>
    </row>
    <row r="913" spans="1:5" ht="12" thickBot="1" x14ac:dyDescent="0.25">
      <c r="A913" s="61" t="s">
        <v>80</v>
      </c>
      <c r="B913" s="21"/>
      <c r="C913" s="19"/>
      <c r="D913" s="19"/>
      <c r="E913" s="19"/>
    </row>
    <row r="914" spans="1:5" ht="12" thickBot="1" x14ac:dyDescent="0.25">
      <c r="A914" s="61" t="s">
        <v>81</v>
      </c>
      <c r="B914" s="21"/>
      <c r="C914" s="19"/>
      <c r="D914" s="19"/>
      <c r="E914" s="19"/>
    </row>
    <row r="915" spans="1:5" ht="12" thickBot="1" x14ac:dyDescent="0.25">
      <c r="A915" s="78" t="s">
        <v>207</v>
      </c>
      <c r="B915" s="21">
        <f>B905+B910</f>
        <v>190000</v>
      </c>
      <c r="C915" s="21">
        <f>C905+C910</f>
        <v>0</v>
      </c>
      <c r="D915" s="21">
        <f>D905+D910</f>
        <v>0</v>
      </c>
      <c r="E915" s="21">
        <f>E905+E910</f>
        <v>0</v>
      </c>
    </row>
    <row r="916" spans="1:5" ht="53.25" thickBot="1" x14ac:dyDescent="0.25">
      <c r="A916" s="35" t="s">
        <v>208</v>
      </c>
      <c r="B916" s="88" t="s">
        <v>209</v>
      </c>
      <c r="C916" s="76" t="s">
        <v>73</v>
      </c>
      <c r="D916" s="467" t="s">
        <v>210</v>
      </c>
      <c r="E916" s="468"/>
    </row>
    <row r="917" spans="1:5" ht="17.25" customHeight="1" thickBot="1" x14ac:dyDescent="0.25">
      <c r="A917" s="50" t="s">
        <v>32</v>
      </c>
      <c r="B917" s="383" t="s">
        <v>209</v>
      </c>
      <c r="C917" s="384"/>
      <c r="D917" s="384"/>
      <c r="E917" s="385"/>
    </row>
    <row r="918" spans="1:5" ht="12" thickBot="1" x14ac:dyDescent="0.25">
      <c r="A918" s="50" t="s">
        <v>34</v>
      </c>
      <c r="B918" s="386" t="s">
        <v>211</v>
      </c>
      <c r="C918" s="387"/>
      <c r="D918" s="387"/>
      <c r="E918" s="388"/>
    </row>
    <row r="919" spans="1:5" ht="12.75" customHeight="1" x14ac:dyDescent="0.2">
      <c r="A919" s="439"/>
      <c r="B919" s="55">
        <v>2019</v>
      </c>
      <c r="C919" s="55">
        <v>2020</v>
      </c>
      <c r="D919" s="55">
        <v>2021</v>
      </c>
      <c r="E919" s="55">
        <v>2022</v>
      </c>
    </row>
    <row r="920" spans="1:5" ht="9" customHeight="1" thickBot="1" x14ac:dyDescent="0.25">
      <c r="A920" s="440"/>
      <c r="B920" s="56" t="s">
        <v>13</v>
      </c>
      <c r="C920" s="56" t="s">
        <v>14</v>
      </c>
      <c r="D920" s="56" t="s">
        <v>14</v>
      </c>
      <c r="E920" s="56" t="s">
        <v>14</v>
      </c>
    </row>
    <row r="921" spans="1:5" ht="12" thickBot="1" x14ac:dyDescent="0.25">
      <c r="A921" s="50" t="s">
        <v>36</v>
      </c>
      <c r="B921" s="57">
        <v>1</v>
      </c>
      <c r="C921" s="57">
        <v>1</v>
      </c>
      <c r="D921" s="50">
        <v>1</v>
      </c>
      <c r="E921" s="50">
        <v>1</v>
      </c>
    </row>
    <row r="922" spans="1:5" ht="12" thickBot="1" x14ac:dyDescent="0.25">
      <c r="A922" s="50" t="s">
        <v>37</v>
      </c>
      <c r="B922" s="96">
        <v>630000</v>
      </c>
      <c r="C922" s="96">
        <v>500000</v>
      </c>
      <c r="D922" s="96">
        <v>500000</v>
      </c>
      <c r="E922" s="96">
        <v>500000</v>
      </c>
    </row>
    <row r="923" spans="1:5" ht="12" thickBot="1" x14ac:dyDescent="0.25">
      <c r="A923" s="50" t="s">
        <v>38</v>
      </c>
      <c r="B923" s="14">
        <v>630000</v>
      </c>
      <c r="C923" s="96">
        <v>500000</v>
      </c>
      <c r="D923" s="96">
        <f>D922/D921</f>
        <v>500000</v>
      </c>
      <c r="E923" s="96">
        <f>E922/E921</f>
        <v>500000</v>
      </c>
    </row>
    <row r="924" spans="1:5" ht="12" thickBot="1" x14ac:dyDescent="0.25">
      <c r="A924" s="50" t="s">
        <v>39</v>
      </c>
      <c r="B924" s="110">
        <f>C924</f>
        <v>0</v>
      </c>
      <c r="C924" s="58">
        <f t="shared" ref="C924:E926" si="33">C921/B921-1</f>
        <v>0</v>
      </c>
      <c r="D924" s="58">
        <f t="shared" si="33"/>
        <v>0</v>
      </c>
      <c r="E924" s="58">
        <f t="shared" si="33"/>
        <v>0</v>
      </c>
    </row>
    <row r="925" spans="1:5" ht="12" thickBot="1" x14ac:dyDescent="0.25">
      <c r="A925" s="50" t="s">
        <v>41</v>
      </c>
      <c r="B925" s="110">
        <f t="shared" ref="B925:B926" si="34">C925</f>
        <v>-0.20634920634920639</v>
      </c>
      <c r="C925" s="58">
        <f t="shared" si="33"/>
        <v>-0.20634920634920639</v>
      </c>
      <c r="D925" s="58">
        <f t="shared" si="33"/>
        <v>0</v>
      </c>
      <c r="E925" s="58">
        <f t="shared" si="33"/>
        <v>0</v>
      </c>
    </row>
    <row r="926" spans="1:5" ht="12" thickBot="1" x14ac:dyDescent="0.25">
      <c r="A926" s="50" t="s">
        <v>42</v>
      </c>
      <c r="B926" s="110">
        <f t="shared" si="34"/>
        <v>-0.20634920634920639</v>
      </c>
      <c r="C926" s="58">
        <f t="shared" si="33"/>
        <v>-0.20634920634920639</v>
      </c>
      <c r="D926" s="58">
        <f t="shared" si="33"/>
        <v>0</v>
      </c>
      <c r="E926" s="58">
        <f t="shared" si="33"/>
        <v>0</v>
      </c>
    </row>
    <row r="927" spans="1:5" ht="12" thickBot="1" x14ac:dyDescent="0.25">
      <c r="A927" s="462" t="s">
        <v>212</v>
      </c>
      <c r="B927" s="463"/>
      <c r="C927" s="463"/>
      <c r="D927" s="463"/>
      <c r="E927" s="464"/>
    </row>
    <row r="928" spans="1:5" ht="12.75" customHeight="1" x14ac:dyDescent="0.2">
      <c r="A928" s="439"/>
      <c r="B928" s="55">
        <v>2019</v>
      </c>
      <c r="C928" s="55">
        <v>2020</v>
      </c>
      <c r="D928" s="55">
        <v>2021</v>
      </c>
      <c r="E928" s="55">
        <v>2022</v>
      </c>
    </row>
    <row r="929" spans="1:5" ht="9" customHeight="1" thickBot="1" x14ac:dyDescent="0.25">
      <c r="A929" s="440"/>
      <c r="B929" s="56" t="s">
        <v>13</v>
      </c>
      <c r="C929" s="56" t="s">
        <v>14</v>
      </c>
      <c r="D929" s="56" t="s">
        <v>14</v>
      </c>
      <c r="E929" s="56" t="s">
        <v>14</v>
      </c>
    </row>
    <row r="930" spans="1:5" ht="12" thickBot="1" x14ac:dyDescent="0.25">
      <c r="A930" s="59" t="s">
        <v>78</v>
      </c>
      <c r="B930" s="19">
        <f>B931+B932+B933+B934</f>
        <v>0</v>
      </c>
      <c r="C930" s="19">
        <f>C931+C932+C933+C934</f>
        <v>0</v>
      </c>
      <c r="D930" s="19">
        <f>D931+D932+D933+D934</f>
        <v>0</v>
      </c>
      <c r="E930" s="19">
        <f>E931+E932+E933+E934</f>
        <v>0</v>
      </c>
    </row>
    <row r="931" spans="1:5" ht="12" thickBot="1" x14ac:dyDescent="0.25">
      <c r="A931" s="61" t="s">
        <v>45</v>
      </c>
      <c r="B931" s="19"/>
      <c r="C931" s="19"/>
      <c r="D931" s="19"/>
      <c r="E931" s="19"/>
    </row>
    <row r="932" spans="1:5" ht="12" thickBot="1" x14ac:dyDescent="0.25">
      <c r="A932" s="61" t="s">
        <v>79</v>
      </c>
      <c r="B932" s="19"/>
      <c r="C932" s="19"/>
      <c r="D932" s="19"/>
      <c r="E932" s="19"/>
    </row>
    <row r="933" spans="1:5" ht="12" thickBot="1" x14ac:dyDescent="0.25">
      <c r="A933" s="61" t="s">
        <v>80</v>
      </c>
      <c r="B933" s="19"/>
      <c r="C933" s="19"/>
      <c r="D933" s="19"/>
      <c r="E933" s="19"/>
    </row>
    <row r="934" spans="1:5" ht="12" thickBot="1" x14ac:dyDescent="0.25">
      <c r="A934" s="61" t="s">
        <v>81</v>
      </c>
      <c r="B934" s="19"/>
      <c r="C934" s="19"/>
      <c r="D934" s="19"/>
      <c r="E934" s="19"/>
    </row>
    <row r="935" spans="1:5" ht="12" thickBot="1" x14ac:dyDescent="0.25">
      <c r="A935" s="59" t="s">
        <v>82</v>
      </c>
      <c r="B935" s="96">
        <v>630000</v>
      </c>
      <c r="C935" s="97">
        <v>500000</v>
      </c>
      <c r="D935" s="97">
        <v>500000</v>
      </c>
      <c r="E935" s="100">
        <v>500000</v>
      </c>
    </row>
    <row r="936" spans="1:5" ht="12" thickBot="1" x14ac:dyDescent="0.25">
      <c r="A936" s="61" t="s">
        <v>45</v>
      </c>
      <c r="B936" s="96">
        <v>630000</v>
      </c>
      <c r="C936" s="97">
        <v>500000</v>
      </c>
      <c r="D936" s="97">
        <v>500000</v>
      </c>
      <c r="E936" s="100">
        <v>500000</v>
      </c>
    </row>
    <row r="937" spans="1:5" ht="12" thickBot="1" x14ac:dyDescent="0.25">
      <c r="A937" s="61" t="s">
        <v>79</v>
      </c>
      <c r="B937" s="21"/>
      <c r="C937" s="19"/>
      <c r="D937" s="19"/>
      <c r="E937" s="19"/>
    </row>
    <row r="938" spans="1:5" ht="12" thickBot="1" x14ac:dyDescent="0.25">
      <c r="A938" s="61" t="s">
        <v>80</v>
      </c>
      <c r="B938" s="21"/>
      <c r="C938" s="19"/>
      <c r="D938" s="19"/>
      <c r="E938" s="19"/>
    </row>
    <row r="939" spans="1:5" ht="12" thickBot="1" x14ac:dyDescent="0.25">
      <c r="A939" s="61" t="s">
        <v>81</v>
      </c>
      <c r="B939" s="21"/>
      <c r="C939" s="19"/>
      <c r="D939" s="19"/>
      <c r="E939" s="19"/>
    </row>
    <row r="940" spans="1:5" ht="12" thickBot="1" x14ac:dyDescent="0.25">
      <c r="A940" s="78" t="s">
        <v>213</v>
      </c>
      <c r="B940" s="21">
        <f>B930+B935</f>
        <v>630000</v>
      </c>
      <c r="C940" s="21">
        <f>C930+C935</f>
        <v>500000</v>
      </c>
      <c r="D940" s="21">
        <f>D930+D935</f>
        <v>500000</v>
      </c>
      <c r="E940" s="21">
        <f>E930+E935</f>
        <v>500000</v>
      </c>
    </row>
    <row r="941" spans="1:5" ht="34.5" thickBot="1" x14ac:dyDescent="0.25">
      <c r="A941" s="35" t="s">
        <v>214</v>
      </c>
      <c r="B941" s="88" t="s">
        <v>215</v>
      </c>
      <c r="C941" s="80" t="s">
        <v>73</v>
      </c>
      <c r="D941" s="81" t="s">
        <v>216</v>
      </c>
      <c r="E941" s="82"/>
    </row>
    <row r="942" spans="1:5" ht="17.25" customHeight="1" thickBot="1" x14ac:dyDescent="0.25">
      <c r="A942" s="50" t="s">
        <v>32</v>
      </c>
      <c r="B942" s="383" t="s">
        <v>215</v>
      </c>
      <c r="C942" s="384"/>
      <c r="D942" s="384"/>
      <c r="E942" s="385"/>
    </row>
    <row r="943" spans="1:5" ht="12" thickBot="1" x14ac:dyDescent="0.25">
      <c r="A943" s="50" t="s">
        <v>34</v>
      </c>
      <c r="B943" s="386" t="s">
        <v>211</v>
      </c>
      <c r="C943" s="387"/>
      <c r="D943" s="387"/>
      <c r="E943" s="388"/>
    </row>
    <row r="944" spans="1:5" ht="12.75" customHeight="1" x14ac:dyDescent="0.2">
      <c r="A944" s="439"/>
      <c r="B944" s="55">
        <v>2019</v>
      </c>
      <c r="C944" s="55">
        <v>2020</v>
      </c>
      <c r="D944" s="55">
        <v>2021</v>
      </c>
      <c r="E944" s="55">
        <v>2022</v>
      </c>
    </row>
    <row r="945" spans="1:5" ht="9" customHeight="1" thickBot="1" x14ac:dyDescent="0.25">
      <c r="A945" s="440"/>
      <c r="B945" s="56" t="s">
        <v>13</v>
      </c>
      <c r="C945" s="56" t="s">
        <v>14</v>
      </c>
      <c r="D945" s="56" t="s">
        <v>14</v>
      </c>
      <c r="E945" s="56" t="s">
        <v>14</v>
      </c>
    </row>
    <row r="946" spans="1:5" ht="12" thickBot="1" x14ac:dyDescent="0.25">
      <c r="A946" s="50" t="s">
        <v>36</v>
      </c>
      <c r="B946" s="57">
        <v>1</v>
      </c>
      <c r="C946" s="57">
        <v>1</v>
      </c>
      <c r="D946" s="57">
        <v>1</v>
      </c>
      <c r="E946" s="57">
        <v>1</v>
      </c>
    </row>
    <row r="947" spans="1:5" ht="12" thickBot="1" x14ac:dyDescent="0.25">
      <c r="A947" s="50" t="s">
        <v>37</v>
      </c>
      <c r="B947" s="96">
        <v>50000</v>
      </c>
      <c r="C947" s="113">
        <v>158764</v>
      </c>
      <c r="D947" s="15">
        <v>75000</v>
      </c>
      <c r="E947" s="15">
        <v>75000</v>
      </c>
    </row>
    <row r="948" spans="1:5" ht="12" thickBot="1" x14ac:dyDescent="0.25">
      <c r="A948" s="50" t="s">
        <v>38</v>
      </c>
      <c r="B948" s="14">
        <v>50000</v>
      </c>
      <c r="C948" s="15">
        <f>C947/C946</f>
        <v>158764</v>
      </c>
      <c r="D948" s="15">
        <f>D947/D946</f>
        <v>75000</v>
      </c>
      <c r="E948" s="15">
        <f>E947/E946</f>
        <v>75000</v>
      </c>
    </row>
    <row r="949" spans="1:5" ht="12" thickBot="1" x14ac:dyDescent="0.25">
      <c r="A949" s="50" t="s">
        <v>39</v>
      </c>
      <c r="B949" s="110">
        <f>C949</f>
        <v>0</v>
      </c>
      <c r="C949" s="58">
        <f t="shared" ref="C949:E951" si="35">C946/B946-1</f>
        <v>0</v>
      </c>
      <c r="D949" s="58">
        <f t="shared" si="35"/>
        <v>0</v>
      </c>
      <c r="E949" s="58">
        <f t="shared" si="35"/>
        <v>0</v>
      </c>
    </row>
    <row r="950" spans="1:5" ht="12" thickBot="1" x14ac:dyDescent="0.25">
      <c r="A950" s="50" t="s">
        <v>41</v>
      </c>
      <c r="B950" s="110">
        <f t="shared" ref="B950:B951" si="36">C950</f>
        <v>2.1752799999999999</v>
      </c>
      <c r="C950" s="58">
        <f t="shared" si="35"/>
        <v>2.1752799999999999</v>
      </c>
      <c r="D950" s="58">
        <f t="shared" si="35"/>
        <v>-0.52760071552744958</v>
      </c>
      <c r="E950" s="58">
        <f t="shared" si="35"/>
        <v>0</v>
      </c>
    </row>
    <row r="951" spans="1:5" ht="12" thickBot="1" x14ac:dyDescent="0.25">
      <c r="A951" s="50" t="s">
        <v>42</v>
      </c>
      <c r="B951" s="110">
        <f t="shared" si="36"/>
        <v>2.1752799999999999</v>
      </c>
      <c r="C951" s="58">
        <f t="shared" si="35"/>
        <v>2.1752799999999999</v>
      </c>
      <c r="D951" s="58">
        <f t="shared" si="35"/>
        <v>-0.52760071552744958</v>
      </c>
      <c r="E951" s="58">
        <f t="shared" si="35"/>
        <v>0</v>
      </c>
    </row>
    <row r="952" spans="1:5" ht="12" thickBot="1" x14ac:dyDescent="0.25">
      <c r="A952" s="462" t="s">
        <v>217</v>
      </c>
      <c r="B952" s="463"/>
      <c r="C952" s="463"/>
      <c r="D952" s="463"/>
      <c r="E952" s="464"/>
    </row>
    <row r="953" spans="1:5" ht="12.75" customHeight="1" x14ac:dyDescent="0.2">
      <c r="A953" s="439"/>
      <c r="B953" s="55">
        <v>2019</v>
      </c>
      <c r="C953" s="55">
        <v>2020</v>
      </c>
      <c r="D953" s="55">
        <v>2021</v>
      </c>
      <c r="E953" s="55">
        <v>2022</v>
      </c>
    </row>
    <row r="954" spans="1:5" ht="9" customHeight="1" thickBot="1" x14ac:dyDescent="0.25">
      <c r="A954" s="440"/>
      <c r="B954" s="56" t="s">
        <v>13</v>
      </c>
      <c r="C954" s="56" t="s">
        <v>14</v>
      </c>
      <c r="D954" s="56" t="s">
        <v>14</v>
      </c>
      <c r="E954" s="56" t="s">
        <v>14</v>
      </c>
    </row>
    <row r="955" spans="1:5" ht="12" thickBot="1" x14ac:dyDescent="0.25">
      <c r="A955" s="59" t="s">
        <v>78</v>
      </c>
      <c r="B955" s="19">
        <f>B956+B957+B958+B959</f>
        <v>0</v>
      </c>
      <c r="C955" s="19">
        <f>C956+C957+C958+C959</f>
        <v>0</v>
      </c>
      <c r="D955" s="19">
        <f>D956+D957+D958+D959</f>
        <v>0</v>
      </c>
      <c r="E955" s="19">
        <f>E956+E957+E958+E959</f>
        <v>0</v>
      </c>
    </row>
    <row r="956" spans="1:5" ht="12" thickBot="1" x14ac:dyDescent="0.25">
      <c r="A956" s="61" t="s">
        <v>45</v>
      </c>
      <c r="B956" s="19"/>
      <c r="C956" s="19"/>
      <c r="D956" s="19"/>
      <c r="E956" s="19"/>
    </row>
    <row r="957" spans="1:5" ht="12" thickBot="1" x14ac:dyDescent="0.25">
      <c r="A957" s="61" t="s">
        <v>79</v>
      </c>
      <c r="B957" s="19"/>
      <c r="C957" s="19"/>
      <c r="D957" s="19"/>
      <c r="E957" s="19"/>
    </row>
    <row r="958" spans="1:5" ht="12" thickBot="1" x14ac:dyDescent="0.25">
      <c r="A958" s="61" t="s">
        <v>80</v>
      </c>
      <c r="B958" s="19"/>
      <c r="C958" s="19"/>
      <c r="D958" s="19"/>
      <c r="E958" s="19"/>
    </row>
    <row r="959" spans="1:5" ht="12" thickBot="1" x14ac:dyDescent="0.25">
      <c r="A959" s="61" t="s">
        <v>81</v>
      </c>
      <c r="B959" s="19"/>
      <c r="C959" s="19"/>
      <c r="D959" s="19"/>
      <c r="E959" s="19"/>
    </row>
    <row r="960" spans="1:5" ht="12" thickBot="1" x14ac:dyDescent="0.25">
      <c r="A960" s="59" t="s">
        <v>82</v>
      </c>
      <c r="B960" s="96">
        <v>50000</v>
      </c>
      <c r="C960" s="113">
        <v>158764</v>
      </c>
      <c r="D960" s="65">
        <v>75000</v>
      </c>
      <c r="E960" s="65">
        <v>75000</v>
      </c>
    </row>
    <row r="961" spans="1:5" ht="12" thickBot="1" x14ac:dyDescent="0.25">
      <c r="A961" s="61" t="s">
        <v>45</v>
      </c>
      <c r="B961" s="96">
        <v>50000</v>
      </c>
      <c r="C961" s="113">
        <v>158764</v>
      </c>
      <c r="D961" s="60">
        <v>75000</v>
      </c>
      <c r="E961" s="60">
        <v>75000</v>
      </c>
    </row>
    <row r="962" spans="1:5" ht="12" thickBot="1" x14ac:dyDescent="0.25">
      <c r="A962" s="61" t="s">
        <v>79</v>
      </c>
      <c r="B962" s="21"/>
      <c r="C962" s="19"/>
      <c r="D962" s="19"/>
      <c r="E962" s="19"/>
    </row>
    <row r="963" spans="1:5" ht="12" thickBot="1" x14ac:dyDescent="0.25">
      <c r="A963" s="61" t="s">
        <v>80</v>
      </c>
      <c r="B963" s="21"/>
      <c r="C963" s="19"/>
      <c r="D963" s="19"/>
      <c r="E963" s="19"/>
    </row>
    <row r="964" spans="1:5" ht="12" thickBot="1" x14ac:dyDescent="0.25">
      <c r="A964" s="61" t="s">
        <v>81</v>
      </c>
      <c r="B964" s="21"/>
      <c r="C964" s="19"/>
      <c r="D964" s="19"/>
      <c r="E964" s="19"/>
    </row>
    <row r="965" spans="1:5" ht="12" thickBot="1" x14ac:dyDescent="0.25">
      <c r="A965" s="67" t="s">
        <v>218</v>
      </c>
      <c r="B965" s="21">
        <f>B955+B960</f>
        <v>50000</v>
      </c>
      <c r="C965" s="21">
        <f>C955+C960</f>
        <v>158764</v>
      </c>
      <c r="D965" s="21">
        <f>D955+D960</f>
        <v>75000</v>
      </c>
      <c r="E965" s="21">
        <f>E955+E960</f>
        <v>75000</v>
      </c>
    </row>
    <row r="966" spans="1:5" ht="25.5" customHeight="1" thickBot="1" x14ac:dyDescent="0.25">
      <c r="A966" s="83" t="s">
        <v>125</v>
      </c>
      <c r="B966" s="465" t="s">
        <v>219</v>
      </c>
      <c r="C966" s="467"/>
      <c r="D966" s="467"/>
      <c r="E966" s="468"/>
    </row>
    <row r="967" spans="1:5" ht="34.5" thickBot="1" x14ac:dyDescent="0.25">
      <c r="A967" s="35" t="s">
        <v>220</v>
      </c>
      <c r="B967" s="88" t="s">
        <v>221</v>
      </c>
      <c r="C967" s="80" t="s">
        <v>73</v>
      </c>
      <c r="D967" s="81" t="s">
        <v>222</v>
      </c>
      <c r="E967" s="82"/>
    </row>
    <row r="968" spans="1:5" ht="17.25" customHeight="1" thickBot="1" x14ac:dyDescent="0.25">
      <c r="A968" s="50" t="s">
        <v>32</v>
      </c>
      <c r="B968" s="383" t="s">
        <v>221</v>
      </c>
      <c r="C968" s="384"/>
      <c r="D968" s="384"/>
      <c r="E968" s="385"/>
    </row>
    <row r="969" spans="1:5" ht="12" thickBot="1" x14ac:dyDescent="0.25">
      <c r="A969" s="50" t="s">
        <v>34</v>
      </c>
      <c r="B969" s="386" t="s">
        <v>211</v>
      </c>
      <c r="C969" s="387"/>
      <c r="D969" s="387"/>
      <c r="E969" s="388"/>
    </row>
    <row r="970" spans="1:5" ht="12.75" customHeight="1" x14ac:dyDescent="0.2">
      <c r="A970" s="439"/>
      <c r="B970" s="55">
        <v>2019</v>
      </c>
      <c r="C970" s="55">
        <v>2020</v>
      </c>
      <c r="D970" s="55">
        <v>2021</v>
      </c>
      <c r="E970" s="55">
        <v>2022</v>
      </c>
    </row>
    <row r="971" spans="1:5" ht="9" customHeight="1" thickBot="1" x14ac:dyDescent="0.25">
      <c r="A971" s="440"/>
      <c r="B971" s="56" t="s">
        <v>13</v>
      </c>
      <c r="C971" s="56" t="s">
        <v>14</v>
      </c>
      <c r="D971" s="56" t="s">
        <v>14</v>
      </c>
      <c r="E971" s="56" t="s">
        <v>14</v>
      </c>
    </row>
    <row r="972" spans="1:5" ht="12" thickBot="1" x14ac:dyDescent="0.25">
      <c r="A972" s="50" t="s">
        <v>36</v>
      </c>
      <c r="B972" s="57">
        <v>1</v>
      </c>
      <c r="C972" s="57">
        <v>1</v>
      </c>
      <c r="D972" s="57">
        <v>1</v>
      </c>
      <c r="E972" s="57"/>
    </row>
    <row r="973" spans="1:5" ht="12" thickBot="1" x14ac:dyDescent="0.25">
      <c r="A973" s="50" t="s">
        <v>37</v>
      </c>
      <c r="B973" s="96">
        <v>23000</v>
      </c>
      <c r="C973" s="113">
        <v>40000</v>
      </c>
      <c r="D973" s="15">
        <v>17000</v>
      </c>
      <c r="E973" s="15"/>
    </row>
    <row r="974" spans="1:5" ht="12" thickBot="1" x14ac:dyDescent="0.25">
      <c r="A974" s="50" t="s">
        <v>38</v>
      </c>
      <c r="B974" s="14">
        <v>23000</v>
      </c>
      <c r="C974" s="15">
        <v>40000</v>
      </c>
      <c r="D974" s="15">
        <v>17000</v>
      </c>
      <c r="E974" s="15" t="e">
        <f>E973/E972</f>
        <v>#DIV/0!</v>
      </c>
    </row>
    <row r="975" spans="1:5" ht="12" thickBot="1" x14ac:dyDescent="0.25">
      <c r="A975" s="50" t="s">
        <v>39</v>
      </c>
      <c r="B975" s="57" t="s">
        <v>40</v>
      </c>
      <c r="C975" s="58">
        <f t="shared" ref="C975:E977" si="37">C972/B972-1</f>
        <v>0</v>
      </c>
      <c r="D975" s="58">
        <f t="shared" si="37"/>
        <v>0</v>
      </c>
      <c r="E975" s="58">
        <f t="shared" si="37"/>
        <v>-1</v>
      </c>
    </row>
    <row r="976" spans="1:5" ht="12" thickBot="1" x14ac:dyDescent="0.25">
      <c r="A976" s="50" t="s">
        <v>41</v>
      </c>
      <c r="B976" s="57" t="s">
        <v>40</v>
      </c>
      <c r="C976" s="58">
        <f t="shared" si="37"/>
        <v>0.73913043478260865</v>
      </c>
      <c r="D976" s="58">
        <f t="shared" si="37"/>
        <v>-0.57499999999999996</v>
      </c>
      <c r="E976" s="58">
        <f t="shared" si="37"/>
        <v>-1</v>
      </c>
    </row>
    <row r="977" spans="1:5" ht="12" thickBot="1" x14ac:dyDescent="0.25">
      <c r="A977" s="50" t="s">
        <v>42</v>
      </c>
      <c r="B977" s="57" t="s">
        <v>40</v>
      </c>
      <c r="C977" s="58">
        <f t="shared" si="37"/>
        <v>0.73913043478260865</v>
      </c>
      <c r="D977" s="58">
        <f t="shared" si="37"/>
        <v>-0.57499999999999996</v>
      </c>
      <c r="E977" s="58" t="e">
        <f t="shared" si="37"/>
        <v>#DIV/0!</v>
      </c>
    </row>
    <row r="978" spans="1:5" ht="12" thickBot="1" x14ac:dyDescent="0.25">
      <c r="A978" s="462" t="s">
        <v>223</v>
      </c>
      <c r="B978" s="463"/>
      <c r="C978" s="463"/>
      <c r="D978" s="463"/>
      <c r="E978" s="464"/>
    </row>
    <row r="979" spans="1:5" ht="12.75" customHeight="1" x14ac:dyDescent="0.2">
      <c r="A979" s="439"/>
      <c r="B979" s="55">
        <v>2019</v>
      </c>
      <c r="C979" s="55">
        <v>2020</v>
      </c>
      <c r="D979" s="55">
        <v>2021</v>
      </c>
      <c r="E979" s="55">
        <v>2022</v>
      </c>
    </row>
    <row r="980" spans="1:5" ht="9" customHeight="1" thickBot="1" x14ac:dyDescent="0.25">
      <c r="A980" s="440"/>
      <c r="B980" s="56" t="s">
        <v>13</v>
      </c>
      <c r="C980" s="56" t="s">
        <v>14</v>
      </c>
      <c r="D980" s="56" t="s">
        <v>14</v>
      </c>
      <c r="E980" s="56" t="s">
        <v>14</v>
      </c>
    </row>
    <row r="981" spans="1:5" ht="12" thickBot="1" x14ac:dyDescent="0.25">
      <c r="A981" s="59" t="s">
        <v>78</v>
      </c>
      <c r="B981" s="19">
        <f>B982+B983+B984+B985</f>
        <v>0</v>
      </c>
      <c r="C981" s="19">
        <f>C982+C983+C984+C985</f>
        <v>0</v>
      </c>
      <c r="D981" s="19">
        <f>D982+D983+D984+D985</f>
        <v>0</v>
      </c>
      <c r="E981" s="19">
        <f>E982+E983+E984+E985</f>
        <v>0</v>
      </c>
    </row>
    <row r="982" spans="1:5" ht="12" thickBot="1" x14ac:dyDescent="0.25">
      <c r="A982" s="61" t="s">
        <v>45</v>
      </c>
      <c r="B982" s="19"/>
      <c r="C982" s="19"/>
      <c r="D982" s="19"/>
      <c r="E982" s="19"/>
    </row>
    <row r="983" spans="1:5" ht="12" thickBot="1" x14ac:dyDescent="0.25">
      <c r="A983" s="61" t="s">
        <v>79</v>
      </c>
      <c r="B983" s="19"/>
      <c r="C983" s="19"/>
      <c r="D983" s="19"/>
      <c r="E983" s="19"/>
    </row>
    <row r="984" spans="1:5" ht="12" thickBot="1" x14ac:dyDescent="0.25">
      <c r="A984" s="61" t="s">
        <v>80</v>
      </c>
      <c r="B984" s="19"/>
      <c r="C984" s="19"/>
      <c r="D984" s="19"/>
      <c r="E984" s="19"/>
    </row>
    <row r="985" spans="1:5" ht="12" thickBot="1" x14ac:dyDescent="0.25">
      <c r="A985" s="61" t="s">
        <v>81</v>
      </c>
      <c r="B985" s="19"/>
      <c r="C985" s="19"/>
      <c r="D985" s="19"/>
      <c r="E985" s="19"/>
    </row>
    <row r="986" spans="1:5" ht="12" thickBot="1" x14ac:dyDescent="0.25">
      <c r="A986" s="59" t="s">
        <v>82</v>
      </c>
      <c r="B986" s="96">
        <v>23000</v>
      </c>
      <c r="C986" s="113">
        <v>40000</v>
      </c>
      <c r="D986" s="15">
        <v>17000</v>
      </c>
      <c r="E986" s="15"/>
    </row>
    <row r="987" spans="1:5" ht="12" thickBot="1" x14ac:dyDescent="0.25">
      <c r="A987" s="61" t="s">
        <v>45</v>
      </c>
      <c r="B987" s="96">
        <v>23000</v>
      </c>
      <c r="C987" s="15">
        <v>40000</v>
      </c>
      <c r="D987" s="15">
        <v>17000</v>
      </c>
      <c r="E987" s="15"/>
    </row>
    <row r="988" spans="1:5" ht="12" thickBot="1" x14ac:dyDescent="0.25">
      <c r="A988" s="61" t="s">
        <v>79</v>
      </c>
      <c r="B988" s="21"/>
      <c r="C988" s="21"/>
      <c r="D988" s="21"/>
      <c r="E988" s="21"/>
    </row>
    <row r="989" spans="1:5" ht="12" thickBot="1" x14ac:dyDescent="0.25">
      <c r="A989" s="61" t="s">
        <v>80</v>
      </c>
      <c r="B989" s="21"/>
      <c r="C989" s="21"/>
      <c r="D989" s="21"/>
      <c r="E989" s="21"/>
    </row>
    <row r="990" spans="1:5" ht="12" thickBot="1" x14ac:dyDescent="0.25">
      <c r="A990" s="61" t="s">
        <v>81</v>
      </c>
      <c r="B990" s="21"/>
      <c r="C990" s="21"/>
      <c r="D990" s="21"/>
      <c r="E990" s="21"/>
    </row>
    <row r="991" spans="1:5" ht="12" thickBot="1" x14ac:dyDescent="0.25">
      <c r="A991" s="67" t="s">
        <v>224</v>
      </c>
      <c r="B991" s="21">
        <f>B981+B986</f>
        <v>23000</v>
      </c>
      <c r="C991" s="21">
        <f>C981+C986</f>
        <v>40000</v>
      </c>
      <c r="D991" s="21">
        <f>D981+D986</f>
        <v>17000</v>
      </c>
      <c r="E991" s="21">
        <f>E981+E986</f>
        <v>0</v>
      </c>
    </row>
    <row r="992" spans="1:5" ht="12" thickBot="1" x14ac:dyDescent="0.25">
      <c r="A992" s="68"/>
      <c r="B992" s="42"/>
      <c r="C992" s="42"/>
      <c r="D992" s="42"/>
      <c r="E992" s="42"/>
    </row>
    <row r="993" spans="1:5" ht="25.5" customHeight="1" thickBot="1" x14ac:dyDescent="0.25">
      <c r="A993" s="83" t="s">
        <v>125</v>
      </c>
      <c r="B993" s="465" t="s">
        <v>219</v>
      </c>
      <c r="C993" s="467"/>
      <c r="D993" s="467"/>
      <c r="E993" s="468"/>
    </row>
    <row r="994" spans="1:5" ht="74.25" thickBot="1" x14ac:dyDescent="0.25">
      <c r="A994" s="35" t="s">
        <v>225</v>
      </c>
      <c r="B994" s="88" t="s">
        <v>226</v>
      </c>
      <c r="C994" s="80" t="s">
        <v>73</v>
      </c>
      <c r="D994" s="114" t="s">
        <v>227</v>
      </c>
      <c r="E994" s="82"/>
    </row>
    <row r="995" spans="1:5" ht="17.25" customHeight="1" thickBot="1" x14ac:dyDescent="0.25">
      <c r="A995" s="50" t="s">
        <v>32</v>
      </c>
      <c r="B995" s="383" t="s">
        <v>226</v>
      </c>
      <c r="C995" s="384"/>
      <c r="D995" s="384"/>
      <c r="E995" s="385"/>
    </row>
    <row r="996" spans="1:5" ht="12" thickBot="1" x14ac:dyDescent="0.25">
      <c r="A996" s="50" t="s">
        <v>34</v>
      </c>
      <c r="B996" s="386" t="s">
        <v>155</v>
      </c>
      <c r="C996" s="387"/>
      <c r="D996" s="387"/>
      <c r="E996" s="388"/>
    </row>
    <row r="997" spans="1:5" ht="12.75" customHeight="1" x14ac:dyDescent="0.2">
      <c r="A997" s="439"/>
      <c r="B997" s="55">
        <v>2019</v>
      </c>
      <c r="C997" s="55">
        <v>2020</v>
      </c>
      <c r="D997" s="55">
        <v>2021</v>
      </c>
      <c r="E997" s="55">
        <v>2022</v>
      </c>
    </row>
    <row r="998" spans="1:5" ht="9" customHeight="1" thickBot="1" x14ac:dyDescent="0.25">
      <c r="A998" s="440"/>
      <c r="B998" s="56" t="s">
        <v>13</v>
      </c>
      <c r="C998" s="56" t="s">
        <v>14</v>
      </c>
      <c r="D998" s="56" t="s">
        <v>14</v>
      </c>
      <c r="E998" s="56" t="s">
        <v>14</v>
      </c>
    </row>
    <row r="999" spans="1:5" ht="12" thickBot="1" x14ac:dyDescent="0.25">
      <c r="A999" s="50" t="s">
        <v>36</v>
      </c>
      <c r="B999" s="57">
        <v>1</v>
      </c>
      <c r="C999" s="57">
        <v>1</v>
      </c>
      <c r="D999" s="57"/>
      <c r="E999" s="57"/>
    </row>
    <row r="1000" spans="1:5" ht="12" thickBot="1" x14ac:dyDescent="0.25">
      <c r="A1000" s="50" t="s">
        <v>37</v>
      </c>
      <c r="B1000" s="96">
        <v>20000</v>
      </c>
      <c r="C1000" s="113"/>
      <c r="D1000" s="97"/>
      <c r="E1000" s="100"/>
    </row>
    <row r="1001" spans="1:5" ht="12" thickBot="1" x14ac:dyDescent="0.25">
      <c r="A1001" s="50" t="s">
        <v>38</v>
      </c>
      <c r="B1001" s="14">
        <v>20000</v>
      </c>
      <c r="C1001" s="15"/>
      <c r="D1001" s="15"/>
      <c r="E1001" s="15"/>
    </row>
    <row r="1002" spans="1:5" ht="12" thickBot="1" x14ac:dyDescent="0.25">
      <c r="A1002" s="50" t="s">
        <v>39</v>
      </c>
      <c r="B1002" s="57" t="s">
        <v>40</v>
      </c>
      <c r="C1002" s="58">
        <f t="shared" ref="C1002:E1004" si="38">C999/B999-1</f>
        <v>0</v>
      </c>
      <c r="D1002" s="58">
        <f t="shared" si="38"/>
        <v>-1</v>
      </c>
      <c r="E1002" s="58" t="e">
        <f t="shared" si="38"/>
        <v>#DIV/0!</v>
      </c>
    </row>
    <row r="1003" spans="1:5" ht="12" thickBot="1" x14ac:dyDescent="0.25">
      <c r="A1003" s="50" t="s">
        <v>41</v>
      </c>
      <c r="B1003" s="57" t="s">
        <v>40</v>
      </c>
      <c r="C1003" s="58">
        <f t="shared" si="38"/>
        <v>-1</v>
      </c>
      <c r="D1003" s="58" t="e">
        <f t="shared" si="38"/>
        <v>#DIV/0!</v>
      </c>
      <c r="E1003" s="58" t="e">
        <f t="shared" si="38"/>
        <v>#DIV/0!</v>
      </c>
    </row>
    <row r="1004" spans="1:5" ht="12" thickBot="1" x14ac:dyDescent="0.25">
      <c r="A1004" s="50" t="s">
        <v>42</v>
      </c>
      <c r="B1004" s="57" t="s">
        <v>40</v>
      </c>
      <c r="C1004" s="58">
        <f t="shared" si="38"/>
        <v>-1</v>
      </c>
      <c r="D1004" s="58" t="e">
        <f t="shared" si="38"/>
        <v>#DIV/0!</v>
      </c>
      <c r="E1004" s="58" t="e">
        <f t="shared" si="38"/>
        <v>#DIV/0!</v>
      </c>
    </row>
    <row r="1005" spans="1:5" ht="12" thickBot="1" x14ac:dyDescent="0.25">
      <c r="A1005" s="462" t="s">
        <v>228</v>
      </c>
      <c r="B1005" s="463"/>
      <c r="C1005" s="463"/>
      <c r="D1005" s="463"/>
      <c r="E1005" s="464"/>
    </row>
    <row r="1006" spans="1:5" ht="12.75" customHeight="1" x14ac:dyDescent="0.2">
      <c r="A1006" s="439"/>
      <c r="B1006" s="55">
        <v>2019</v>
      </c>
      <c r="C1006" s="55">
        <v>2020</v>
      </c>
      <c r="D1006" s="55">
        <v>2021</v>
      </c>
      <c r="E1006" s="55">
        <v>2022</v>
      </c>
    </row>
    <row r="1007" spans="1:5" ht="9" customHeight="1" thickBot="1" x14ac:dyDescent="0.25">
      <c r="A1007" s="440"/>
      <c r="B1007" s="56" t="s">
        <v>13</v>
      </c>
      <c r="C1007" s="56" t="s">
        <v>14</v>
      </c>
      <c r="D1007" s="56" t="s">
        <v>14</v>
      </c>
      <c r="E1007" s="56" t="s">
        <v>14</v>
      </c>
    </row>
    <row r="1008" spans="1:5" ht="12" thickBot="1" x14ac:dyDescent="0.25">
      <c r="A1008" s="59" t="s">
        <v>78</v>
      </c>
      <c r="B1008" s="19">
        <f>B1009+B1010+B1011+B1012</f>
        <v>0</v>
      </c>
      <c r="C1008" s="19">
        <f>C1009+C1010+C1011+C1012</f>
        <v>0</v>
      </c>
      <c r="D1008" s="19">
        <f>D1009+D1010+D1011+D1012</f>
        <v>0</v>
      </c>
      <c r="E1008" s="19">
        <f>E1009+E1010+E1011+E1012</f>
        <v>0</v>
      </c>
    </row>
    <row r="1009" spans="1:5" ht="12" thickBot="1" x14ac:dyDescent="0.25">
      <c r="A1009" s="61" t="s">
        <v>45</v>
      </c>
      <c r="B1009" s="19"/>
      <c r="C1009" s="19"/>
      <c r="D1009" s="19"/>
      <c r="E1009" s="19"/>
    </row>
    <row r="1010" spans="1:5" ht="12" thickBot="1" x14ac:dyDescent="0.25">
      <c r="A1010" s="61" t="s">
        <v>79</v>
      </c>
      <c r="B1010" s="19"/>
      <c r="C1010" s="19"/>
      <c r="D1010" s="19"/>
      <c r="E1010" s="19"/>
    </row>
    <row r="1011" spans="1:5" ht="12" thickBot="1" x14ac:dyDescent="0.25">
      <c r="A1011" s="61" t="s">
        <v>80</v>
      </c>
      <c r="B1011" s="19"/>
      <c r="C1011" s="19"/>
      <c r="D1011" s="19"/>
      <c r="E1011" s="19"/>
    </row>
    <row r="1012" spans="1:5" ht="12" thickBot="1" x14ac:dyDescent="0.25">
      <c r="A1012" s="61" t="s">
        <v>81</v>
      </c>
      <c r="B1012" s="19"/>
      <c r="C1012" s="19"/>
      <c r="D1012" s="19"/>
      <c r="E1012" s="19"/>
    </row>
    <row r="1013" spans="1:5" ht="12" thickBot="1" x14ac:dyDescent="0.25">
      <c r="A1013" s="59" t="s">
        <v>82</v>
      </c>
      <c r="B1013" s="96">
        <v>20000</v>
      </c>
      <c r="C1013" s="113"/>
      <c r="D1013" s="97"/>
      <c r="E1013" s="100"/>
    </row>
    <row r="1014" spans="1:5" ht="12" thickBot="1" x14ac:dyDescent="0.25">
      <c r="A1014" s="61" t="s">
        <v>45</v>
      </c>
      <c r="B1014" s="96">
        <v>20000</v>
      </c>
      <c r="C1014" s="113"/>
      <c r="D1014" s="65"/>
      <c r="E1014" s="65"/>
    </row>
    <row r="1015" spans="1:5" ht="12" thickBot="1" x14ac:dyDescent="0.25">
      <c r="A1015" s="61" t="s">
        <v>79</v>
      </c>
      <c r="B1015" s="21"/>
      <c r="C1015" s="21"/>
      <c r="D1015" s="21"/>
      <c r="E1015" s="21"/>
    </row>
    <row r="1016" spans="1:5" ht="12" thickBot="1" x14ac:dyDescent="0.25">
      <c r="A1016" s="61" t="s">
        <v>80</v>
      </c>
      <c r="B1016" s="21"/>
      <c r="C1016" s="21"/>
      <c r="D1016" s="21"/>
      <c r="E1016" s="21"/>
    </row>
    <row r="1017" spans="1:5" ht="12" thickBot="1" x14ac:dyDescent="0.25">
      <c r="A1017" s="61" t="s">
        <v>81</v>
      </c>
      <c r="B1017" s="21"/>
      <c r="C1017" s="21"/>
      <c r="D1017" s="21"/>
      <c r="E1017" s="21"/>
    </row>
    <row r="1018" spans="1:5" ht="12" thickBot="1" x14ac:dyDescent="0.25">
      <c r="A1018" s="67" t="s">
        <v>229</v>
      </c>
      <c r="B1018" s="21">
        <f>B1008+B1013</f>
        <v>20000</v>
      </c>
      <c r="C1018" s="21">
        <f>C1008+C1013</f>
        <v>0</v>
      </c>
      <c r="D1018" s="21">
        <f>D1008+D1013</f>
        <v>0</v>
      </c>
      <c r="E1018" s="21">
        <f>E1008+E1013</f>
        <v>0</v>
      </c>
    </row>
    <row r="1019" spans="1:5" ht="42.75" thickBot="1" x14ac:dyDescent="0.25">
      <c r="A1019" s="35" t="s">
        <v>230</v>
      </c>
      <c r="B1019" s="88" t="s">
        <v>231</v>
      </c>
      <c r="C1019" s="80" t="s">
        <v>73</v>
      </c>
      <c r="D1019" s="81" t="s">
        <v>232</v>
      </c>
      <c r="E1019" s="82"/>
    </row>
    <row r="1020" spans="1:5" ht="17.25" customHeight="1" thickBot="1" x14ac:dyDescent="0.25">
      <c r="A1020" s="50" t="s">
        <v>32</v>
      </c>
      <c r="B1020" s="383" t="s">
        <v>231</v>
      </c>
      <c r="C1020" s="384"/>
      <c r="D1020" s="384"/>
      <c r="E1020" s="385"/>
    </row>
    <row r="1021" spans="1:5" ht="12" thickBot="1" x14ac:dyDescent="0.25">
      <c r="A1021" s="50" t="s">
        <v>34</v>
      </c>
      <c r="B1021" s="386" t="s">
        <v>138</v>
      </c>
      <c r="C1021" s="387"/>
      <c r="D1021" s="387"/>
      <c r="E1021" s="388"/>
    </row>
    <row r="1022" spans="1:5" ht="12.75" customHeight="1" x14ac:dyDescent="0.2">
      <c r="A1022" s="439"/>
      <c r="B1022" s="55">
        <v>2019</v>
      </c>
      <c r="C1022" s="55">
        <v>2020</v>
      </c>
      <c r="D1022" s="55">
        <v>2021</v>
      </c>
      <c r="E1022" s="55">
        <v>2022</v>
      </c>
    </row>
    <row r="1023" spans="1:5" ht="9" customHeight="1" thickBot="1" x14ac:dyDescent="0.25">
      <c r="A1023" s="440"/>
      <c r="B1023" s="56" t="s">
        <v>13</v>
      </c>
      <c r="C1023" s="56" t="s">
        <v>14</v>
      </c>
      <c r="D1023" s="56" t="s">
        <v>14</v>
      </c>
      <c r="E1023" s="56" t="s">
        <v>14</v>
      </c>
    </row>
    <row r="1024" spans="1:5" ht="12" thickBot="1" x14ac:dyDescent="0.25">
      <c r="A1024" s="50" t="s">
        <v>36</v>
      </c>
      <c r="B1024" s="57">
        <v>463</v>
      </c>
      <c r="C1024" s="16"/>
      <c r="D1024" s="16"/>
      <c r="E1024" s="16"/>
    </row>
    <row r="1025" spans="1:5" ht="12" thickBot="1" x14ac:dyDescent="0.25">
      <c r="A1025" s="50" t="s">
        <v>37</v>
      </c>
      <c r="B1025" s="96">
        <v>55000</v>
      </c>
      <c r="C1025" s="113"/>
      <c r="D1025" s="97"/>
      <c r="E1025" s="100"/>
    </row>
    <row r="1026" spans="1:5" ht="12" thickBot="1" x14ac:dyDescent="0.25">
      <c r="A1026" s="50" t="s">
        <v>38</v>
      </c>
      <c r="B1026" s="14">
        <v>118.79049676025917</v>
      </c>
      <c r="C1026" s="14" t="e">
        <f>C1025/C1024</f>
        <v>#DIV/0!</v>
      </c>
      <c r="D1026" s="14" t="e">
        <f>D1025/D1024</f>
        <v>#DIV/0!</v>
      </c>
      <c r="E1026" s="14" t="e">
        <f>E1025/E1024</f>
        <v>#DIV/0!</v>
      </c>
    </row>
    <row r="1027" spans="1:5" ht="12" thickBot="1" x14ac:dyDescent="0.25">
      <c r="A1027" s="50" t="s">
        <v>39</v>
      </c>
      <c r="B1027" s="57" t="s">
        <v>40</v>
      </c>
      <c r="C1027" s="58">
        <f t="shared" ref="C1027:E1029" si="39">C1024/B1024-1</f>
        <v>-1</v>
      </c>
      <c r="D1027" s="58" t="e">
        <f t="shared" si="39"/>
        <v>#DIV/0!</v>
      </c>
      <c r="E1027" s="58" t="e">
        <f t="shared" si="39"/>
        <v>#DIV/0!</v>
      </c>
    </row>
    <row r="1028" spans="1:5" ht="12" thickBot="1" x14ac:dyDescent="0.25">
      <c r="A1028" s="50" t="s">
        <v>41</v>
      </c>
      <c r="B1028" s="57" t="s">
        <v>40</v>
      </c>
      <c r="C1028" s="58">
        <f t="shared" si="39"/>
        <v>-1</v>
      </c>
      <c r="D1028" s="58" t="e">
        <f t="shared" si="39"/>
        <v>#DIV/0!</v>
      </c>
      <c r="E1028" s="58" t="e">
        <f t="shared" si="39"/>
        <v>#DIV/0!</v>
      </c>
    </row>
    <row r="1029" spans="1:5" ht="12" thickBot="1" x14ac:dyDescent="0.25">
      <c r="A1029" s="50" t="s">
        <v>42</v>
      </c>
      <c r="B1029" s="57" t="s">
        <v>40</v>
      </c>
      <c r="C1029" s="58" t="e">
        <f t="shared" si="39"/>
        <v>#DIV/0!</v>
      </c>
      <c r="D1029" s="58" t="e">
        <f t="shared" si="39"/>
        <v>#DIV/0!</v>
      </c>
      <c r="E1029" s="58" t="e">
        <f t="shared" si="39"/>
        <v>#DIV/0!</v>
      </c>
    </row>
    <row r="1030" spans="1:5" ht="12" thickBot="1" x14ac:dyDescent="0.25">
      <c r="A1030" s="462" t="s">
        <v>233</v>
      </c>
      <c r="B1030" s="463"/>
      <c r="C1030" s="463"/>
      <c r="D1030" s="463"/>
      <c r="E1030" s="464"/>
    </row>
    <row r="1031" spans="1:5" ht="12.75" customHeight="1" x14ac:dyDescent="0.2">
      <c r="A1031" s="439"/>
      <c r="B1031" s="55">
        <v>2019</v>
      </c>
      <c r="C1031" s="55">
        <v>2020</v>
      </c>
      <c r="D1031" s="55">
        <v>2021</v>
      </c>
      <c r="E1031" s="55">
        <v>2022</v>
      </c>
    </row>
    <row r="1032" spans="1:5" ht="9" customHeight="1" thickBot="1" x14ac:dyDescent="0.25">
      <c r="A1032" s="440"/>
      <c r="B1032" s="56" t="s">
        <v>13</v>
      </c>
      <c r="C1032" s="56" t="s">
        <v>14</v>
      </c>
      <c r="D1032" s="56" t="s">
        <v>14</v>
      </c>
      <c r="E1032" s="56" t="s">
        <v>14</v>
      </c>
    </row>
    <row r="1033" spans="1:5" ht="12" thickBot="1" x14ac:dyDescent="0.25">
      <c r="A1033" s="59" t="s">
        <v>78</v>
      </c>
      <c r="B1033" s="19">
        <f>B1034+B1035+B1036+B1037</f>
        <v>0</v>
      </c>
      <c r="C1033" s="19">
        <f>C1034+C1035+C1036+C1037</f>
        <v>0</v>
      </c>
      <c r="D1033" s="19">
        <f>D1034+D1035+D1036+D1037</f>
        <v>0</v>
      </c>
      <c r="E1033" s="19">
        <f>E1034+E1035+E1036+E1037</f>
        <v>0</v>
      </c>
    </row>
    <row r="1034" spans="1:5" ht="12" thickBot="1" x14ac:dyDescent="0.25">
      <c r="A1034" s="61" t="s">
        <v>45</v>
      </c>
      <c r="B1034" s="19"/>
      <c r="C1034" s="19"/>
      <c r="D1034" s="19"/>
      <c r="E1034" s="19"/>
    </row>
    <row r="1035" spans="1:5" ht="12" thickBot="1" x14ac:dyDescent="0.25">
      <c r="A1035" s="61" t="s">
        <v>79</v>
      </c>
      <c r="B1035" s="19"/>
      <c r="C1035" s="19"/>
      <c r="D1035" s="19"/>
      <c r="E1035" s="19"/>
    </row>
    <row r="1036" spans="1:5" ht="12" thickBot="1" x14ac:dyDescent="0.25">
      <c r="A1036" s="61" t="s">
        <v>80</v>
      </c>
      <c r="B1036" s="19"/>
      <c r="C1036" s="19"/>
      <c r="D1036" s="19"/>
      <c r="E1036" s="19"/>
    </row>
    <row r="1037" spans="1:5" ht="12" thickBot="1" x14ac:dyDescent="0.25">
      <c r="A1037" s="61" t="s">
        <v>81</v>
      </c>
      <c r="B1037" s="19"/>
      <c r="C1037" s="19"/>
      <c r="D1037" s="19"/>
      <c r="E1037" s="19"/>
    </row>
    <row r="1038" spans="1:5" ht="12" thickBot="1" x14ac:dyDescent="0.25">
      <c r="A1038" s="59" t="s">
        <v>82</v>
      </c>
      <c r="B1038" s="96">
        <v>55000</v>
      </c>
      <c r="C1038" s="113"/>
      <c r="D1038" s="97"/>
      <c r="E1038" s="100"/>
    </row>
    <row r="1039" spans="1:5" ht="12" thickBot="1" x14ac:dyDescent="0.25">
      <c r="A1039" s="61" t="s">
        <v>45</v>
      </c>
      <c r="B1039" s="96">
        <v>55000</v>
      </c>
      <c r="C1039" s="113"/>
      <c r="D1039" s="97"/>
      <c r="E1039" s="100"/>
    </row>
    <row r="1040" spans="1:5" ht="12" thickBot="1" x14ac:dyDescent="0.25">
      <c r="A1040" s="61" t="s">
        <v>79</v>
      </c>
      <c r="B1040" s="21"/>
      <c r="C1040" s="21"/>
      <c r="D1040" s="21"/>
      <c r="E1040" s="21"/>
    </row>
    <row r="1041" spans="1:5" ht="12" thickBot="1" x14ac:dyDescent="0.25">
      <c r="A1041" s="61" t="s">
        <v>80</v>
      </c>
      <c r="B1041" s="21"/>
      <c r="C1041" s="21"/>
      <c r="D1041" s="21"/>
      <c r="E1041" s="21"/>
    </row>
    <row r="1042" spans="1:5" ht="12" thickBot="1" x14ac:dyDescent="0.25">
      <c r="A1042" s="61" t="s">
        <v>81</v>
      </c>
      <c r="B1042" s="21"/>
      <c r="C1042" s="21"/>
      <c r="D1042" s="21"/>
      <c r="E1042" s="21"/>
    </row>
    <row r="1043" spans="1:5" ht="12" thickBot="1" x14ac:dyDescent="0.25">
      <c r="A1043" s="67" t="s">
        <v>234</v>
      </c>
      <c r="B1043" s="21">
        <f>B1033+B1038</f>
        <v>55000</v>
      </c>
      <c r="C1043" s="21">
        <f>C1033+C1038</f>
        <v>0</v>
      </c>
      <c r="D1043" s="21">
        <f>D1033+D1038</f>
        <v>0</v>
      </c>
      <c r="E1043" s="21">
        <f>E1033+E1038</f>
        <v>0</v>
      </c>
    </row>
    <row r="1044" spans="1:5" ht="34.5" thickBot="1" x14ac:dyDescent="0.25">
      <c r="A1044" s="35" t="s">
        <v>235</v>
      </c>
      <c r="B1044" s="115" t="s">
        <v>236</v>
      </c>
      <c r="C1044" s="80" t="s">
        <v>73</v>
      </c>
      <c r="D1044" s="81"/>
      <c r="E1044" s="82"/>
    </row>
    <row r="1045" spans="1:5" ht="17.25" customHeight="1" thickBot="1" x14ac:dyDescent="0.25">
      <c r="A1045" s="50" t="s">
        <v>32</v>
      </c>
      <c r="B1045" s="383" t="s">
        <v>237</v>
      </c>
      <c r="C1045" s="384"/>
      <c r="D1045" s="384"/>
      <c r="E1045" s="385"/>
    </row>
    <row r="1046" spans="1:5" ht="12" thickBot="1" x14ac:dyDescent="0.25">
      <c r="A1046" s="50" t="s">
        <v>34</v>
      </c>
      <c r="B1046" s="386" t="s">
        <v>138</v>
      </c>
      <c r="C1046" s="387"/>
      <c r="D1046" s="387"/>
      <c r="E1046" s="388"/>
    </row>
    <row r="1047" spans="1:5" ht="12.75" customHeight="1" x14ac:dyDescent="0.2">
      <c r="A1047" s="439"/>
      <c r="B1047" s="55">
        <v>2019</v>
      </c>
      <c r="C1047" s="55">
        <v>2020</v>
      </c>
      <c r="D1047" s="55">
        <v>2021</v>
      </c>
      <c r="E1047" s="55">
        <v>2022</v>
      </c>
    </row>
    <row r="1048" spans="1:5" ht="9" customHeight="1" thickBot="1" x14ac:dyDescent="0.25">
      <c r="A1048" s="440"/>
      <c r="B1048" s="56" t="s">
        <v>13</v>
      </c>
      <c r="C1048" s="56" t="s">
        <v>14</v>
      </c>
      <c r="D1048" s="56" t="s">
        <v>14</v>
      </c>
      <c r="E1048" s="56" t="s">
        <v>14</v>
      </c>
    </row>
    <row r="1049" spans="1:5" ht="12" thickBot="1" x14ac:dyDescent="0.25">
      <c r="A1049" s="50" t="s">
        <v>36</v>
      </c>
      <c r="B1049" s="57"/>
      <c r="C1049" s="57"/>
      <c r="D1049" s="57"/>
      <c r="E1049" s="57">
        <v>1</v>
      </c>
    </row>
    <row r="1050" spans="1:5" ht="12" thickBot="1" x14ac:dyDescent="0.25">
      <c r="A1050" s="50" t="s">
        <v>37</v>
      </c>
      <c r="B1050" s="96"/>
      <c r="C1050" s="112"/>
      <c r="D1050" s="112"/>
      <c r="E1050" s="112">
        <v>3000000</v>
      </c>
    </row>
    <row r="1051" spans="1:5" ht="12" thickBot="1" x14ac:dyDescent="0.25">
      <c r="A1051" s="50" t="s">
        <v>38</v>
      </c>
      <c r="B1051" s="14" t="e">
        <f>B1050/B1049</f>
        <v>#DIV/0!</v>
      </c>
      <c r="C1051" s="14" t="e">
        <f>C1050/C1049</f>
        <v>#DIV/0!</v>
      </c>
      <c r="D1051" s="14" t="e">
        <f>D1050/D1049</f>
        <v>#DIV/0!</v>
      </c>
      <c r="E1051" s="14">
        <f>E1050/E1049</f>
        <v>3000000</v>
      </c>
    </row>
    <row r="1052" spans="1:5" ht="12" thickBot="1" x14ac:dyDescent="0.25">
      <c r="A1052" s="50" t="s">
        <v>39</v>
      </c>
      <c r="B1052" s="57" t="s">
        <v>40</v>
      </c>
      <c r="C1052" s="58" t="e">
        <f t="shared" ref="C1052:E1054" si="40">C1049/B1049-1</f>
        <v>#DIV/0!</v>
      </c>
      <c r="D1052" s="58" t="e">
        <f t="shared" si="40"/>
        <v>#DIV/0!</v>
      </c>
      <c r="E1052" s="58" t="e">
        <f t="shared" si="40"/>
        <v>#DIV/0!</v>
      </c>
    </row>
    <row r="1053" spans="1:5" ht="12" thickBot="1" x14ac:dyDescent="0.25">
      <c r="A1053" s="50" t="s">
        <v>41</v>
      </c>
      <c r="B1053" s="57" t="s">
        <v>40</v>
      </c>
      <c r="C1053" s="58" t="e">
        <f t="shared" si="40"/>
        <v>#DIV/0!</v>
      </c>
      <c r="D1053" s="58" t="e">
        <f t="shared" si="40"/>
        <v>#DIV/0!</v>
      </c>
      <c r="E1053" s="58" t="e">
        <f t="shared" si="40"/>
        <v>#DIV/0!</v>
      </c>
    </row>
    <row r="1054" spans="1:5" ht="12" thickBot="1" x14ac:dyDescent="0.25">
      <c r="A1054" s="50" t="s">
        <v>42</v>
      </c>
      <c r="B1054" s="57" t="s">
        <v>40</v>
      </c>
      <c r="C1054" s="58" t="e">
        <f t="shared" si="40"/>
        <v>#DIV/0!</v>
      </c>
      <c r="D1054" s="58" t="e">
        <f t="shared" si="40"/>
        <v>#DIV/0!</v>
      </c>
      <c r="E1054" s="58" t="e">
        <f t="shared" si="40"/>
        <v>#DIV/0!</v>
      </c>
    </row>
    <row r="1055" spans="1:5" ht="12" thickBot="1" x14ac:dyDescent="0.25">
      <c r="A1055" s="462" t="s">
        <v>238</v>
      </c>
      <c r="B1055" s="463"/>
      <c r="C1055" s="463"/>
      <c r="D1055" s="463"/>
      <c r="E1055" s="464"/>
    </row>
    <row r="1056" spans="1:5" ht="18.75" customHeight="1" x14ac:dyDescent="0.2">
      <c r="A1056" s="439"/>
      <c r="B1056" s="55">
        <v>2019</v>
      </c>
      <c r="C1056" s="55">
        <v>2020</v>
      </c>
      <c r="D1056" s="55">
        <v>2021</v>
      </c>
      <c r="E1056" s="55">
        <v>2022</v>
      </c>
    </row>
    <row r="1057" spans="1:5" ht="12.75" customHeight="1" thickBot="1" x14ac:dyDescent="0.25">
      <c r="A1057" s="440"/>
      <c r="B1057" s="56" t="s">
        <v>13</v>
      </c>
      <c r="C1057" s="56" t="s">
        <v>14</v>
      </c>
      <c r="D1057" s="56" t="s">
        <v>14</v>
      </c>
      <c r="E1057" s="56" t="s">
        <v>14</v>
      </c>
    </row>
    <row r="1058" spans="1:5" ht="12" thickBot="1" x14ac:dyDescent="0.25">
      <c r="A1058" s="59" t="s">
        <v>78</v>
      </c>
      <c r="B1058" s="19">
        <f>B1059+B1060+B1061+B1062</f>
        <v>0</v>
      </c>
      <c r="C1058" s="19">
        <f>C1059+C1060+C1061+C1062</f>
        <v>0</v>
      </c>
      <c r="D1058" s="19">
        <f>D1059+D1060+D1061+D1062</f>
        <v>0</v>
      </c>
      <c r="E1058" s="19">
        <f>E1059+E1060+E1061+E1062</f>
        <v>0</v>
      </c>
    </row>
    <row r="1059" spans="1:5" ht="12" thickBot="1" x14ac:dyDescent="0.25">
      <c r="A1059" s="61" t="s">
        <v>45</v>
      </c>
      <c r="B1059" s="19"/>
      <c r="C1059" s="19"/>
      <c r="D1059" s="19"/>
      <c r="E1059" s="19"/>
    </row>
    <row r="1060" spans="1:5" ht="12" thickBot="1" x14ac:dyDescent="0.25">
      <c r="A1060" s="61" t="s">
        <v>79</v>
      </c>
      <c r="B1060" s="19"/>
      <c r="C1060" s="19"/>
      <c r="D1060" s="19"/>
      <c r="E1060" s="19"/>
    </row>
    <row r="1061" spans="1:5" ht="12" thickBot="1" x14ac:dyDescent="0.25">
      <c r="A1061" s="61" t="s">
        <v>80</v>
      </c>
      <c r="B1061" s="19"/>
      <c r="C1061" s="19"/>
      <c r="D1061" s="19"/>
      <c r="E1061" s="19"/>
    </row>
    <row r="1062" spans="1:5" ht="12" thickBot="1" x14ac:dyDescent="0.25">
      <c r="A1062" s="61" t="s">
        <v>81</v>
      </c>
      <c r="B1062" s="19"/>
      <c r="C1062" s="19"/>
      <c r="D1062" s="19"/>
      <c r="E1062" s="19"/>
    </row>
    <row r="1063" spans="1:5" ht="12" thickBot="1" x14ac:dyDescent="0.25">
      <c r="A1063" s="59" t="s">
        <v>82</v>
      </c>
      <c r="B1063" s="96"/>
      <c r="C1063" s="112">
        <v>0</v>
      </c>
      <c r="D1063" s="100"/>
      <c r="E1063" s="100">
        <f>E1065</f>
        <v>3000000</v>
      </c>
    </row>
    <row r="1064" spans="1:5" ht="12" thickBot="1" x14ac:dyDescent="0.25">
      <c r="A1064" s="61" t="s">
        <v>45</v>
      </c>
      <c r="B1064" s="21"/>
      <c r="C1064" s="21"/>
      <c r="D1064" s="100"/>
      <c r="E1064" s="100"/>
    </row>
    <row r="1065" spans="1:5" ht="12" thickBot="1" x14ac:dyDescent="0.25">
      <c r="A1065" s="61" t="s">
        <v>79</v>
      </c>
      <c r="B1065" s="21"/>
      <c r="C1065" s="21"/>
      <c r="D1065" s="21"/>
      <c r="E1065" s="21">
        <v>3000000</v>
      </c>
    </row>
    <row r="1066" spans="1:5" ht="12" thickBot="1" x14ac:dyDescent="0.25">
      <c r="A1066" s="61" t="s">
        <v>80</v>
      </c>
      <c r="B1066" s="21"/>
      <c r="C1066" s="21"/>
      <c r="D1066" s="21"/>
      <c r="E1066" s="21"/>
    </row>
    <row r="1067" spans="1:5" ht="12" thickBot="1" x14ac:dyDescent="0.25">
      <c r="A1067" s="61" t="s">
        <v>81</v>
      </c>
      <c r="B1067" s="21"/>
      <c r="C1067" s="21"/>
      <c r="D1067" s="21"/>
      <c r="E1067" s="21"/>
    </row>
    <row r="1068" spans="1:5" ht="11.25" customHeight="1" thickBot="1" x14ac:dyDescent="0.25">
      <c r="A1068" s="67" t="s">
        <v>239</v>
      </c>
      <c r="B1068" s="21">
        <f>B1058+B1063</f>
        <v>0</v>
      </c>
      <c r="C1068" s="21">
        <f>C1058+C1063</f>
        <v>0</v>
      </c>
      <c r="D1068" s="21">
        <f>D1058+D1063</f>
        <v>0</v>
      </c>
      <c r="E1068" s="21">
        <f>E1058+E1063</f>
        <v>3000000</v>
      </c>
    </row>
    <row r="1069" spans="1:5" ht="12" thickBot="1" x14ac:dyDescent="0.25">
      <c r="A1069" s="68"/>
      <c r="B1069" s="42"/>
      <c r="C1069" s="42"/>
      <c r="D1069" s="42"/>
      <c r="E1069" s="42"/>
    </row>
    <row r="1070" spans="1:5" ht="27" customHeight="1" thickBot="1" x14ac:dyDescent="0.25">
      <c r="A1070" s="52" t="s">
        <v>240</v>
      </c>
      <c r="B1070" s="42">
        <f>B1071</f>
        <v>7683407</v>
      </c>
      <c r="C1070" s="42">
        <f>C1071</f>
        <v>10323335</v>
      </c>
      <c r="D1070" s="42">
        <f>D1071</f>
        <v>11937500</v>
      </c>
      <c r="E1070" s="42">
        <f>E1071</f>
        <v>17337500</v>
      </c>
    </row>
    <row r="1071" spans="1:5" ht="23.25" thickBot="1" x14ac:dyDescent="0.25">
      <c r="A1071" s="52" t="s">
        <v>241</v>
      </c>
      <c r="B1071" s="42">
        <f>B1072+B1075+B1078+B1090+B1098</f>
        <v>7683407</v>
      </c>
      <c r="C1071" s="42">
        <f>C1072+C1075+C1078+C1090+C1098</f>
        <v>10323335</v>
      </c>
      <c r="D1071" s="42">
        <f>D1072+D1075+D1078+D1090+D1098</f>
        <v>11937500</v>
      </c>
      <c r="E1071" s="42">
        <f>E1072+E1075+E1078+E1090+E1098</f>
        <v>17337500</v>
      </c>
    </row>
    <row r="1072" spans="1:5" ht="12" thickBot="1" x14ac:dyDescent="0.25">
      <c r="A1072" s="59" t="s">
        <v>44</v>
      </c>
      <c r="B1072" s="42">
        <f>B1073+B1074</f>
        <v>2543776</v>
      </c>
      <c r="C1072" s="42">
        <f>C1073+C1074</f>
        <v>2731800</v>
      </c>
      <c r="D1072" s="42">
        <f>D1073+D1074</f>
        <v>2731800</v>
      </c>
      <c r="E1072" s="42">
        <f>E1073+E1074</f>
        <v>2731800</v>
      </c>
    </row>
    <row r="1073" spans="1:5" ht="12" thickBot="1" x14ac:dyDescent="0.25">
      <c r="A1073" s="61" t="s">
        <v>45</v>
      </c>
      <c r="B1073" s="21">
        <f>B40+B397+B613+B686</f>
        <v>2543776</v>
      </c>
      <c r="C1073" s="21">
        <f>C40+C397+C613+C686</f>
        <v>2731800</v>
      </c>
      <c r="D1073" s="21">
        <f>D40+D397+D613+D686</f>
        <v>2731800</v>
      </c>
      <c r="E1073" s="21">
        <f>E40+E397+E613+E686</f>
        <v>2731800</v>
      </c>
    </row>
    <row r="1074" spans="1:5" ht="12" thickBot="1" x14ac:dyDescent="0.25">
      <c r="A1074" s="61" t="s">
        <v>85</v>
      </c>
      <c r="B1074" s="21">
        <f>B42+B79+B116</f>
        <v>0</v>
      </c>
      <c r="C1074" s="21">
        <f>C42+C79+C116</f>
        <v>0</v>
      </c>
      <c r="D1074" s="21">
        <f>D42+D79+D116</f>
        <v>0</v>
      </c>
      <c r="E1074" s="21">
        <f>E42+E79+E116</f>
        <v>0</v>
      </c>
    </row>
    <row r="1075" spans="1:5" ht="12" thickBot="1" x14ac:dyDescent="0.25">
      <c r="A1075" s="59" t="s">
        <v>47</v>
      </c>
      <c r="B1075" s="42">
        <f>B1076+B1077</f>
        <v>382359</v>
      </c>
      <c r="C1075" s="42">
        <f>C1076+C1077</f>
        <v>455800</v>
      </c>
      <c r="D1075" s="42">
        <f>D1076+D1077</f>
        <v>455800</v>
      </c>
      <c r="E1075" s="42">
        <f>E1076+E1077</f>
        <v>455800</v>
      </c>
    </row>
    <row r="1076" spans="1:5" ht="12" thickBot="1" x14ac:dyDescent="0.25">
      <c r="A1076" s="61" t="s">
        <v>45</v>
      </c>
      <c r="B1076" s="19">
        <f>B43+B400+B616+B689</f>
        <v>382359</v>
      </c>
      <c r="C1076" s="19">
        <f>C43+C400+C616+C689</f>
        <v>455800</v>
      </c>
      <c r="D1076" s="19">
        <f>D43+D400+D616+D689</f>
        <v>455800</v>
      </c>
      <c r="E1076" s="19">
        <f>E43+E400+E616+E689</f>
        <v>455800</v>
      </c>
    </row>
    <row r="1077" spans="1:5" ht="12" thickBot="1" x14ac:dyDescent="0.25">
      <c r="A1077" s="61" t="s">
        <v>85</v>
      </c>
      <c r="B1077" s="21">
        <f>B45+B82+B116</f>
        <v>0</v>
      </c>
      <c r="C1077" s="21">
        <f>C45+C82+C116</f>
        <v>0</v>
      </c>
      <c r="D1077" s="21">
        <f>D45+D82+D116</f>
        <v>0</v>
      </c>
      <c r="E1077" s="21">
        <f>E45+E82+E116</f>
        <v>0</v>
      </c>
    </row>
    <row r="1078" spans="1:5" ht="12" thickBot="1" x14ac:dyDescent="0.25">
      <c r="A1078" s="59" t="s">
        <v>48</v>
      </c>
      <c r="B1078" s="42">
        <f>B1079+B1080</f>
        <v>1924272</v>
      </c>
      <c r="C1078" s="116">
        <f>C1079+C1080</f>
        <v>2845235</v>
      </c>
      <c r="D1078" s="116">
        <f>D1079+D1080</f>
        <v>3659400</v>
      </c>
      <c r="E1078" s="116">
        <f>E1079+E1080</f>
        <v>5159400</v>
      </c>
    </row>
    <row r="1079" spans="1:5" ht="12" thickBot="1" x14ac:dyDescent="0.25">
      <c r="A1079" s="61" t="s">
        <v>45</v>
      </c>
      <c r="B1079" s="21">
        <f>B46+B83+B403+B440+B619+B692</f>
        <v>1924272</v>
      </c>
      <c r="C1079" s="65">
        <f>C46+C83+C403+C440+C619+C692</f>
        <v>2845235</v>
      </c>
      <c r="D1079" s="65">
        <f>D46+D83+D403+D440+D619+D692</f>
        <v>3659400</v>
      </c>
      <c r="E1079" s="65">
        <f>E46+E83+E403+E440+E619+E692</f>
        <v>5159400</v>
      </c>
    </row>
    <row r="1080" spans="1:5" ht="12" thickBot="1" x14ac:dyDescent="0.25">
      <c r="A1080" s="61" t="s">
        <v>85</v>
      </c>
      <c r="B1080" s="21">
        <f>B48+B85+B122</f>
        <v>0</v>
      </c>
      <c r="C1080" s="21">
        <f>C48+C85+C122</f>
        <v>0</v>
      </c>
      <c r="D1080" s="21">
        <f>D48+D85+D122</f>
        <v>0</v>
      </c>
      <c r="E1080" s="21">
        <f>E48+E85+E122</f>
        <v>0</v>
      </c>
    </row>
    <row r="1081" spans="1:5" ht="12" thickBot="1" x14ac:dyDescent="0.25">
      <c r="A1081" s="59" t="s">
        <v>49</v>
      </c>
      <c r="B1081" s="42">
        <f>B1082+B1083</f>
        <v>0</v>
      </c>
      <c r="C1081" s="42">
        <f>C1082+C1083</f>
        <v>0</v>
      </c>
      <c r="D1081" s="42">
        <f>D1082+D1083</f>
        <v>0</v>
      </c>
      <c r="E1081" s="42">
        <f>E1082+E1083</f>
        <v>0</v>
      </c>
    </row>
    <row r="1082" spans="1:5" ht="12" thickBot="1" x14ac:dyDescent="0.25">
      <c r="A1082" s="61" t="s">
        <v>45</v>
      </c>
      <c r="B1082" s="19">
        <f t="shared" ref="B1082:E1083" si="41">B50+B87+B124</f>
        <v>0</v>
      </c>
      <c r="C1082" s="19">
        <f t="shared" si="41"/>
        <v>0</v>
      </c>
      <c r="D1082" s="19">
        <f t="shared" si="41"/>
        <v>0</v>
      </c>
      <c r="E1082" s="19">
        <f t="shared" si="41"/>
        <v>0</v>
      </c>
    </row>
    <row r="1083" spans="1:5" ht="12" thickBot="1" x14ac:dyDescent="0.25">
      <c r="A1083" s="61" t="s">
        <v>85</v>
      </c>
      <c r="B1083" s="21">
        <f t="shared" si="41"/>
        <v>0</v>
      </c>
      <c r="C1083" s="21">
        <f t="shared" si="41"/>
        <v>0</v>
      </c>
      <c r="D1083" s="21">
        <f t="shared" si="41"/>
        <v>0</v>
      </c>
      <c r="E1083" s="21">
        <f t="shared" si="41"/>
        <v>0</v>
      </c>
    </row>
    <row r="1084" spans="1:5" ht="12" thickBot="1" x14ac:dyDescent="0.25">
      <c r="A1084" s="59" t="s">
        <v>50</v>
      </c>
      <c r="B1084" s="42">
        <f>B1085+B1086</f>
        <v>0</v>
      </c>
      <c r="C1084" s="42">
        <f>C1085+C1086</f>
        <v>0</v>
      </c>
      <c r="D1084" s="42">
        <f>D1085+D1086</f>
        <v>0</v>
      </c>
      <c r="E1084" s="42">
        <f>E1085+E1086</f>
        <v>0</v>
      </c>
    </row>
    <row r="1085" spans="1:5" ht="12" thickBot="1" x14ac:dyDescent="0.25">
      <c r="A1085" s="61" t="s">
        <v>45</v>
      </c>
      <c r="B1085" s="19">
        <f t="shared" ref="B1085:E1086" si="42">B53+B90+B127</f>
        <v>0</v>
      </c>
      <c r="C1085" s="19">
        <f t="shared" si="42"/>
        <v>0</v>
      </c>
      <c r="D1085" s="19">
        <f t="shared" si="42"/>
        <v>0</v>
      </c>
      <c r="E1085" s="19">
        <f t="shared" si="42"/>
        <v>0</v>
      </c>
    </row>
    <row r="1086" spans="1:5" ht="12" thickBot="1" x14ac:dyDescent="0.25">
      <c r="A1086" s="61" t="s">
        <v>85</v>
      </c>
      <c r="B1086" s="21">
        <f t="shared" si="42"/>
        <v>0</v>
      </c>
      <c r="C1086" s="21">
        <f t="shared" si="42"/>
        <v>0</v>
      </c>
      <c r="D1086" s="21">
        <f t="shared" si="42"/>
        <v>0</v>
      </c>
      <c r="E1086" s="21">
        <f t="shared" si="42"/>
        <v>0</v>
      </c>
    </row>
    <row r="1087" spans="1:5" ht="12" thickBot="1" x14ac:dyDescent="0.25">
      <c r="A1087" s="59" t="s">
        <v>51</v>
      </c>
      <c r="B1087" s="42">
        <f>B1088+B1089</f>
        <v>0</v>
      </c>
      <c r="C1087" s="42">
        <f>C1088+C1089</f>
        <v>0</v>
      </c>
      <c r="D1087" s="42">
        <f>D1088+D1089</f>
        <v>0</v>
      </c>
      <c r="E1087" s="42">
        <f>E1088+E1089</f>
        <v>0</v>
      </c>
    </row>
    <row r="1088" spans="1:5" ht="12" thickBot="1" x14ac:dyDescent="0.25">
      <c r="A1088" s="61" t="s">
        <v>45</v>
      </c>
      <c r="B1088" s="19">
        <f t="shared" ref="B1088:E1089" si="43">B56+B93+B130</f>
        <v>0</v>
      </c>
      <c r="C1088" s="19">
        <f t="shared" si="43"/>
        <v>0</v>
      </c>
      <c r="D1088" s="19">
        <f t="shared" si="43"/>
        <v>0</v>
      </c>
      <c r="E1088" s="19">
        <f t="shared" si="43"/>
        <v>0</v>
      </c>
    </row>
    <row r="1089" spans="1:5" ht="12" thickBot="1" x14ac:dyDescent="0.25">
      <c r="A1089" s="61" t="s">
        <v>85</v>
      </c>
      <c r="B1089" s="21">
        <f t="shared" si="43"/>
        <v>0</v>
      </c>
      <c r="C1089" s="21">
        <f t="shared" si="43"/>
        <v>0</v>
      </c>
      <c r="D1089" s="21">
        <f t="shared" si="43"/>
        <v>0</v>
      </c>
      <c r="E1089" s="21">
        <f t="shared" si="43"/>
        <v>0</v>
      </c>
    </row>
    <row r="1090" spans="1:5" ht="12" thickBot="1" x14ac:dyDescent="0.25">
      <c r="A1090" s="59" t="s">
        <v>52</v>
      </c>
      <c r="B1090" s="42">
        <f>B1091</f>
        <v>33000</v>
      </c>
      <c r="C1090" s="42">
        <f>C1091</f>
        <v>33000</v>
      </c>
      <c r="D1090" s="42">
        <f>D1091</f>
        <v>33000</v>
      </c>
      <c r="E1090" s="42">
        <f>E1091</f>
        <v>33000</v>
      </c>
    </row>
    <row r="1091" spans="1:5" ht="12" thickBot="1" x14ac:dyDescent="0.25">
      <c r="A1091" s="61" t="s">
        <v>45</v>
      </c>
      <c r="B1091" s="19">
        <f>B58+B415+B704</f>
        <v>33000</v>
      </c>
      <c r="C1091" s="19">
        <f>C58+C415+C704</f>
        <v>33000</v>
      </c>
      <c r="D1091" s="19">
        <f>D58+D415+D704</f>
        <v>33000</v>
      </c>
      <c r="E1091" s="19">
        <f>E58+E415+E704</f>
        <v>33000</v>
      </c>
    </row>
    <row r="1092" spans="1:5" ht="12" thickBot="1" x14ac:dyDescent="0.25">
      <c r="A1092" s="61" t="s">
        <v>85</v>
      </c>
      <c r="B1092" s="21">
        <f>B60+B97+B134</f>
        <v>0</v>
      </c>
      <c r="C1092" s="21">
        <f>C60+C97+C134</f>
        <v>0</v>
      </c>
      <c r="D1092" s="21">
        <f>D60+D97+D134</f>
        <v>0</v>
      </c>
      <c r="E1092" s="21">
        <f>E60+E97+E134</f>
        <v>0</v>
      </c>
    </row>
    <row r="1093" spans="1:5" ht="12" thickBot="1" x14ac:dyDescent="0.25">
      <c r="A1093" s="59" t="s">
        <v>86</v>
      </c>
      <c r="B1093" s="42">
        <f>B1094+B1095+B1096+B1097</f>
        <v>0</v>
      </c>
      <c r="C1093" s="42">
        <f>C1094+C1095+C1096+C1097</f>
        <v>0</v>
      </c>
      <c r="D1093" s="42">
        <f>D1094+D1095+D1096+D1097</f>
        <v>0</v>
      </c>
      <c r="E1093" s="42">
        <f>E1094+E1095+E1096+E1097</f>
        <v>0</v>
      </c>
    </row>
    <row r="1094" spans="1:5" ht="12" thickBot="1" x14ac:dyDescent="0.25">
      <c r="A1094" s="61" t="s">
        <v>45</v>
      </c>
      <c r="B1094" s="19">
        <f t="shared" ref="B1094:E1097" si="44">B156+B181+B206+B232+B261+B286+B311+B337</f>
        <v>0</v>
      </c>
      <c r="C1094" s="19">
        <f t="shared" si="44"/>
        <v>0</v>
      </c>
      <c r="D1094" s="19">
        <f t="shared" si="44"/>
        <v>0</v>
      </c>
      <c r="E1094" s="19">
        <f t="shared" si="44"/>
        <v>0</v>
      </c>
    </row>
    <row r="1095" spans="1:5" ht="12" thickBot="1" x14ac:dyDescent="0.25">
      <c r="A1095" s="61" t="s">
        <v>87</v>
      </c>
      <c r="B1095" s="19">
        <f t="shared" si="44"/>
        <v>0</v>
      </c>
      <c r="C1095" s="19">
        <f t="shared" si="44"/>
        <v>0</v>
      </c>
      <c r="D1095" s="19">
        <f t="shared" si="44"/>
        <v>0</v>
      </c>
      <c r="E1095" s="19">
        <f t="shared" si="44"/>
        <v>0</v>
      </c>
    </row>
    <row r="1096" spans="1:5" ht="12" thickBot="1" x14ac:dyDescent="0.25">
      <c r="A1096" s="61" t="s">
        <v>80</v>
      </c>
      <c r="B1096" s="19">
        <f t="shared" si="44"/>
        <v>0</v>
      </c>
      <c r="C1096" s="19">
        <f t="shared" si="44"/>
        <v>0</v>
      </c>
      <c r="D1096" s="19">
        <f t="shared" si="44"/>
        <v>0</v>
      </c>
      <c r="E1096" s="19">
        <f t="shared" si="44"/>
        <v>0</v>
      </c>
    </row>
    <row r="1097" spans="1:5" ht="12" thickBot="1" x14ac:dyDescent="0.25">
      <c r="A1097" s="61" t="s">
        <v>81</v>
      </c>
      <c r="B1097" s="19">
        <f t="shared" si="44"/>
        <v>0</v>
      </c>
      <c r="C1097" s="19">
        <f t="shared" si="44"/>
        <v>0</v>
      </c>
      <c r="D1097" s="19">
        <f t="shared" si="44"/>
        <v>0</v>
      </c>
      <c r="E1097" s="19">
        <f t="shared" si="44"/>
        <v>0</v>
      </c>
    </row>
    <row r="1098" spans="1:5" ht="12" thickBot="1" x14ac:dyDescent="0.25">
      <c r="A1098" s="59" t="s">
        <v>88</v>
      </c>
      <c r="B1098" s="117">
        <f>B1099+B1100+B1101+B1102</f>
        <v>2800000</v>
      </c>
      <c r="C1098" s="117">
        <f>C1099+C1100+C1101+C1102</f>
        <v>4257500</v>
      </c>
      <c r="D1098" s="117">
        <f>D1099+D1100+D1101+D1102</f>
        <v>5057500</v>
      </c>
      <c r="E1098" s="117">
        <f>E1099+E1100+E1101+E1102</f>
        <v>8957500</v>
      </c>
    </row>
    <row r="1099" spans="1:5" ht="12" thickBot="1" x14ac:dyDescent="0.25">
      <c r="A1099" s="118" t="s">
        <v>45</v>
      </c>
      <c r="B1099" s="119">
        <f>B252+B277+B302+B328+B355+B646+B897+B922+B947+B973+B1000+B1025+B1050</f>
        <v>2800000</v>
      </c>
      <c r="C1099" s="119">
        <f t="shared" ref="C1099:E1099" si="45">C252+C277+C302+C328+C355+C646+C897+C922+C947+C973+C1000+C1025+C1050</f>
        <v>4257500</v>
      </c>
      <c r="D1099" s="119">
        <f t="shared" si="45"/>
        <v>5057500</v>
      </c>
      <c r="E1099" s="119">
        <f t="shared" si="45"/>
        <v>8957500</v>
      </c>
    </row>
    <row r="1100" spans="1:5" ht="12" thickBot="1" x14ac:dyDescent="0.25">
      <c r="A1100" s="61" t="s">
        <v>87</v>
      </c>
      <c r="B1100" s="19">
        <f t="shared" ref="B1100:E1102" si="46">B162+B187+B212+B238+B267+B292+B317+B343</f>
        <v>0</v>
      </c>
      <c r="C1100" s="19">
        <f t="shared" si="46"/>
        <v>0</v>
      </c>
      <c r="D1100" s="19">
        <f t="shared" si="46"/>
        <v>0</v>
      </c>
      <c r="E1100" s="19">
        <f t="shared" si="46"/>
        <v>0</v>
      </c>
    </row>
    <row r="1101" spans="1:5" ht="12" thickBot="1" x14ac:dyDescent="0.25">
      <c r="A1101" s="61" t="s">
        <v>80</v>
      </c>
      <c r="B1101" s="19">
        <f t="shared" si="46"/>
        <v>0</v>
      </c>
      <c r="C1101" s="19">
        <f t="shared" si="46"/>
        <v>0</v>
      </c>
      <c r="D1101" s="19">
        <f t="shared" si="46"/>
        <v>0</v>
      </c>
      <c r="E1101" s="19">
        <f t="shared" si="46"/>
        <v>0</v>
      </c>
    </row>
    <row r="1102" spans="1:5" ht="12" thickBot="1" x14ac:dyDescent="0.25">
      <c r="A1102" s="61" t="s">
        <v>81</v>
      </c>
      <c r="B1102" s="19">
        <f t="shared" si="46"/>
        <v>0</v>
      </c>
      <c r="C1102" s="19">
        <f t="shared" si="46"/>
        <v>0</v>
      </c>
      <c r="D1102" s="19">
        <f t="shared" si="46"/>
        <v>0</v>
      </c>
      <c r="E1102" s="19">
        <f t="shared" si="46"/>
        <v>0</v>
      </c>
    </row>
    <row r="1103" spans="1:5" ht="12" thickBot="1" x14ac:dyDescent="0.25">
      <c r="A1103" s="68" t="s">
        <v>54</v>
      </c>
      <c r="B1103" s="42">
        <f>IF(B1071-B1070=0,0,"Error")</f>
        <v>0</v>
      </c>
      <c r="C1103" s="42">
        <f>IF(C1071-C1070=0,0,"Error")</f>
        <v>0</v>
      </c>
      <c r="D1103" s="42">
        <f>IF(D1071-D1070=0,0,"Error")</f>
        <v>0</v>
      </c>
      <c r="E1103" s="42">
        <f>IF(E1071-E1070=0,0,"Error")</f>
        <v>0</v>
      </c>
    </row>
  </sheetData>
  <mergeCells count="248">
    <mergeCell ref="A1:E1"/>
    <mergeCell ref="A1047:A1048"/>
    <mergeCell ref="A1055:E1055"/>
    <mergeCell ref="A1056:A1057"/>
    <mergeCell ref="B1021:E1021"/>
    <mergeCell ref="A1022:A1023"/>
    <mergeCell ref="A1030:E1030"/>
    <mergeCell ref="A1031:A1032"/>
    <mergeCell ref="B1045:E1045"/>
    <mergeCell ref="B1046:E1046"/>
    <mergeCell ref="B995:E995"/>
    <mergeCell ref="B996:E996"/>
    <mergeCell ref="A997:A998"/>
    <mergeCell ref="A1005:E1005"/>
    <mergeCell ref="A1006:A1007"/>
    <mergeCell ref="B1020:E1020"/>
    <mergeCell ref="B968:E968"/>
    <mergeCell ref="B969:E969"/>
    <mergeCell ref="A970:A971"/>
    <mergeCell ref="A978:E978"/>
    <mergeCell ref="A979:A980"/>
    <mergeCell ref="B993:E993"/>
    <mergeCell ref="B942:E942"/>
    <mergeCell ref="B943:E943"/>
    <mergeCell ref="A944:A945"/>
    <mergeCell ref="A952:E952"/>
    <mergeCell ref="A953:A954"/>
    <mergeCell ref="B966:E966"/>
    <mergeCell ref="D916:E916"/>
    <mergeCell ref="B917:E917"/>
    <mergeCell ref="B918:E918"/>
    <mergeCell ref="A919:A920"/>
    <mergeCell ref="A927:E927"/>
    <mergeCell ref="A928:A929"/>
    <mergeCell ref="D891:E891"/>
    <mergeCell ref="B892:E892"/>
    <mergeCell ref="B893:E893"/>
    <mergeCell ref="A894:A895"/>
    <mergeCell ref="A902:E902"/>
    <mergeCell ref="A903:A904"/>
    <mergeCell ref="A866:A867"/>
    <mergeCell ref="A874:E874"/>
    <mergeCell ref="A875:A876"/>
    <mergeCell ref="A888:E888"/>
    <mergeCell ref="A889:E889"/>
    <mergeCell ref="B890:E890"/>
    <mergeCell ref="A840:A841"/>
    <mergeCell ref="A848:E848"/>
    <mergeCell ref="A849:A850"/>
    <mergeCell ref="B862:E862"/>
    <mergeCell ref="B864:E864"/>
    <mergeCell ref="B865:E865"/>
    <mergeCell ref="B814:E814"/>
    <mergeCell ref="A815:A816"/>
    <mergeCell ref="A823:E823"/>
    <mergeCell ref="A824:A825"/>
    <mergeCell ref="B838:E838"/>
    <mergeCell ref="B839:E839"/>
    <mergeCell ref="B789:E789"/>
    <mergeCell ref="A790:A791"/>
    <mergeCell ref="A798:E798"/>
    <mergeCell ref="A799:A800"/>
    <mergeCell ref="D812:E812"/>
    <mergeCell ref="B813:E813"/>
    <mergeCell ref="A783:E783"/>
    <mergeCell ref="A784:E784"/>
    <mergeCell ref="B785:E785"/>
    <mergeCell ref="D786:E786"/>
    <mergeCell ref="B787:E787"/>
    <mergeCell ref="B788:E788"/>
    <mergeCell ref="B746:E746"/>
    <mergeCell ref="B747:E747"/>
    <mergeCell ref="B748:E748"/>
    <mergeCell ref="A749:A750"/>
    <mergeCell ref="A757:E757"/>
    <mergeCell ref="A758:A759"/>
    <mergeCell ref="B709:E709"/>
    <mergeCell ref="B710:E710"/>
    <mergeCell ref="B711:E711"/>
    <mergeCell ref="A712:A713"/>
    <mergeCell ref="A720:E720"/>
    <mergeCell ref="A721:A722"/>
    <mergeCell ref="B672:E672"/>
    <mergeCell ref="B673:E673"/>
    <mergeCell ref="B674:E674"/>
    <mergeCell ref="A675:A676"/>
    <mergeCell ref="A683:E683"/>
    <mergeCell ref="A684:A685"/>
    <mergeCell ref="A651:E651"/>
    <mergeCell ref="A652:A653"/>
    <mergeCell ref="B665:E665"/>
    <mergeCell ref="A666:E666"/>
    <mergeCell ref="A670:E670"/>
    <mergeCell ref="A671:E671"/>
    <mergeCell ref="B638:E638"/>
    <mergeCell ref="D639:E639"/>
    <mergeCell ref="B640:E640"/>
    <mergeCell ref="B641:E641"/>
    <mergeCell ref="B642:E642"/>
    <mergeCell ref="A643:A644"/>
    <mergeCell ref="B601:E601"/>
    <mergeCell ref="A602:A603"/>
    <mergeCell ref="A610:E610"/>
    <mergeCell ref="A611:A612"/>
    <mergeCell ref="A636:E636"/>
    <mergeCell ref="A637:E637"/>
    <mergeCell ref="B576:E576"/>
    <mergeCell ref="A577:A578"/>
    <mergeCell ref="A585:E585"/>
    <mergeCell ref="A586:A587"/>
    <mergeCell ref="B599:E599"/>
    <mergeCell ref="B600:E600"/>
    <mergeCell ref="B550:E550"/>
    <mergeCell ref="A551:A552"/>
    <mergeCell ref="A559:E559"/>
    <mergeCell ref="A560:A561"/>
    <mergeCell ref="B573:E573"/>
    <mergeCell ref="B575:E575"/>
    <mergeCell ref="B524:E524"/>
    <mergeCell ref="B525:E525"/>
    <mergeCell ref="A526:A527"/>
    <mergeCell ref="A534:E534"/>
    <mergeCell ref="A535:A536"/>
    <mergeCell ref="B549:E549"/>
    <mergeCell ref="B499:E499"/>
    <mergeCell ref="B500:E500"/>
    <mergeCell ref="A501:A502"/>
    <mergeCell ref="A509:E509"/>
    <mergeCell ref="A510:A511"/>
    <mergeCell ref="D523:E523"/>
    <mergeCell ref="A469:A470"/>
    <mergeCell ref="A494:E494"/>
    <mergeCell ref="A495:E495"/>
    <mergeCell ref="B496:E496"/>
    <mergeCell ref="D497:E497"/>
    <mergeCell ref="B498:E498"/>
    <mergeCell ref="A432:A433"/>
    <mergeCell ref="B457:E457"/>
    <mergeCell ref="B458:E458"/>
    <mergeCell ref="B459:E459"/>
    <mergeCell ref="A460:A461"/>
    <mergeCell ref="A468:E468"/>
    <mergeCell ref="A395:A396"/>
    <mergeCell ref="B420:E420"/>
    <mergeCell ref="B421:E421"/>
    <mergeCell ref="B422:E422"/>
    <mergeCell ref="A423:A424"/>
    <mergeCell ref="A431:E431"/>
    <mergeCell ref="A382:E382"/>
    <mergeCell ref="B383:E383"/>
    <mergeCell ref="B384:E384"/>
    <mergeCell ref="B385:E385"/>
    <mergeCell ref="A386:A387"/>
    <mergeCell ref="A394:E394"/>
    <mergeCell ref="A352:A353"/>
    <mergeCell ref="A360:E360"/>
    <mergeCell ref="A361:A362"/>
    <mergeCell ref="B375:E375"/>
    <mergeCell ref="A376:E376"/>
    <mergeCell ref="A381:E381"/>
    <mergeCell ref="A325:A326"/>
    <mergeCell ref="A333:E333"/>
    <mergeCell ref="A334:A335"/>
    <mergeCell ref="B348:E348"/>
    <mergeCell ref="B350:E350"/>
    <mergeCell ref="B351:E351"/>
    <mergeCell ref="A299:A300"/>
    <mergeCell ref="A307:E307"/>
    <mergeCell ref="A308:A309"/>
    <mergeCell ref="B321:E321"/>
    <mergeCell ref="B323:E323"/>
    <mergeCell ref="B324:E324"/>
    <mergeCell ref="B273:E273"/>
    <mergeCell ref="A274:A275"/>
    <mergeCell ref="A282:E282"/>
    <mergeCell ref="A283:A284"/>
    <mergeCell ref="B297:E297"/>
    <mergeCell ref="B298:E298"/>
    <mergeCell ref="B248:E248"/>
    <mergeCell ref="A249:A250"/>
    <mergeCell ref="A257:E257"/>
    <mergeCell ref="A258:A259"/>
    <mergeCell ref="D271:E271"/>
    <mergeCell ref="B272:E272"/>
    <mergeCell ref="B244:E244"/>
    <mergeCell ref="D245:E245"/>
    <mergeCell ref="B246:E246"/>
    <mergeCell ref="B247:E247"/>
    <mergeCell ref="B219:E219"/>
    <mergeCell ref="A220:A221"/>
    <mergeCell ref="A228:E228"/>
    <mergeCell ref="A229:A230"/>
    <mergeCell ref="A242:E242"/>
    <mergeCell ref="A243:E243"/>
    <mergeCell ref="B193:E193"/>
    <mergeCell ref="A194:A195"/>
    <mergeCell ref="A202:E202"/>
    <mergeCell ref="A203:A204"/>
    <mergeCell ref="B216:E216"/>
    <mergeCell ref="B218:E218"/>
    <mergeCell ref="B167:E167"/>
    <mergeCell ref="B168:E168"/>
    <mergeCell ref="A169:A170"/>
    <mergeCell ref="A177:E177"/>
    <mergeCell ref="A178:A179"/>
    <mergeCell ref="B192:E192"/>
    <mergeCell ref="B142:E142"/>
    <mergeCell ref="B143:E143"/>
    <mergeCell ref="A144:A145"/>
    <mergeCell ref="A152:E152"/>
    <mergeCell ref="A153:A154"/>
    <mergeCell ref="D166:E166"/>
    <mergeCell ref="A112:A113"/>
    <mergeCell ref="A137:E137"/>
    <mergeCell ref="A138:E138"/>
    <mergeCell ref="B139:E139"/>
    <mergeCell ref="D140:E140"/>
    <mergeCell ref="B141:E141"/>
    <mergeCell ref="A75:A76"/>
    <mergeCell ref="B100:E100"/>
    <mergeCell ref="B101:E101"/>
    <mergeCell ref="B102:E102"/>
    <mergeCell ref="A103:A104"/>
    <mergeCell ref="A111:E111"/>
    <mergeCell ref="A38:A39"/>
    <mergeCell ref="B63:E63"/>
    <mergeCell ref="B64:E64"/>
    <mergeCell ref="B65:E65"/>
    <mergeCell ref="A66:A67"/>
    <mergeCell ref="A74:E74"/>
    <mergeCell ref="A25:E25"/>
    <mergeCell ref="B26:E26"/>
    <mergeCell ref="B27:E27"/>
    <mergeCell ref="B28:E28"/>
    <mergeCell ref="A29:A30"/>
    <mergeCell ref="A37:E37"/>
    <mergeCell ref="A8:E10"/>
    <mergeCell ref="B11:E11"/>
    <mergeCell ref="A12:A13"/>
    <mergeCell ref="B17:E17"/>
    <mergeCell ref="A18:E18"/>
    <mergeCell ref="A24:E24"/>
    <mergeCell ref="A2:E2"/>
    <mergeCell ref="A3:E3"/>
    <mergeCell ref="B4:E4"/>
    <mergeCell ref="B5:E5"/>
    <mergeCell ref="B6:E6"/>
    <mergeCell ref="A7:E7"/>
  </mergeCells>
  <pageMargins left="0.7" right="0.7" top="0.75" bottom="0.75" header="0.3" footer="0.3"/>
  <pageSetup scale="93"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8"/>
  <sheetViews>
    <sheetView view="pageBreakPreview" zoomScale="60" zoomScaleNormal="100" workbookViewId="0">
      <selection sqref="A1:E1"/>
    </sheetView>
  </sheetViews>
  <sheetFormatPr defaultRowHeight="15" x14ac:dyDescent="0.25"/>
  <cols>
    <col min="1" max="1" width="25.28515625" customWidth="1"/>
    <col min="2" max="3" width="11.7109375" customWidth="1"/>
    <col min="4" max="4" width="8.5703125" customWidth="1"/>
    <col min="5" max="5" width="11.7109375" customWidth="1"/>
  </cols>
  <sheetData>
    <row r="1" spans="1:5" ht="15.75" x14ac:dyDescent="0.25">
      <c r="A1" s="775" t="s">
        <v>560</v>
      </c>
      <c r="B1" s="775"/>
      <c r="C1" s="775"/>
      <c r="D1" s="775"/>
      <c r="E1" s="775"/>
    </row>
    <row r="2" spans="1:5" ht="32.25" customHeight="1" x14ac:dyDescent="0.25">
      <c r="A2" s="471" t="s">
        <v>0</v>
      </c>
      <c r="B2" s="471"/>
      <c r="C2" s="471"/>
      <c r="D2" s="471"/>
      <c r="E2" s="471"/>
    </row>
    <row r="3" spans="1:5" ht="18" customHeight="1" thickBot="1" x14ac:dyDescent="0.3">
      <c r="A3" s="472" t="s">
        <v>1</v>
      </c>
      <c r="B3" s="472"/>
      <c r="C3" s="472"/>
      <c r="D3" s="472"/>
      <c r="E3" s="472"/>
    </row>
    <row r="4" spans="1:5" ht="26.25" thickBot="1" x14ac:dyDescent="0.3">
      <c r="A4" s="2" t="s">
        <v>2</v>
      </c>
      <c r="B4" s="429"/>
      <c r="C4" s="429"/>
      <c r="D4" s="429"/>
      <c r="E4" s="429"/>
    </row>
    <row r="5" spans="1:5" ht="15.75" thickBot="1" x14ac:dyDescent="0.3">
      <c r="A5" s="2" t="s">
        <v>4</v>
      </c>
      <c r="B5" s="473" t="s">
        <v>242</v>
      </c>
      <c r="C5" s="431"/>
      <c r="D5" s="431"/>
      <c r="E5" s="432"/>
    </row>
    <row r="6" spans="1:5" ht="26.25" thickBot="1" x14ac:dyDescent="0.3">
      <c r="A6" s="2" t="s">
        <v>6</v>
      </c>
      <c r="B6" s="474" t="s">
        <v>7</v>
      </c>
      <c r="C6" s="475"/>
      <c r="D6" s="475"/>
      <c r="E6" s="476"/>
    </row>
    <row r="7" spans="1:5" ht="15.75" thickBot="1" x14ac:dyDescent="0.3">
      <c r="A7" s="425" t="s">
        <v>8</v>
      </c>
      <c r="B7" s="426"/>
      <c r="C7" s="426"/>
      <c r="D7" s="426"/>
      <c r="E7" s="427"/>
    </row>
    <row r="8" spans="1:5" ht="34.5" customHeight="1" x14ac:dyDescent="0.25">
      <c r="A8" s="477" t="s">
        <v>243</v>
      </c>
      <c r="B8" s="478"/>
      <c r="C8" s="478"/>
      <c r="D8" s="478"/>
      <c r="E8" s="479"/>
    </row>
    <row r="9" spans="1:5" ht="44.25" customHeight="1" x14ac:dyDescent="0.25">
      <c r="A9" s="480"/>
      <c r="B9" s="481"/>
      <c r="C9" s="481"/>
      <c r="D9" s="481"/>
      <c r="E9" s="482"/>
    </row>
    <row r="10" spans="1:5" ht="1.5" customHeight="1" thickBot="1" x14ac:dyDescent="0.3">
      <c r="A10" s="483"/>
      <c r="B10" s="484"/>
      <c r="C10" s="484"/>
      <c r="D10" s="484"/>
      <c r="E10" s="485"/>
    </row>
    <row r="11" spans="1:5" ht="72" customHeight="1" thickBot="1" x14ac:dyDescent="0.3">
      <c r="A11" s="3" t="s">
        <v>10</v>
      </c>
      <c r="B11" s="486" t="s">
        <v>244</v>
      </c>
      <c r="C11" s="487"/>
      <c r="D11" s="487"/>
      <c r="E11" s="488"/>
    </row>
    <row r="12" spans="1:5" ht="23.25" customHeight="1" x14ac:dyDescent="0.25">
      <c r="A12" s="489" t="s">
        <v>12</v>
      </c>
      <c r="B12" s="70">
        <v>2019</v>
      </c>
      <c r="C12" s="70">
        <v>2020</v>
      </c>
      <c r="D12" s="70">
        <v>2021</v>
      </c>
      <c r="E12" s="70">
        <v>2022</v>
      </c>
    </row>
    <row r="13" spans="1:5" ht="11.25" customHeight="1" thickBot="1" x14ac:dyDescent="0.3">
      <c r="A13" s="490"/>
      <c r="B13" s="5" t="s">
        <v>13</v>
      </c>
      <c r="C13" s="5" t="s">
        <v>14</v>
      </c>
      <c r="D13" s="5" t="s">
        <v>14</v>
      </c>
      <c r="E13" s="5" t="s">
        <v>14</v>
      </c>
    </row>
    <row r="14" spans="1:5" ht="15.75" thickBot="1" x14ac:dyDescent="0.3">
      <c r="A14" s="6" t="s">
        <v>245</v>
      </c>
      <c r="B14" s="375">
        <v>860</v>
      </c>
      <c r="C14" s="375">
        <v>860</v>
      </c>
      <c r="D14" s="375">
        <v>860</v>
      </c>
      <c r="E14" s="375">
        <v>860</v>
      </c>
    </row>
    <row r="15" spans="1:5" ht="57" thickBot="1" x14ac:dyDescent="0.3">
      <c r="A15" s="7" t="s">
        <v>246</v>
      </c>
      <c r="B15" s="375">
        <v>7981</v>
      </c>
      <c r="C15" s="375">
        <v>7981</v>
      </c>
      <c r="D15" s="375">
        <v>7981</v>
      </c>
      <c r="E15" s="375">
        <v>7981</v>
      </c>
    </row>
    <row r="16" spans="1:5" ht="62.25" customHeight="1" thickBot="1" x14ac:dyDescent="0.3">
      <c r="A16" s="8" t="s">
        <v>18</v>
      </c>
      <c r="B16" s="486" t="s">
        <v>247</v>
      </c>
      <c r="C16" s="491"/>
      <c r="D16" s="491"/>
      <c r="E16" s="492"/>
    </row>
    <row r="17" spans="1:5" ht="18.75" customHeight="1" x14ac:dyDescent="0.25">
      <c r="A17" s="493" t="s">
        <v>20</v>
      </c>
      <c r="B17" s="494"/>
      <c r="C17" s="494"/>
      <c r="D17" s="494"/>
      <c r="E17" s="495"/>
    </row>
    <row r="18" spans="1:5" ht="18" customHeight="1" x14ac:dyDescent="0.25">
      <c r="A18" s="121" t="s">
        <v>248</v>
      </c>
      <c r="B18" s="121">
        <v>2019</v>
      </c>
      <c r="C18" s="121">
        <v>2020</v>
      </c>
      <c r="D18" s="121">
        <v>2021</v>
      </c>
      <c r="E18" s="121">
        <v>2022</v>
      </c>
    </row>
    <row r="19" spans="1:5" ht="37.5" customHeight="1" thickBot="1" x14ac:dyDescent="0.3">
      <c r="A19" s="6" t="s">
        <v>249</v>
      </c>
      <c r="B19" s="376">
        <f>795+933</f>
        <v>1728</v>
      </c>
      <c r="C19" s="375">
        <v>1728</v>
      </c>
      <c r="D19" s="375">
        <v>1728</v>
      </c>
      <c r="E19" s="375">
        <v>1728</v>
      </c>
    </row>
    <row r="20" spans="1:5" ht="37.5" customHeight="1" thickBot="1" x14ac:dyDescent="0.3">
      <c r="A20" s="370" t="s">
        <v>250</v>
      </c>
      <c r="B20" s="377">
        <v>850</v>
      </c>
      <c r="C20" s="377">
        <v>850</v>
      </c>
      <c r="D20" s="377">
        <v>850</v>
      </c>
      <c r="E20" s="377">
        <v>850</v>
      </c>
    </row>
    <row r="21" spans="1:5" ht="37.5" customHeight="1" thickBot="1" x14ac:dyDescent="0.3">
      <c r="A21" s="6" t="s">
        <v>251</v>
      </c>
      <c r="B21" s="373">
        <v>2013</v>
      </c>
      <c r="C21" s="373">
        <v>2030</v>
      </c>
      <c r="D21" s="373">
        <v>2040</v>
      </c>
      <c r="E21" s="373">
        <v>2050</v>
      </c>
    </row>
    <row r="22" spans="1:5" ht="37.5" customHeight="1" thickBot="1" x14ac:dyDescent="0.3">
      <c r="A22" s="370" t="s">
        <v>252</v>
      </c>
      <c r="B22" s="377">
        <v>8</v>
      </c>
      <c r="C22" s="377">
        <v>23</v>
      </c>
      <c r="D22" s="377">
        <v>23</v>
      </c>
      <c r="E22" s="377">
        <v>23</v>
      </c>
    </row>
    <row r="23" spans="1:5" ht="37.5" customHeight="1" thickBot="1" x14ac:dyDescent="0.3">
      <c r="A23" s="6" t="s">
        <v>253</v>
      </c>
      <c r="B23" s="377">
        <v>8</v>
      </c>
      <c r="C23" s="377">
        <v>7</v>
      </c>
      <c r="D23" s="377">
        <v>7</v>
      </c>
      <c r="E23" s="377">
        <v>7</v>
      </c>
    </row>
    <row r="24" spans="1:5" ht="37.5" customHeight="1" thickBot="1" x14ac:dyDescent="0.3">
      <c r="A24" s="370" t="s">
        <v>254</v>
      </c>
      <c r="B24" s="377">
        <v>14</v>
      </c>
      <c r="C24" s="377">
        <v>18</v>
      </c>
      <c r="D24" s="377">
        <v>18</v>
      </c>
      <c r="E24" s="377">
        <v>18</v>
      </c>
    </row>
    <row r="25" spans="1:5" ht="37.5" customHeight="1" thickBot="1" x14ac:dyDescent="0.3">
      <c r="A25" s="6" t="s">
        <v>255</v>
      </c>
      <c r="B25" s="136">
        <v>35</v>
      </c>
      <c r="C25" s="136">
        <v>40</v>
      </c>
      <c r="D25" s="136">
        <v>45</v>
      </c>
      <c r="E25" s="136">
        <v>50</v>
      </c>
    </row>
    <row r="26" spans="1:5" ht="15.75" thickBot="1" x14ac:dyDescent="0.3">
      <c r="A26" s="417" t="s">
        <v>28</v>
      </c>
      <c r="B26" s="418"/>
      <c r="C26" s="418"/>
      <c r="D26" s="418"/>
      <c r="E26" s="419"/>
    </row>
    <row r="27" spans="1:5" ht="15.75" thickBot="1" x14ac:dyDescent="0.3">
      <c r="A27" s="392" t="s">
        <v>29</v>
      </c>
      <c r="B27" s="393"/>
      <c r="C27" s="393"/>
      <c r="D27" s="393"/>
      <c r="E27" s="394"/>
    </row>
    <row r="28" spans="1:5" ht="24" customHeight="1" thickBot="1" x14ac:dyDescent="0.3">
      <c r="A28" s="9" t="s">
        <v>30</v>
      </c>
      <c r="B28" s="496" t="s">
        <v>256</v>
      </c>
      <c r="C28" s="497"/>
      <c r="D28" s="497"/>
      <c r="E28" s="498"/>
    </row>
    <row r="29" spans="1:5" ht="72" customHeight="1" thickBot="1" x14ac:dyDescent="0.3">
      <c r="A29" s="7" t="s">
        <v>32</v>
      </c>
      <c r="B29" s="499" t="s">
        <v>257</v>
      </c>
      <c r="C29" s="500"/>
      <c r="D29" s="500"/>
      <c r="E29" s="501"/>
    </row>
    <row r="30" spans="1:5" ht="15.75" thickBot="1" x14ac:dyDescent="0.3">
      <c r="A30" s="7" t="s">
        <v>34</v>
      </c>
      <c r="B30" s="405" t="s">
        <v>258</v>
      </c>
      <c r="C30" s="406"/>
      <c r="D30" s="406"/>
      <c r="E30" s="407"/>
    </row>
    <row r="31" spans="1:5" ht="12.75" customHeight="1" x14ac:dyDescent="0.25">
      <c r="A31" s="379"/>
      <c r="B31" s="70">
        <v>2019</v>
      </c>
      <c r="C31" s="70">
        <v>2020</v>
      </c>
      <c r="D31" s="70">
        <v>2021</v>
      </c>
      <c r="E31" s="70">
        <v>2022</v>
      </c>
    </row>
    <row r="32" spans="1:5" ht="12.75" customHeight="1" thickBot="1" x14ac:dyDescent="0.3">
      <c r="A32" s="380"/>
      <c r="B32" s="13" t="s">
        <v>13</v>
      </c>
      <c r="C32" s="13" t="s">
        <v>14</v>
      </c>
      <c r="D32" s="13" t="s">
        <v>14</v>
      </c>
      <c r="E32" s="13" t="s">
        <v>14</v>
      </c>
    </row>
    <row r="33" spans="1:9" ht="15.75" thickBot="1" x14ac:dyDescent="0.3">
      <c r="A33" s="7" t="s">
        <v>36</v>
      </c>
      <c r="B33" s="15">
        <v>557</v>
      </c>
      <c r="C33" s="15">
        <v>557</v>
      </c>
      <c r="D33" s="15">
        <v>557</v>
      </c>
      <c r="E33" s="15">
        <v>557</v>
      </c>
    </row>
    <row r="34" spans="1:9" ht="15.75" thickBot="1" x14ac:dyDescent="0.3">
      <c r="A34" s="7" t="s">
        <v>37</v>
      </c>
      <c r="B34" s="15">
        <f>B63</f>
        <v>600050</v>
      </c>
      <c r="C34" s="15">
        <f t="shared" ref="C34:E34" si="0">C63</f>
        <v>600050</v>
      </c>
      <c r="D34" s="15">
        <f t="shared" si="0"/>
        <v>620000</v>
      </c>
      <c r="E34" s="15">
        <f t="shared" si="0"/>
        <v>620000</v>
      </c>
    </row>
    <row r="35" spans="1:9" ht="15.75" thickBot="1" x14ac:dyDescent="0.3">
      <c r="A35" s="7" t="s">
        <v>38</v>
      </c>
      <c r="B35" s="15">
        <f>B34/B33</f>
        <v>1077.2890484739678</v>
      </c>
      <c r="C35" s="15">
        <f t="shared" ref="C35:E35" si="1">C34/C33</f>
        <v>1077.2890484739678</v>
      </c>
      <c r="D35" s="15">
        <f t="shared" si="1"/>
        <v>1113.1059245960503</v>
      </c>
      <c r="E35" s="15">
        <f t="shared" si="1"/>
        <v>1113.1059245960503</v>
      </c>
    </row>
    <row r="36" spans="1:9" ht="15.75" thickBot="1" x14ac:dyDescent="0.3">
      <c r="A36" s="7" t="s">
        <v>39</v>
      </c>
      <c r="B36" s="16" t="s">
        <v>40</v>
      </c>
      <c r="C36" s="17">
        <f>C33/B33-1</f>
        <v>0</v>
      </c>
      <c r="D36" s="17">
        <f t="shared" ref="D36:E38" si="2">D33/C33-1</f>
        <v>0</v>
      </c>
      <c r="E36" s="17">
        <f t="shared" si="2"/>
        <v>0</v>
      </c>
    </row>
    <row r="37" spans="1:9" ht="15.75" thickBot="1" x14ac:dyDescent="0.3">
      <c r="A37" s="7" t="s">
        <v>41</v>
      </c>
      <c r="B37" s="16" t="s">
        <v>40</v>
      </c>
      <c r="C37" s="17">
        <f>C34/B34-1</f>
        <v>0</v>
      </c>
      <c r="D37" s="17">
        <f t="shared" si="2"/>
        <v>3.3247229397550093E-2</v>
      </c>
      <c r="E37" s="17">
        <f t="shared" si="2"/>
        <v>0</v>
      </c>
    </row>
    <row r="38" spans="1:9" ht="45.75" customHeight="1" thickBot="1" x14ac:dyDescent="0.3">
      <c r="A38" s="7" t="s">
        <v>42</v>
      </c>
      <c r="B38" s="16" t="s">
        <v>40</v>
      </c>
      <c r="C38" s="17">
        <f>C35/B35-1</f>
        <v>0</v>
      </c>
      <c r="D38" s="17">
        <f t="shared" si="2"/>
        <v>3.3247229397550093E-2</v>
      </c>
      <c r="E38" s="17">
        <f t="shared" si="2"/>
        <v>0</v>
      </c>
    </row>
    <row r="39" spans="1:9" ht="15.75" thickBot="1" x14ac:dyDescent="0.3">
      <c r="A39" s="389" t="s">
        <v>43</v>
      </c>
      <c r="B39" s="390"/>
      <c r="C39" s="390"/>
      <c r="D39" s="390"/>
      <c r="E39" s="391"/>
    </row>
    <row r="40" spans="1:9" ht="12.75" customHeight="1" x14ac:dyDescent="0.25">
      <c r="A40" s="379" t="s">
        <v>248</v>
      </c>
      <c r="B40" s="70">
        <v>2019</v>
      </c>
      <c r="C40" s="70">
        <v>2020</v>
      </c>
      <c r="D40" s="70">
        <v>2021</v>
      </c>
      <c r="E40" s="70">
        <v>2022</v>
      </c>
    </row>
    <row r="41" spans="1:9" ht="12" customHeight="1" thickBot="1" x14ac:dyDescent="0.3">
      <c r="A41" s="380"/>
      <c r="B41" s="13" t="s">
        <v>13</v>
      </c>
      <c r="C41" s="13" t="s">
        <v>14</v>
      </c>
      <c r="D41" s="13" t="s">
        <v>14</v>
      </c>
      <c r="E41" s="13" t="s">
        <v>14</v>
      </c>
    </row>
    <row r="42" spans="1:9" ht="15.75" thickBot="1" x14ac:dyDescent="0.3">
      <c r="A42" s="122" t="s">
        <v>44</v>
      </c>
      <c r="B42" s="123">
        <f>B43+B44</f>
        <v>427100</v>
      </c>
      <c r="C42" s="123">
        <f>C43+C44</f>
        <v>448000</v>
      </c>
      <c r="D42" s="123">
        <f t="shared" ref="D42:E42" si="3">D43+D44</f>
        <v>448000</v>
      </c>
      <c r="E42" s="123">
        <f t="shared" si="3"/>
        <v>448000</v>
      </c>
    </row>
    <row r="43" spans="1:9" ht="15.75" thickBot="1" x14ac:dyDescent="0.3">
      <c r="A43" s="124" t="s">
        <v>45</v>
      </c>
      <c r="B43" s="125">
        <v>427100</v>
      </c>
      <c r="C43" s="125">
        <v>448000</v>
      </c>
      <c r="D43" s="125">
        <v>448000</v>
      </c>
      <c r="E43" s="125">
        <v>448000</v>
      </c>
    </row>
    <row r="44" spans="1:9" ht="15.75" thickBot="1" x14ac:dyDescent="0.3">
      <c r="A44" s="124" t="s">
        <v>46</v>
      </c>
      <c r="B44" s="125"/>
      <c r="C44" s="125"/>
      <c r="D44" s="125"/>
      <c r="E44" s="125"/>
      <c r="F44" s="126"/>
      <c r="G44" s="126"/>
      <c r="H44" s="126"/>
      <c r="I44" s="126"/>
    </row>
    <row r="45" spans="1:9" ht="30.75" thickBot="1" x14ac:dyDescent="0.3">
      <c r="A45" s="122" t="s">
        <v>47</v>
      </c>
      <c r="B45" s="123">
        <f>B46+B47</f>
        <v>72500</v>
      </c>
      <c r="C45" s="123">
        <f t="shared" ref="C45" si="4">C46+C47</f>
        <v>74000</v>
      </c>
      <c r="D45" s="123">
        <f>D46+D47</f>
        <v>74000</v>
      </c>
      <c r="E45" s="123">
        <f>E46+E47</f>
        <v>74000</v>
      </c>
    </row>
    <row r="46" spans="1:9" ht="15.75" thickBot="1" x14ac:dyDescent="0.3">
      <c r="A46" s="124" t="s">
        <v>45</v>
      </c>
      <c r="B46" s="125">
        <v>72500</v>
      </c>
      <c r="C46" s="123">
        <v>74000</v>
      </c>
      <c r="D46" s="123">
        <v>74000</v>
      </c>
      <c r="E46" s="123">
        <v>74000</v>
      </c>
    </row>
    <row r="47" spans="1:9" ht="13.5" customHeight="1" thickBot="1" x14ac:dyDescent="0.3">
      <c r="A47" s="20" t="s">
        <v>46</v>
      </c>
      <c r="B47" s="127"/>
      <c r="C47" s="128"/>
      <c r="D47" s="128"/>
      <c r="E47" s="128"/>
    </row>
    <row r="48" spans="1:9" ht="15.75" thickBot="1" x14ac:dyDescent="0.3">
      <c r="A48" s="18" t="s">
        <v>48</v>
      </c>
      <c r="B48" s="129">
        <f>B49+B50</f>
        <v>82950</v>
      </c>
      <c r="C48" s="129">
        <f t="shared" ref="C48:E48" si="5">C49+C50</f>
        <v>60550</v>
      </c>
      <c r="D48" s="129">
        <f t="shared" si="5"/>
        <v>80500</v>
      </c>
      <c r="E48" s="129">
        <f t="shared" si="5"/>
        <v>80500</v>
      </c>
    </row>
    <row r="49" spans="1:6" ht="15.75" thickBot="1" x14ac:dyDescent="0.3">
      <c r="A49" s="20" t="s">
        <v>45</v>
      </c>
      <c r="B49" s="129">
        <v>82950</v>
      </c>
      <c r="C49" s="130">
        <v>60550</v>
      </c>
      <c r="D49" s="130">
        <v>80500</v>
      </c>
      <c r="E49" s="130">
        <v>80500</v>
      </c>
      <c r="F49" s="25"/>
    </row>
    <row r="50" spans="1:6" ht="15" customHeight="1" thickBot="1" x14ac:dyDescent="0.3">
      <c r="A50" s="20" t="s">
        <v>46</v>
      </c>
      <c r="B50" s="131"/>
      <c r="C50" s="132"/>
      <c r="D50" s="132"/>
      <c r="E50" s="132"/>
    </row>
    <row r="51" spans="1:6" ht="15" customHeight="1" thickBot="1" x14ac:dyDescent="0.3">
      <c r="A51" s="18" t="s">
        <v>49</v>
      </c>
      <c r="B51" s="131">
        <f>B52+B53</f>
        <v>0</v>
      </c>
      <c r="C51" s="131">
        <f t="shared" ref="C51:E51" si="6">C52+C53</f>
        <v>0</v>
      </c>
      <c r="D51" s="131">
        <f t="shared" si="6"/>
        <v>0</v>
      </c>
      <c r="E51" s="131">
        <f t="shared" si="6"/>
        <v>0</v>
      </c>
    </row>
    <row r="52" spans="1:6" ht="15" customHeight="1" thickBot="1" x14ac:dyDescent="0.3">
      <c r="A52" s="20" t="s">
        <v>45</v>
      </c>
      <c r="B52" s="131"/>
      <c r="C52" s="132"/>
      <c r="D52" s="132"/>
      <c r="E52" s="132"/>
    </row>
    <row r="53" spans="1:6" ht="15" customHeight="1" thickBot="1" x14ac:dyDescent="0.3">
      <c r="A53" s="20" t="s">
        <v>46</v>
      </c>
      <c r="B53" s="131"/>
      <c r="C53" s="132"/>
      <c r="D53" s="132"/>
      <c r="E53" s="132"/>
    </row>
    <row r="54" spans="1:6" ht="15" customHeight="1" thickBot="1" x14ac:dyDescent="0.3">
      <c r="A54" s="18" t="s">
        <v>50</v>
      </c>
      <c r="B54" s="131">
        <f>B55+B56</f>
        <v>0</v>
      </c>
      <c r="C54" s="131">
        <f t="shared" ref="C54:E54" si="7">C55+C56</f>
        <v>0</v>
      </c>
      <c r="D54" s="131">
        <f t="shared" si="7"/>
        <v>0</v>
      </c>
      <c r="E54" s="131">
        <f t="shared" si="7"/>
        <v>0</v>
      </c>
    </row>
    <row r="55" spans="1:6" ht="15" customHeight="1" thickBot="1" x14ac:dyDescent="0.3">
      <c r="A55" s="20" t="s">
        <v>45</v>
      </c>
      <c r="B55" s="131"/>
      <c r="C55" s="132"/>
      <c r="D55" s="132"/>
      <c r="E55" s="132"/>
    </row>
    <row r="56" spans="1:6" ht="15" customHeight="1" thickBot="1" x14ac:dyDescent="0.3">
      <c r="A56" s="20" t="s">
        <v>46</v>
      </c>
      <c r="B56" s="131"/>
      <c r="C56" s="132"/>
      <c r="D56" s="132"/>
      <c r="E56" s="132"/>
    </row>
    <row r="57" spans="1:6" ht="15" customHeight="1" thickBot="1" x14ac:dyDescent="0.3">
      <c r="A57" s="18" t="s">
        <v>51</v>
      </c>
      <c r="B57" s="131">
        <f>B58+B59</f>
        <v>0</v>
      </c>
      <c r="C57" s="131">
        <f t="shared" ref="C57:E57" si="8">C58+C59</f>
        <v>0</v>
      </c>
      <c r="D57" s="131">
        <f t="shared" si="8"/>
        <v>0</v>
      </c>
      <c r="E57" s="131">
        <f t="shared" si="8"/>
        <v>0</v>
      </c>
    </row>
    <row r="58" spans="1:6" ht="15" customHeight="1" thickBot="1" x14ac:dyDescent="0.3">
      <c r="A58" s="20" t="s">
        <v>45</v>
      </c>
      <c r="B58" s="131"/>
      <c r="C58" s="132"/>
      <c r="D58" s="132"/>
      <c r="E58" s="132"/>
    </row>
    <row r="59" spans="1:6" ht="15" customHeight="1" thickBot="1" x14ac:dyDescent="0.3">
      <c r="A59" s="20" t="s">
        <v>46</v>
      </c>
      <c r="B59" s="131"/>
      <c r="C59" s="132"/>
      <c r="D59" s="132"/>
      <c r="E59" s="132"/>
    </row>
    <row r="60" spans="1:6" ht="24.75" thickBot="1" x14ac:dyDescent="0.3">
      <c r="A60" s="18" t="s">
        <v>52</v>
      </c>
      <c r="B60" s="129">
        <f>B61+B62</f>
        <v>17500</v>
      </c>
      <c r="C60" s="129">
        <f t="shared" ref="C60:E60" si="9">C61+C62</f>
        <v>17500</v>
      </c>
      <c r="D60" s="129">
        <f t="shared" si="9"/>
        <v>17500</v>
      </c>
      <c r="E60" s="129">
        <f t="shared" si="9"/>
        <v>17500</v>
      </c>
    </row>
    <row r="61" spans="1:6" ht="15.75" thickBot="1" x14ac:dyDescent="0.3">
      <c r="A61" s="20" t="s">
        <v>45</v>
      </c>
      <c r="B61" s="129">
        <v>17500</v>
      </c>
      <c r="C61" s="129">
        <v>17500</v>
      </c>
      <c r="D61" s="130">
        <v>17500</v>
      </c>
      <c r="E61" s="130">
        <v>17500</v>
      </c>
    </row>
    <row r="62" spans="1:6" ht="15.75" thickBot="1" x14ac:dyDescent="0.3">
      <c r="A62" s="20" t="s">
        <v>46</v>
      </c>
      <c r="B62" s="127"/>
      <c r="C62" s="128"/>
      <c r="D62" s="128"/>
      <c r="E62" s="128"/>
    </row>
    <row r="63" spans="1:6" ht="15.75" thickBot="1" x14ac:dyDescent="0.3">
      <c r="A63" s="37" t="s">
        <v>53</v>
      </c>
      <c r="B63" s="127">
        <f>B60+B57+B54+B51+B48+B45+B42</f>
        <v>600050</v>
      </c>
      <c r="C63" s="127">
        <f t="shared" ref="C63:E63" si="10">C60+C57+C54+C51+C48+C45+C42</f>
        <v>600050</v>
      </c>
      <c r="D63" s="127">
        <f t="shared" si="10"/>
        <v>620000</v>
      </c>
      <c r="E63" s="127">
        <f t="shared" si="10"/>
        <v>620000</v>
      </c>
    </row>
    <row r="64" spans="1:6" ht="15.75" thickBot="1" x14ac:dyDescent="0.3">
      <c r="A64" s="30" t="s">
        <v>54</v>
      </c>
      <c r="B64" s="31">
        <f>IF(B63-B34=0,0,"Error")</f>
        <v>0</v>
      </c>
      <c r="C64" s="31">
        <f t="shared" ref="C64:E64" si="11">IF(C63-C34=0,0,"Error")</f>
        <v>0</v>
      </c>
      <c r="D64" s="31">
        <f t="shared" si="11"/>
        <v>0</v>
      </c>
      <c r="E64" s="31">
        <f t="shared" si="11"/>
        <v>0</v>
      </c>
    </row>
    <row r="65" spans="1:9" ht="27" customHeight="1" thickBot="1" x14ac:dyDescent="0.3">
      <c r="A65" s="8" t="s">
        <v>83</v>
      </c>
      <c r="B65" s="134">
        <f>B63</f>
        <v>600050</v>
      </c>
      <c r="C65" s="134">
        <f t="shared" ref="C65:E65" si="12">C63</f>
        <v>600050</v>
      </c>
      <c r="D65" s="134">
        <f t="shared" si="12"/>
        <v>620000</v>
      </c>
      <c r="E65" s="134">
        <f t="shared" si="12"/>
        <v>620000</v>
      </c>
    </row>
    <row r="66" spans="1:9" ht="24.75" thickBot="1" x14ac:dyDescent="0.3">
      <c r="A66" s="8" t="s">
        <v>84</v>
      </c>
      <c r="B66" s="134">
        <f>B63</f>
        <v>600050</v>
      </c>
      <c r="C66" s="134">
        <f t="shared" ref="C66:E66" si="13">C63</f>
        <v>600050</v>
      </c>
      <c r="D66" s="134">
        <f t="shared" si="13"/>
        <v>620000</v>
      </c>
      <c r="E66" s="134">
        <f t="shared" si="13"/>
        <v>620000</v>
      </c>
    </row>
    <row r="67" spans="1:9" ht="15.75" thickBot="1" x14ac:dyDescent="0.3">
      <c r="A67" s="18" t="s">
        <v>44</v>
      </c>
      <c r="B67" s="41">
        <f>B68+B69</f>
        <v>427100</v>
      </c>
      <c r="C67" s="41">
        <f>C68+C69</f>
        <v>448000</v>
      </c>
      <c r="D67" s="41">
        <f t="shared" ref="D67:E67" si="14">D68+D69</f>
        <v>448000</v>
      </c>
      <c r="E67" s="41">
        <f t="shared" si="14"/>
        <v>448000</v>
      </c>
    </row>
    <row r="68" spans="1:9" ht="15.75" thickBot="1" x14ac:dyDescent="0.3">
      <c r="A68" s="20" t="s">
        <v>45</v>
      </c>
      <c r="B68" s="23">
        <f>B43</f>
        <v>427100</v>
      </c>
      <c r="C68" s="23">
        <f t="shared" ref="C68:E69" si="15">C43</f>
        <v>448000</v>
      </c>
      <c r="D68" s="23">
        <f t="shared" si="15"/>
        <v>448000</v>
      </c>
      <c r="E68" s="23">
        <f t="shared" si="15"/>
        <v>448000</v>
      </c>
    </row>
    <row r="69" spans="1:9" ht="15.75" thickBot="1" x14ac:dyDescent="0.3">
      <c r="A69" s="20" t="s">
        <v>85</v>
      </c>
      <c r="B69" s="23">
        <f>B44</f>
        <v>0</v>
      </c>
      <c r="C69" s="23">
        <f t="shared" si="15"/>
        <v>0</v>
      </c>
      <c r="D69" s="23">
        <f t="shared" si="15"/>
        <v>0</v>
      </c>
      <c r="E69" s="23">
        <f t="shared" si="15"/>
        <v>0</v>
      </c>
    </row>
    <row r="70" spans="1:9" ht="24.75" thickBot="1" x14ac:dyDescent="0.3">
      <c r="A70" s="18" t="s">
        <v>47</v>
      </c>
      <c r="B70" s="41">
        <f>B71+B72</f>
        <v>72500</v>
      </c>
      <c r="C70" s="41">
        <f t="shared" ref="C70:E70" si="16">C71+C72</f>
        <v>74000</v>
      </c>
      <c r="D70" s="41">
        <f t="shared" si="16"/>
        <v>74000</v>
      </c>
      <c r="E70" s="41">
        <f t="shared" si="16"/>
        <v>74000</v>
      </c>
    </row>
    <row r="71" spans="1:9" ht="15.75" thickBot="1" x14ac:dyDescent="0.3">
      <c r="A71" s="20" t="s">
        <v>45</v>
      </c>
      <c r="B71" s="41">
        <f>B46</f>
        <v>72500</v>
      </c>
      <c r="C71" s="41">
        <f t="shared" ref="C71:E72" si="17">C46</f>
        <v>74000</v>
      </c>
      <c r="D71" s="41">
        <f t="shared" si="17"/>
        <v>74000</v>
      </c>
      <c r="E71" s="41">
        <f t="shared" si="17"/>
        <v>74000</v>
      </c>
    </row>
    <row r="72" spans="1:9" ht="15.75" thickBot="1" x14ac:dyDescent="0.3">
      <c r="A72" s="20" t="s">
        <v>85</v>
      </c>
      <c r="B72" s="41">
        <f>B47</f>
        <v>0</v>
      </c>
      <c r="C72" s="41">
        <f t="shared" si="17"/>
        <v>0</v>
      </c>
      <c r="D72" s="41">
        <f t="shared" si="17"/>
        <v>0</v>
      </c>
      <c r="E72" s="41">
        <f t="shared" si="17"/>
        <v>0</v>
      </c>
    </row>
    <row r="73" spans="1:9" ht="28.5" customHeight="1" thickBot="1" x14ac:dyDescent="0.3">
      <c r="A73" s="18" t="s">
        <v>48</v>
      </c>
      <c r="B73" s="41">
        <f>B74+B75</f>
        <v>82950</v>
      </c>
      <c r="C73" s="41">
        <f t="shared" ref="C73:E73" si="18">C74+C75</f>
        <v>60550</v>
      </c>
      <c r="D73" s="41">
        <f t="shared" si="18"/>
        <v>80500</v>
      </c>
      <c r="E73" s="41">
        <f t="shared" si="18"/>
        <v>80500</v>
      </c>
    </row>
    <row r="74" spans="1:9" ht="28.5" customHeight="1" thickBot="1" x14ac:dyDescent="0.3">
      <c r="A74" s="20" t="s">
        <v>45</v>
      </c>
      <c r="B74" s="23">
        <f>B49</f>
        <v>82950</v>
      </c>
      <c r="C74" s="23">
        <f t="shared" ref="C74:E75" si="19">C49</f>
        <v>60550</v>
      </c>
      <c r="D74" s="23">
        <f t="shared" si="19"/>
        <v>80500</v>
      </c>
      <c r="E74" s="23">
        <f t="shared" si="19"/>
        <v>80500</v>
      </c>
    </row>
    <row r="75" spans="1:9" ht="15" customHeight="1" thickBot="1" x14ac:dyDescent="0.3">
      <c r="A75" s="20" t="s">
        <v>85</v>
      </c>
      <c r="B75" s="23">
        <f>B50</f>
        <v>0</v>
      </c>
      <c r="C75" s="23">
        <f t="shared" si="19"/>
        <v>0</v>
      </c>
      <c r="D75" s="23">
        <f t="shared" si="19"/>
        <v>0</v>
      </c>
      <c r="E75" s="23">
        <f t="shared" si="19"/>
        <v>0</v>
      </c>
      <c r="F75" s="25"/>
      <c r="G75" s="25"/>
      <c r="H75" s="25"/>
      <c r="I75" s="25"/>
    </row>
    <row r="76" spans="1:9" ht="15" customHeight="1" thickBot="1" x14ac:dyDescent="0.3">
      <c r="A76" s="18" t="s">
        <v>49</v>
      </c>
      <c r="B76" s="41">
        <f>B77+B78</f>
        <v>0</v>
      </c>
      <c r="C76" s="41">
        <f t="shared" ref="C76:E76" si="20">C77+C78</f>
        <v>0</v>
      </c>
      <c r="D76" s="41">
        <f t="shared" si="20"/>
        <v>0</v>
      </c>
      <c r="E76" s="41">
        <f t="shared" si="20"/>
        <v>0</v>
      </c>
    </row>
    <row r="77" spans="1:9" ht="15" customHeight="1" thickBot="1" x14ac:dyDescent="0.3">
      <c r="A77" s="20" t="s">
        <v>45</v>
      </c>
      <c r="B77" s="24">
        <v>0</v>
      </c>
      <c r="C77" s="24">
        <v>0</v>
      </c>
      <c r="D77" s="24">
        <v>0</v>
      </c>
      <c r="E77" s="24">
        <v>0</v>
      </c>
      <c r="F77" s="135"/>
    </row>
    <row r="78" spans="1:9" ht="15" customHeight="1" thickBot="1" x14ac:dyDescent="0.3">
      <c r="A78" s="20" t="s">
        <v>85</v>
      </c>
      <c r="B78" s="24">
        <v>0</v>
      </c>
      <c r="C78" s="24">
        <v>0</v>
      </c>
      <c r="D78" s="24">
        <v>0</v>
      </c>
      <c r="E78" s="24">
        <v>0</v>
      </c>
      <c r="F78" s="25"/>
    </row>
    <row r="79" spans="1:9" ht="15" customHeight="1" thickBot="1" x14ac:dyDescent="0.3">
      <c r="A79" s="18" t="s">
        <v>50</v>
      </c>
      <c r="B79" s="41">
        <f>B80+B81</f>
        <v>0</v>
      </c>
      <c r="C79" s="41">
        <f t="shared" ref="C79:E79" si="21">C80+C81</f>
        <v>0</v>
      </c>
      <c r="D79" s="41">
        <f t="shared" si="21"/>
        <v>0</v>
      </c>
      <c r="E79" s="41">
        <f t="shared" si="21"/>
        <v>0</v>
      </c>
      <c r="F79" s="25"/>
    </row>
    <row r="80" spans="1:9" ht="15" customHeight="1" thickBot="1" x14ac:dyDescent="0.3">
      <c r="A80" s="20" t="s">
        <v>45</v>
      </c>
      <c r="B80" s="24">
        <v>0</v>
      </c>
      <c r="C80" s="24">
        <v>0</v>
      </c>
      <c r="D80" s="24">
        <v>0</v>
      </c>
      <c r="E80" s="24">
        <v>0</v>
      </c>
      <c r="F80" s="25"/>
    </row>
    <row r="81" spans="1:7" ht="15" customHeight="1" thickBot="1" x14ac:dyDescent="0.3">
      <c r="A81" s="20" t="s">
        <v>85</v>
      </c>
      <c r="B81" s="23">
        <v>0</v>
      </c>
      <c r="C81" s="23">
        <v>0</v>
      </c>
      <c r="D81" s="23">
        <v>0</v>
      </c>
      <c r="E81" s="23">
        <v>0</v>
      </c>
      <c r="F81" s="25"/>
    </row>
    <row r="82" spans="1:7" ht="15" customHeight="1" thickBot="1" x14ac:dyDescent="0.3">
      <c r="A82" s="18" t="s">
        <v>51</v>
      </c>
      <c r="B82" s="41">
        <f>B83+B84</f>
        <v>0</v>
      </c>
      <c r="C82" s="41">
        <f>C83+C84</f>
        <v>0</v>
      </c>
      <c r="D82" s="41">
        <f t="shared" ref="D82:E82" si="22">D83+D84</f>
        <v>0</v>
      </c>
      <c r="E82" s="41">
        <f t="shared" si="22"/>
        <v>0</v>
      </c>
      <c r="F82" s="25"/>
      <c r="G82" s="25"/>
    </row>
    <row r="83" spans="1:7" ht="15" customHeight="1" thickBot="1" x14ac:dyDescent="0.3">
      <c r="A83" s="20" t="s">
        <v>45</v>
      </c>
      <c r="B83" s="24">
        <v>0</v>
      </c>
      <c r="C83" s="24">
        <v>0</v>
      </c>
      <c r="D83" s="24">
        <v>0</v>
      </c>
      <c r="E83" s="24">
        <v>0</v>
      </c>
      <c r="F83" s="25"/>
    </row>
    <row r="84" spans="1:7" ht="15" customHeight="1" thickBot="1" x14ac:dyDescent="0.3">
      <c r="A84" s="20" t="s">
        <v>85</v>
      </c>
      <c r="B84" s="24">
        <v>0</v>
      </c>
      <c r="C84" s="24">
        <v>0</v>
      </c>
      <c r="D84" s="24">
        <v>0</v>
      </c>
      <c r="E84" s="24">
        <v>0</v>
      </c>
    </row>
    <row r="85" spans="1:7" ht="24.75" thickBot="1" x14ac:dyDescent="0.3">
      <c r="A85" s="18" t="s">
        <v>52</v>
      </c>
      <c r="B85" s="41">
        <f>B86+B87</f>
        <v>17500</v>
      </c>
      <c r="C85" s="41">
        <f t="shared" ref="C85:E85" si="23">C86+C87</f>
        <v>17500</v>
      </c>
      <c r="D85" s="41">
        <f t="shared" si="23"/>
        <v>17500</v>
      </c>
      <c r="E85" s="41">
        <f t="shared" si="23"/>
        <v>17500</v>
      </c>
    </row>
    <row r="86" spans="1:7" ht="15.75" thickBot="1" x14ac:dyDescent="0.3">
      <c r="A86" s="20" t="s">
        <v>45</v>
      </c>
      <c r="B86" s="24">
        <f>B61</f>
        <v>17500</v>
      </c>
      <c r="C86" s="24">
        <f t="shared" ref="C86:E87" si="24">C61</f>
        <v>17500</v>
      </c>
      <c r="D86" s="24">
        <f t="shared" si="24"/>
        <v>17500</v>
      </c>
      <c r="E86" s="24">
        <f t="shared" si="24"/>
        <v>17500</v>
      </c>
    </row>
    <row r="87" spans="1:7" ht="15" customHeight="1" thickBot="1" x14ac:dyDescent="0.3">
      <c r="A87" s="20" t="s">
        <v>85</v>
      </c>
      <c r="B87" s="24">
        <f>B62</f>
        <v>0</v>
      </c>
      <c r="C87" s="24">
        <f t="shared" si="24"/>
        <v>0</v>
      </c>
      <c r="D87" s="24">
        <f t="shared" si="24"/>
        <v>0</v>
      </c>
      <c r="E87" s="24">
        <f t="shared" si="24"/>
        <v>0</v>
      </c>
    </row>
    <row r="88" spans="1:7" ht="15" customHeight="1" thickBot="1" x14ac:dyDescent="0.3">
      <c r="A88" s="18" t="s">
        <v>86</v>
      </c>
      <c r="B88" s="41">
        <f>B89+B90+B91+B92</f>
        <v>0</v>
      </c>
      <c r="C88" s="41">
        <f t="shared" ref="C88:E88" si="25">C89+C90+C91+C92</f>
        <v>0</v>
      </c>
      <c r="D88" s="41">
        <f t="shared" si="25"/>
        <v>0</v>
      </c>
      <c r="E88" s="41">
        <f t="shared" si="25"/>
        <v>0</v>
      </c>
    </row>
    <row r="89" spans="1:7" ht="15" customHeight="1" thickBot="1" x14ac:dyDescent="0.3">
      <c r="A89" s="20" t="s">
        <v>45</v>
      </c>
      <c r="B89" s="24">
        <v>0</v>
      </c>
      <c r="C89" s="24">
        <v>0</v>
      </c>
      <c r="D89" s="24">
        <v>0</v>
      </c>
      <c r="E89" s="24">
        <v>0</v>
      </c>
    </row>
    <row r="90" spans="1:7" ht="15" customHeight="1" thickBot="1" x14ac:dyDescent="0.3">
      <c r="A90" s="20" t="s">
        <v>87</v>
      </c>
      <c r="B90" s="24">
        <v>0</v>
      </c>
      <c r="C90" s="24">
        <v>0</v>
      </c>
      <c r="D90" s="24">
        <v>0</v>
      </c>
      <c r="E90" s="24">
        <v>0</v>
      </c>
    </row>
    <row r="91" spans="1:7" ht="15" customHeight="1" thickBot="1" x14ac:dyDescent="0.3">
      <c r="A91" s="20" t="s">
        <v>80</v>
      </c>
      <c r="B91" s="24">
        <v>0</v>
      </c>
      <c r="C91" s="24">
        <v>0</v>
      </c>
      <c r="D91" s="24">
        <v>0</v>
      </c>
      <c r="E91" s="24">
        <v>0</v>
      </c>
    </row>
    <row r="92" spans="1:7" ht="15" customHeight="1" thickBot="1" x14ac:dyDescent="0.3">
      <c r="A92" s="20" t="s">
        <v>81</v>
      </c>
      <c r="B92" s="24">
        <v>0</v>
      </c>
      <c r="C92" s="24">
        <v>0</v>
      </c>
      <c r="D92" s="24">
        <v>0</v>
      </c>
      <c r="E92" s="24">
        <v>0</v>
      </c>
    </row>
    <row r="93" spans="1:7" ht="15" customHeight="1" thickBot="1" x14ac:dyDescent="0.3">
      <c r="A93" s="18" t="s">
        <v>88</v>
      </c>
      <c r="B93" s="41">
        <f>B94+B95+B96+B97</f>
        <v>0</v>
      </c>
      <c r="C93" s="41">
        <f t="shared" ref="C93:E93" si="26">C94+C95+C96+C97</f>
        <v>0</v>
      </c>
      <c r="D93" s="41">
        <f t="shared" si="26"/>
        <v>0</v>
      </c>
      <c r="E93" s="41">
        <f t="shared" si="26"/>
        <v>0</v>
      </c>
    </row>
    <row r="94" spans="1:7" ht="15" customHeight="1" thickBot="1" x14ac:dyDescent="0.3">
      <c r="A94" s="20" t="s">
        <v>45</v>
      </c>
      <c r="B94" s="24">
        <v>0</v>
      </c>
      <c r="C94" s="24">
        <v>0</v>
      </c>
      <c r="D94" s="24">
        <v>0</v>
      </c>
      <c r="E94" s="24">
        <v>0</v>
      </c>
    </row>
    <row r="95" spans="1:7" ht="15" customHeight="1" thickBot="1" x14ac:dyDescent="0.3">
      <c r="A95" s="20" t="s">
        <v>87</v>
      </c>
      <c r="B95" s="24">
        <v>0</v>
      </c>
      <c r="C95" s="24">
        <v>0</v>
      </c>
      <c r="D95" s="24">
        <v>0</v>
      </c>
      <c r="E95" s="24">
        <v>0</v>
      </c>
    </row>
    <row r="96" spans="1:7" ht="15" customHeight="1" thickBot="1" x14ac:dyDescent="0.3">
      <c r="A96" s="20" t="s">
        <v>80</v>
      </c>
      <c r="B96" s="24">
        <v>0</v>
      </c>
      <c r="C96" s="24">
        <v>0</v>
      </c>
      <c r="D96" s="24">
        <v>0</v>
      </c>
      <c r="E96" s="24">
        <v>0</v>
      </c>
    </row>
    <row r="97" spans="1:5" ht="15" customHeight="1" thickBot="1" x14ac:dyDescent="0.3">
      <c r="A97" s="20" t="s">
        <v>81</v>
      </c>
      <c r="B97" s="24">
        <v>0</v>
      </c>
      <c r="C97" s="24">
        <v>0</v>
      </c>
      <c r="D97" s="24">
        <v>0</v>
      </c>
      <c r="E97" s="24">
        <v>0</v>
      </c>
    </row>
    <row r="98" spans="1:5" ht="15" customHeight="1" thickBot="1" x14ac:dyDescent="0.3">
      <c r="A98" s="30" t="s">
        <v>54</v>
      </c>
      <c r="B98" s="31">
        <f>IF(B66-B65=0,0,"Error")</f>
        <v>0</v>
      </c>
      <c r="C98" s="31">
        <f>IF(C66-C65=0,0,"Error")</f>
        <v>0</v>
      </c>
      <c r="D98" s="31">
        <f>IF(D66-D65=0,0,"Error")</f>
        <v>0</v>
      </c>
      <c r="E98" s="31">
        <f>IF(E66-E65=0,0,"Error")</f>
        <v>0</v>
      </c>
    </row>
  </sheetData>
  <mergeCells count="20">
    <mergeCell ref="A1:E1"/>
    <mergeCell ref="A40:A41"/>
    <mergeCell ref="A27:E27"/>
    <mergeCell ref="B28:E28"/>
    <mergeCell ref="B29:E29"/>
    <mergeCell ref="B30:E30"/>
    <mergeCell ref="A31:A32"/>
    <mergeCell ref="A39:E39"/>
    <mergeCell ref="A26:E26"/>
    <mergeCell ref="A2:E2"/>
    <mergeCell ref="A3:E3"/>
    <mergeCell ref="B4:E4"/>
    <mergeCell ref="B5:E5"/>
    <mergeCell ref="B6:E6"/>
    <mergeCell ref="A7:E7"/>
    <mergeCell ref="A8:E10"/>
    <mergeCell ref="B11:E11"/>
    <mergeCell ref="A12:A13"/>
    <mergeCell ref="B16:E16"/>
    <mergeCell ref="A17:E17"/>
  </mergeCells>
  <pageMargins left="0.7" right="0.7" top="0.75" bottom="0.75" header="0.3" footer="0.3"/>
  <pageSetup paperSize="9" scale="75" orientation="portrait" verticalDpi="2"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2"/>
  <sheetViews>
    <sheetView view="pageBreakPreview" zoomScaleNormal="170" zoomScaleSheetLayoutView="100" workbookViewId="0">
      <selection activeCell="I9" sqref="I9"/>
    </sheetView>
  </sheetViews>
  <sheetFormatPr defaultRowHeight="15" x14ac:dyDescent="0.25"/>
  <cols>
    <col min="1" max="1" width="28.5703125" customWidth="1"/>
    <col min="2" max="5" width="11.7109375" customWidth="1"/>
  </cols>
  <sheetData>
    <row r="1" spans="1:5" ht="15.75" x14ac:dyDescent="0.25">
      <c r="A1" s="775" t="s">
        <v>560</v>
      </c>
      <c r="B1" s="775"/>
      <c r="C1" s="775"/>
      <c r="D1" s="775"/>
      <c r="E1" s="775"/>
    </row>
    <row r="2" spans="1:5" ht="40.5" customHeight="1" x14ac:dyDescent="0.25">
      <c r="A2" s="424" t="s">
        <v>259</v>
      </c>
      <c r="B2" s="424"/>
      <c r="C2" s="424"/>
      <c r="D2" s="424"/>
      <c r="E2" s="424"/>
    </row>
    <row r="3" spans="1:5" ht="18" customHeight="1" x14ac:dyDescent="0.25">
      <c r="A3" s="428" t="s">
        <v>1</v>
      </c>
      <c r="B3" s="428"/>
      <c r="C3" s="428"/>
      <c r="D3" s="428"/>
      <c r="E3" s="428"/>
    </row>
    <row r="4" spans="1:5" ht="15.75" thickBot="1" x14ac:dyDescent="0.3"/>
    <row r="5" spans="1:5" ht="15.75" thickBot="1" x14ac:dyDescent="0.3">
      <c r="A5" s="2" t="s">
        <v>2</v>
      </c>
      <c r="B5" s="517" t="s">
        <v>260</v>
      </c>
      <c r="C5" s="517"/>
      <c r="D5" s="517"/>
      <c r="E5" s="517"/>
    </row>
    <row r="6" spans="1:5" ht="15.75" thickBot="1" x14ac:dyDescent="0.3">
      <c r="A6" s="2" t="s">
        <v>4</v>
      </c>
      <c r="B6" s="518" t="s">
        <v>261</v>
      </c>
      <c r="C6" s="519"/>
      <c r="D6" s="519"/>
      <c r="E6" s="520"/>
    </row>
    <row r="7" spans="1:5" ht="15.75" thickBot="1" x14ac:dyDescent="0.3">
      <c r="A7" s="2" t="s">
        <v>6</v>
      </c>
      <c r="B7" s="521" t="s">
        <v>7</v>
      </c>
      <c r="C7" s="522"/>
      <c r="D7" s="522"/>
      <c r="E7" s="523"/>
    </row>
    <row r="8" spans="1:5" ht="15.75" thickBot="1" x14ac:dyDescent="0.3">
      <c r="A8" s="425" t="s">
        <v>8</v>
      </c>
      <c r="B8" s="426"/>
      <c r="C8" s="426"/>
      <c r="D8" s="426"/>
      <c r="E8" s="427"/>
    </row>
    <row r="9" spans="1:5" x14ac:dyDescent="0.25">
      <c r="A9" s="502" t="s">
        <v>262</v>
      </c>
      <c r="B9" s="503"/>
      <c r="C9" s="503"/>
      <c r="D9" s="503"/>
      <c r="E9" s="504"/>
    </row>
    <row r="10" spans="1:5" ht="36.75" customHeight="1" x14ac:dyDescent="0.25">
      <c r="A10" s="505"/>
      <c r="B10" s="506"/>
      <c r="C10" s="506"/>
      <c r="D10" s="506"/>
      <c r="E10" s="507"/>
    </row>
    <row r="11" spans="1:5" ht="5.25" customHeight="1" thickBot="1" x14ac:dyDescent="0.3">
      <c r="A11" s="508"/>
      <c r="B11" s="509"/>
      <c r="C11" s="509"/>
      <c r="D11" s="509"/>
      <c r="E11" s="510"/>
    </row>
    <row r="12" spans="1:5" ht="38.25" customHeight="1" thickBot="1" x14ac:dyDescent="0.3">
      <c r="A12" s="3" t="s">
        <v>10</v>
      </c>
      <c r="B12" s="511" t="s">
        <v>263</v>
      </c>
      <c r="C12" s="512"/>
      <c r="D12" s="512"/>
      <c r="E12" s="513"/>
    </row>
    <row r="13" spans="1:5" ht="55.5" customHeight="1" x14ac:dyDescent="0.25">
      <c r="A13" s="379" t="s">
        <v>12</v>
      </c>
      <c r="B13" s="4">
        <v>2019</v>
      </c>
      <c r="C13" s="4">
        <v>2020</v>
      </c>
      <c r="D13" s="4">
        <v>2021</v>
      </c>
      <c r="E13" s="4">
        <v>2022</v>
      </c>
    </row>
    <row r="14" spans="1:5" ht="15.75" thickBot="1" x14ac:dyDescent="0.3">
      <c r="A14" s="380"/>
      <c r="B14" s="5" t="s">
        <v>13</v>
      </c>
      <c r="C14" s="5" t="s">
        <v>14</v>
      </c>
      <c r="D14" s="5" t="s">
        <v>14</v>
      </c>
      <c r="E14" s="5" t="s">
        <v>14</v>
      </c>
    </row>
    <row r="15" spans="1:5" ht="18.75" customHeight="1" thickBot="1" x14ac:dyDescent="0.3">
      <c r="A15" s="48" t="s">
        <v>266</v>
      </c>
      <c r="B15" s="49">
        <v>1</v>
      </c>
      <c r="C15" s="49">
        <v>1</v>
      </c>
      <c r="D15" s="49">
        <v>1</v>
      </c>
      <c r="E15" s="49">
        <v>1</v>
      </c>
    </row>
    <row r="16" spans="1:5" ht="18.75" customHeight="1" thickBot="1" x14ac:dyDescent="0.3">
      <c r="A16" s="48" t="s">
        <v>268</v>
      </c>
      <c r="B16" s="49">
        <v>1</v>
      </c>
      <c r="C16" s="49">
        <v>1</v>
      </c>
      <c r="D16" s="49">
        <v>1</v>
      </c>
      <c r="E16" s="49">
        <v>1</v>
      </c>
    </row>
    <row r="17" spans="1:5" ht="15.75" thickBot="1" x14ac:dyDescent="0.3">
      <c r="A17" s="48" t="s">
        <v>270</v>
      </c>
      <c r="B17" s="49">
        <v>0.03</v>
      </c>
      <c r="C17" s="49" t="s">
        <v>271</v>
      </c>
      <c r="D17" s="49" t="s">
        <v>271</v>
      </c>
      <c r="E17" s="49" t="s">
        <v>271</v>
      </c>
    </row>
    <row r="18" spans="1:5" ht="15.75" thickBot="1" x14ac:dyDescent="0.3">
      <c r="A18" s="48" t="s">
        <v>272</v>
      </c>
      <c r="B18" s="49">
        <v>0.15</v>
      </c>
      <c r="C18" s="49">
        <v>0.15</v>
      </c>
      <c r="D18" s="49">
        <v>0.15</v>
      </c>
      <c r="E18" s="49">
        <v>0.15</v>
      </c>
    </row>
    <row r="19" spans="1:5" ht="40.5" customHeight="1" thickBot="1" x14ac:dyDescent="0.3">
      <c r="A19" s="8" t="s">
        <v>18</v>
      </c>
      <c r="B19" s="514" t="s">
        <v>264</v>
      </c>
      <c r="C19" s="515"/>
      <c r="D19" s="515"/>
      <c r="E19" s="516"/>
    </row>
    <row r="20" spans="1:5" ht="23.25" customHeight="1" thickBot="1" x14ac:dyDescent="0.3">
      <c r="A20" s="402" t="s">
        <v>20</v>
      </c>
      <c r="B20" s="403"/>
      <c r="C20" s="403"/>
      <c r="D20" s="403"/>
      <c r="E20" s="404"/>
    </row>
    <row r="21" spans="1:5" ht="27" customHeight="1" thickBot="1" x14ac:dyDescent="0.3">
      <c r="A21" s="7" t="s">
        <v>273</v>
      </c>
      <c r="B21" s="136" t="s">
        <v>95</v>
      </c>
      <c r="C21" s="137" t="s">
        <v>96</v>
      </c>
      <c r="D21" s="137" t="s">
        <v>96</v>
      </c>
      <c r="E21" s="137" t="s">
        <v>96</v>
      </c>
    </row>
    <row r="22" spans="1:5" ht="27" customHeight="1" thickBot="1" x14ac:dyDescent="0.3">
      <c r="A22" s="138" t="s">
        <v>265</v>
      </c>
      <c r="B22" s="49">
        <v>0.8</v>
      </c>
      <c r="C22" s="49" t="s">
        <v>271</v>
      </c>
      <c r="D22" s="49" t="s">
        <v>271</v>
      </c>
      <c r="E22" s="49" t="s">
        <v>271</v>
      </c>
    </row>
    <row r="23" spans="1:5" ht="27" customHeight="1" thickBot="1" x14ac:dyDescent="0.3">
      <c r="A23" s="138" t="s">
        <v>267</v>
      </c>
      <c r="B23" s="49">
        <v>0.7</v>
      </c>
      <c r="C23" s="49" t="s">
        <v>271</v>
      </c>
      <c r="D23" s="49" t="s">
        <v>271</v>
      </c>
      <c r="E23" s="49" t="s">
        <v>271</v>
      </c>
    </row>
    <row r="24" spans="1:5" ht="30.75" customHeight="1" thickBot="1" x14ac:dyDescent="0.3">
      <c r="A24" s="138" t="s">
        <v>269</v>
      </c>
      <c r="B24" s="49">
        <v>1</v>
      </c>
      <c r="C24" s="49">
        <v>1</v>
      </c>
      <c r="D24" s="49">
        <v>1</v>
      </c>
      <c r="E24" s="49">
        <v>1</v>
      </c>
    </row>
    <row r="25" spans="1:5" ht="24" customHeight="1" thickBot="1" x14ac:dyDescent="0.3">
      <c r="A25" s="417" t="s">
        <v>28</v>
      </c>
      <c r="B25" s="418"/>
      <c r="C25" s="418"/>
      <c r="D25" s="418"/>
      <c r="E25" s="419"/>
    </row>
    <row r="26" spans="1:5" ht="15.75" thickBot="1" x14ac:dyDescent="0.3">
      <c r="A26" s="392" t="s">
        <v>29</v>
      </c>
      <c r="B26" s="393"/>
      <c r="C26" s="393"/>
      <c r="D26" s="393"/>
      <c r="E26" s="394"/>
    </row>
    <row r="27" spans="1:5" ht="24.75" customHeight="1" thickBot="1" x14ac:dyDescent="0.3">
      <c r="A27" s="9" t="s">
        <v>30</v>
      </c>
      <c r="B27" s="530" t="s">
        <v>274</v>
      </c>
      <c r="C27" s="531"/>
      <c r="D27" s="531"/>
      <c r="E27" s="532"/>
    </row>
    <row r="28" spans="1:5" ht="31.5" customHeight="1" thickBot="1" x14ac:dyDescent="0.3">
      <c r="A28" s="7" t="s">
        <v>32</v>
      </c>
      <c r="B28" s="533" t="s">
        <v>275</v>
      </c>
      <c r="C28" s="534"/>
      <c r="D28" s="534"/>
      <c r="E28" s="535"/>
    </row>
    <row r="29" spans="1:5" ht="15.75" thickBot="1" x14ac:dyDescent="0.3">
      <c r="A29" s="7" t="s">
        <v>34</v>
      </c>
      <c r="B29" s="527" t="s">
        <v>276</v>
      </c>
      <c r="C29" s="528"/>
      <c r="D29" s="528"/>
      <c r="E29" s="529"/>
    </row>
    <row r="30" spans="1:5" ht="12.75" customHeight="1" x14ac:dyDescent="0.25">
      <c r="A30" s="379"/>
      <c r="B30" s="70">
        <v>2019</v>
      </c>
      <c r="C30" s="70">
        <v>2020</v>
      </c>
      <c r="D30" s="70">
        <v>2021</v>
      </c>
      <c r="E30" s="70">
        <v>2022</v>
      </c>
    </row>
    <row r="31" spans="1:5" ht="9" customHeight="1" thickBot="1" x14ac:dyDescent="0.3">
      <c r="A31" s="380"/>
      <c r="B31" s="13" t="s">
        <v>13</v>
      </c>
      <c r="C31" s="13" t="s">
        <v>14</v>
      </c>
      <c r="D31" s="13" t="s">
        <v>14</v>
      </c>
      <c r="E31" s="13" t="s">
        <v>14</v>
      </c>
    </row>
    <row r="32" spans="1:5" ht="15.75" thickBot="1" x14ac:dyDescent="0.3">
      <c r="A32" s="7" t="s">
        <v>36</v>
      </c>
      <c r="B32" s="15">
        <v>1644</v>
      </c>
      <c r="C32" s="15">
        <v>1644</v>
      </c>
      <c r="D32" s="15">
        <v>1644</v>
      </c>
      <c r="E32" s="15">
        <v>1644</v>
      </c>
    </row>
    <row r="33" spans="1:5" ht="15.75" thickBot="1" x14ac:dyDescent="0.3">
      <c r="A33" s="7" t="s">
        <v>37</v>
      </c>
      <c r="B33" s="15">
        <f>B62</f>
        <v>3060080</v>
      </c>
      <c r="C33" s="15">
        <f>C62</f>
        <v>3733880</v>
      </c>
      <c r="D33" s="15">
        <f>D62</f>
        <v>4492450</v>
      </c>
      <c r="E33" s="15">
        <f>E62</f>
        <v>5992450</v>
      </c>
    </row>
    <row r="34" spans="1:5" ht="15.75" thickBot="1" x14ac:dyDescent="0.3">
      <c r="A34" s="7" t="s">
        <v>38</v>
      </c>
      <c r="B34" s="15">
        <f>B33/B32</f>
        <v>1861.3625304136253</v>
      </c>
      <c r="C34" s="15">
        <f>C33/C32</f>
        <v>2271.2165450121656</v>
      </c>
      <c r="D34" s="15">
        <f>D33/D32</f>
        <v>2732.6338199513384</v>
      </c>
      <c r="E34" s="15">
        <f>E33/E32</f>
        <v>3645.0425790754257</v>
      </c>
    </row>
    <row r="35" spans="1:5" ht="15.75" thickBot="1" x14ac:dyDescent="0.3">
      <c r="A35" s="7" t="s">
        <v>39</v>
      </c>
      <c r="B35" s="16" t="s">
        <v>40</v>
      </c>
      <c r="C35" s="17">
        <f>C32/B32-1</f>
        <v>0</v>
      </c>
      <c r="D35" s="17">
        <f t="shared" ref="D35:E37" si="0">D32/C32-1</f>
        <v>0</v>
      </c>
      <c r="E35" s="17">
        <f t="shared" si="0"/>
        <v>0</v>
      </c>
    </row>
    <row r="36" spans="1:5" ht="15.75" thickBot="1" x14ac:dyDescent="0.3">
      <c r="A36" s="7" t="s">
        <v>41</v>
      </c>
      <c r="B36" s="16" t="s">
        <v>40</v>
      </c>
      <c r="C36" s="17">
        <f>C33/B33-1</f>
        <v>0.22019032182165166</v>
      </c>
      <c r="D36" s="17">
        <f t="shared" si="0"/>
        <v>0.20315864462703681</v>
      </c>
      <c r="E36" s="17">
        <f t="shared" si="0"/>
        <v>0.33389353248227582</v>
      </c>
    </row>
    <row r="37" spans="1:5" ht="15.75" thickBot="1" x14ac:dyDescent="0.3">
      <c r="A37" s="7" t="s">
        <v>42</v>
      </c>
      <c r="B37" s="16" t="s">
        <v>40</v>
      </c>
      <c r="C37" s="17">
        <f>C34/B34-1</f>
        <v>0.22019032182165188</v>
      </c>
      <c r="D37" s="17">
        <f t="shared" si="0"/>
        <v>0.20315864462703681</v>
      </c>
      <c r="E37" s="17">
        <f t="shared" si="0"/>
        <v>0.3338935324822756</v>
      </c>
    </row>
    <row r="38" spans="1:5" ht="15.75" thickBot="1" x14ac:dyDescent="0.3">
      <c r="A38" s="389" t="s">
        <v>43</v>
      </c>
      <c r="B38" s="390"/>
      <c r="C38" s="390"/>
      <c r="D38" s="390"/>
      <c r="E38" s="391"/>
    </row>
    <row r="39" spans="1:5" ht="12.75" customHeight="1" x14ac:dyDescent="0.25">
      <c r="A39" s="379"/>
      <c r="B39" s="70">
        <v>2019</v>
      </c>
      <c r="C39" s="70">
        <v>2020</v>
      </c>
      <c r="D39" s="70">
        <v>2021</v>
      </c>
      <c r="E39" s="70">
        <v>2022</v>
      </c>
    </row>
    <row r="40" spans="1:5" ht="9" customHeight="1" thickBot="1" x14ac:dyDescent="0.3">
      <c r="A40" s="380"/>
      <c r="B40" s="13" t="s">
        <v>13</v>
      </c>
      <c r="C40" s="13" t="s">
        <v>14</v>
      </c>
      <c r="D40" s="13" t="s">
        <v>14</v>
      </c>
      <c r="E40" s="13" t="s">
        <v>14</v>
      </c>
    </row>
    <row r="41" spans="1:5" ht="15.75" thickBot="1" x14ac:dyDescent="0.3">
      <c r="A41" s="18" t="s">
        <v>44</v>
      </c>
      <c r="B41" s="24">
        <f>B42+B43</f>
        <v>815124</v>
      </c>
      <c r="C41" s="24">
        <f>C42+C43</f>
        <v>1024000</v>
      </c>
      <c r="D41" s="24">
        <f>D42+D43</f>
        <v>1024000</v>
      </c>
      <c r="E41" s="24">
        <f>E42+E43</f>
        <v>1024000</v>
      </c>
    </row>
    <row r="42" spans="1:5" ht="15.75" thickBot="1" x14ac:dyDescent="0.3">
      <c r="A42" s="20" t="s">
        <v>45</v>
      </c>
      <c r="B42" s="65">
        <v>815124</v>
      </c>
      <c r="C42" s="23">
        <v>1024000</v>
      </c>
      <c r="D42" s="23">
        <v>1024000</v>
      </c>
      <c r="E42" s="23">
        <v>1024000</v>
      </c>
    </row>
    <row r="43" spans="1:5" ht="15.75" thickBot="1" x14ac:dyDescent="0.3">
      <c r="A43" s="20" t="s">
        <v>46</v>
      </c>
      <c r="B43" s="23"/>
      <c r="C43" s="23"/>
      <c r="D43" s="23"/>
      <c r="E43" s="23"/>
    </row>
    <row r="44" spans="1:5" ht="24.75" thickBot="1" x14ac:dyDescent="0.3">
      <c r="A44" s="18" t="s">
        <v>47</v>
      </c>
      <c r="B44" s="24">
        <f>B45+B46</f>
        <v>118866</v>
      </c>
      <c r="C44" s="24">
        <f>C45+C46</f>
        <v>171000</v>
      </c>
      <c r="D44" s="24">
        <f>D45+D46</f>
        <v>171000</v>
      </c>
      <c r="E44" s="24">
        <f>E45+E46</f>
        <v>171000</v>
      </c>
    </row>
    <row r="45" spans="1:5" ht="15.75" thickBot="1" x14ac:dyDescent="0.3">
      <c r="A45" s="20" t="s">
        <v>45</v>
      </c>
      <c r="B45" s="65">
        <v>118866</v>
      </c>
      <c r="C45" s="24">
        <v>171000</v>
      </c>
      <c r="D45" s="24">
        <v>171000</v>
      </c>
      <c r="E45" s="24">
        <v>171000</v>
      </c>
    </row>
    <row r="46" spans="1:5" ht="15.75" thickBot="1" x14ac:dyDescent="0.3">
      <c r="A46" s="20" t="s">
        <v>46</v>
      </c>
      <c r="B46" s="23"/>
      <c r="C46" s="24"/>
      <c r="D46" s="24"/>
      <c r="E46" s="24"/>
    </row>
    <row r="47" spans="1:5" ht="15.75" thickBot="1" x14ac:dyDescent="0.3">
      <c r="A47" s="18" t="s">
        <v>48</v>
      </c>
      <c r="B47" s="23">
        <f>B48+B49</f>
        <v>2102090</v>
      </c>
      <c r="C47" s="24">
        <f>C48+C49</f>
        <v>2514880</v>
      </c>
      <c r="D47" s="24">
        <f>D48+D49</f>
        <v>3273450</v>
      </c>
      <c r="E47" s="24">
        <f>E48+E49</f>
        <v>4773450</v>
      </c>
    </row>
    <row r="48" spans="1:5" ht="15.75" thickBot="1" x14ac:dyDescent="0.3">
      <c r="A48" s="20" t="s">
        <v>45</v>
      </c>
      <c r="B48" s="65">
        <v>2102090</v>
      </c>
      <c r="C48" s="24">
        <v>2514880</v>
      </c>
      <c r="D48" s="60">
        <v>3273450</v>
      </c>
      <c r="E48" s="60">
        <v>4773450</v>
      </c>
    </row>
    <row r="49" spans="1:6" ht="15.75" thickBot="1" x14ac:dyDescent="0.3">
      <c r="A49" s="20" t="s">
        <v>46</v>
      </c>
      <c r="B49" s="23"/>
      <c r="C49" s="24"/>
      <c r="D49" s="24"/>
      <c r="E49" s="24"/>
    </row>
    <row r="50" spans="1:6" ht="15.75" thickBot="1" x14ac:dyDescent="0.3">
      <c r="A50" s="18" t="s">
        <v>49</v>
      </c>
      <c r="B50" s="23"/>
      <c r="C50" s="24"/>
      <c r="D50" s="24"/>
      <c r="E50" s="24"/>
    </row>
    <row r="51" spans="1:6" ht="15.75" thickBot="1" x14ac:dyDescent="0.3">
      <c r="A51" s="20" t="s">
        <v>45</v>
      </c>
      <c r="B51" s="23"/>
      <c r="C51" s="24"/>
      <c r="D51" s="24"/>
      <c r="E51" s="24"/>
    </row>
    <row r="52" spans="1:6" ht="15.75" thickBot="1" x14ac:dyDescent="0.3">
      <c r="A52" s="20" t="s">
        <v>46</v>
      </c>
      <c r="B52" s="23"/>
      <c r="C52" s="24"/>
      <c r="D52" s="24"/>
      <c r="E52" s="24"/>
    </row>
    <row r="53" spans="1:6" ht="15.75" thickBot="1" x14ac:dyDescent="0.3">
      <c r="A53" s="18" t="s">
        <v>50</v>
      </c>
      <c r="B53" s="23"/>
      <c r="C53" s="24"/>
      <c r="D53" s="24"/>
      <c r="E53" s="24"/>
    </row>
    <row r="54" spans="1:6" ht="15.75" thickBot="1" x14ac:dyDescent="0.3">
      <c r="A54" s="20" t="s">
        <v>45</v>
      </c>
      <c r="B54" s="23"/>
      <c r="C54" s="24"/>
      <c r="D54" s="24"/>
      <c r="E54" s="24"/>
    </row>
    <row r="55" spans="1:6" ht="15.75" thickBot="1" x14ac:dyDescent="0.3">
      <c r="A55" s="20" t="s">
        <v>46</v>
      </c>
      <c r="B55" s="23"/>
      <c r="C55" s="24"/>
      <c r="D55" s="24"/>
      <c r="E55" s="24"/>
    </row>
    <row r="56" spans="1:6" ht="15.75" thickBot="1" x14ac:dyDescent="0.3">
      <c r="A56" s="18" t="s">
        <v>51</v>
      </c>
      <c r="B56" s="23">
        <f>B57+B58</f>
        <v>0</v>
      </c>
      <c r="C56" s="24">
        <f>C57+C58</f>
        <v>0</v>
      </c>
      <c r="D56" s="24">
        <f>D57+D58</f>
        <v>0</v>
      </c>
      <c r="E56" s="24">
        <f>E57+E58</f>
        <v>0</v>
      </c>
    </row>
    <row r="57" spans="1:6" ht="15.75" thickBot="1" x14ac:dyDescent="0.3">
      <c r="A57" s="20" t="s">
        <v>45</v>
      </c>
      <c r="B57" s="65"/>
      <c r="C57" s="24">
        <v>0</v>
      </c>
      <c r="D57" s="60">
        <v>0</v>
      </c>
      <c r="E57" s="60">
        <v>0</v>
      </c>
    </row>
    <row r="58" spans="1:6" ht="15.75" thickBot="1" x14ac:dyDescent="0.3">
      <c r="A58" s="20" t="s">
        <v>46</v>
      </c>
      <c r="B58" s="23"/>
      <c r="C58" s="24"/>
      <c r="D58" s="24"/>
      <c r="E58" s="24"/>
    </row>
    <row r="59" spans="1:6" ht="24.75" thickBot="1" x14ac:dyDescent="0.3">
      <c r="A59" s="18" t="s">
        <v>52</v>
      </c>
      <c r="B59" s="23">
        <f>B60</f>
        <v>24000</v>
      </c>
      <c r="C59" s="23">
        <f>C60</f>
        <v>24000</v>
      </c>
      <c r="D59" s="23">
        <f>D60</f>
        <v>24000</v>
      </c>
      <c r="E59" s="23">
        <f>E60</f>
        <v>24000</v>
      </c>
    </row>
    <row r="60" spans="1:6" ht="15.75" thickBot="1" x14ac:dyDescent="0.3">
      <c r="A60" s="20" t="s">
        <v>45</v>
      </c>
      <c r="B60" s="23">
        <v>24000</v>
      </c>
      <c r="C60" s="23">
        <v>24000</v>
      </c>
      <c r="D60" s="23">
        <v>24000</v>
      </c>
      <c r="E60" s="23">
        <v>24000</v>
      </c>
      <c r="F60" s="133"/>
    </row>
    <row r="61" spans="1:6" ht="15.75" thickBot="1" x14ac:dyDescent="0.3">
      <c r="A61" s="20" t="s">
        <v>46</v>
      </c>
      <c r="B61" s="23"/>
      <c r="C61" s="139"/>
      <c r="D61" s="28"/>
      <c r="E61" s="28"/>
    </row>
    <row r="62" spans="1:6" ht="15.75" thickBot="1" x14ac:dyDescent="0.3">
      <c r="A62" s="29" t="s">
        <v>53</v>
      </c>
      <c r="B62" s="23">
        <f>B59+B56+B53+B50+B47+B44+B41</f>
        <v>3060080</v>
      </c>
      <c r="C62" s="23">
        <f>C59+C56+C53+C50+C47+C44+C41</f>
        <v>3733880</v>
      </c>
      <c r="D62" s="23">
        <f>D59+D56+D53+D50+D47+D44+D41</f>
        <v>4492450</v>
      </c>
      <c r="E62" s="23">
        <f>E59+E56+E53+E50+E47+E44+E41</f>
        <v>5992450</v>
      </c>
    </row>
    <row r="63" spans="1:6" ht="15.75" hidden="1" thickBot="1" x14ac:dyDescent="0.3">
      <c r="A63" s="30" t="s">
        <v>54</v>
      </c>
      <c r="B63" s="31">
        <f>IF(B62-B33=0,0,"Error")</f>
        <v>0</v>
      </c>
      <c r="C63" s="31">
        <f>IF(C62-C33=0,0,"Error")</f>
        <v>0</v>
      </c>
      <c r="D63" s="31">
        <f>IF(D62-D33=0,0,"Error")</f>
        <v>0</v>
      </c>
      <c r="E63" s="31">
        <f>IF(E62-E33=0,0,"Error")</f>
        <v>0</v>
      </c>
    </row>
    <row r="64" spans="1:6" ht="23.25" hidden="1" customHeight="1" thickBot="1" x14ac:dyDescent="0.3">
      <c r="A64" s="140" t="s">
        <v>277</v>
      </c>
      <c r="B64" s="387" t="s">
        <v>278</v>
      </c>
      <c r="C64" s="387"/>
      <c r="D64" s="387"/>
      <c r="E64" s="388"/>
    </row>
    <row r="65" spans="1:5" ht="38.25" hidden="1" customHeight="1" thickBot="1" x14ac:dyDescent="0.3">
      <c r="A65" s="7" t="s">
        <v>32</v>
      </c>
      <c r="B65" s="524" t="s">
        <v>279</v>
      </c>
      <c r="C65" s="525"/>
      <c r="D65" s="525"/>
      <c r="E65" s="526"/>
    </row>
    <row r="66" spans="1:5" ht="15.75" hidden="1" thickBot="1" x14ac:dyDescent="0.3">
      <c r="A66" s="7" t="s">
        <v>34</v>
      </c>
      <c r="B66" s="527" t="s">
        <v>276</v>
      </c>
      <c r="C66" s="528"/>
      <c r="D66" s="528"/>
      <c r="E66" s="529"/>
    </row>
    <row r="67" spans="1:5" ht="12.75" hidden="1" customHeight="1" x14ac:dyDescent="0.25">
      <c r="A67" s="379"/>
      <c r="B67" s="70">
        <v>2018</v>
      </c>
      <c r="C67" s="70">
        <v>2019</v>
      </c>
      <c r="D67" s="70">
        <v>2020</v>
      </c>
      <c r="E67" s="70">
        <v>2021</v>
      </c>
    </row>
    <row r="68" spans="1:5" ht="9" hidden="1" customHeight="1" thickBot="1" x14ac:dyDescent="0.3">
      <c r="A68" s="380"/>
      <c r="B68" s="13" t="s">
        <v>13</v>
      </c>
      <c r="C68" s="13" t="s">
        <v>14</v>
      </c>
      <c r="D68" s="13" t="s">
        <v>14</v>
      </c>
      <c r="E68" s="13" t="s">
        <v>14</v>
      </c>
    </row>
    <row r="69" spans="1:5" ht="15.75" hidden="1" thickBot="1" x14ac:dyDescent="0.3">
      <c r="A69" s="7" t="s">
        <v>36</v>
      </c>
      <c r="B69" s="7"/>
      <c r="C69" s="7"/>
      <c r="D69" s="7"/>
      <c r="E69" s="7"/>
    </row>
    <row r="70" spans="1:5" ht="15.75" hidden="1" thickBot="1" x14ac:dyDescent="0.3">
      <c r="A70" s="7" t="s">
        <v>37</v>
      </c>
      <c r="B70" s="15">
        <f>B99</f>
        <v>0</v>
      </c>
      <c r="C70" s="15">
        <f>C99</f>
        <v>0</v>
      </c>
      <c r="D70" s="15">
        <f>D99</f>
        <v>0</v>
      </c>
      <c r="E70" s="15">
        <f>E99</f>
        <v>0</v>
      </c>
    </row>
    <row r="71" spans="1:5" ht="15.75" hidden="1" thickBot="1" x14ac:dyDescent="0.3">
      <c r="A71" s="7" t="s">
        <v>38</v>
      </c>
      <c r="B71" s="15" t="e">
        <f>B70/B69</f>
        <v>#DIV/0!</v>
      </c>
      <c r="C71" s="15" t="e">
        <f>C70/C69</f>
        <v>#DIV/0!</v>
      </c>
      <c r="D71" s="15" t="e">
        <f>D70/D69</f>
        <v>#DIV/0!</v>
      </c>
      <c r="E71" s="15" t="e">
        <f>E70/E69</f>
        <v>#DIV/0!</v>
      </c>
    </row>
    <row r="72" spans="1:5" ht="15.75" hidden="1" thickBot="1" x14ac:dyDescent="0.3">
      <c r="A72" s="7" t="s">
        <v>39</v>
      </c>
      <c r="B72" s="16"/>
      <c r="C72" s="17" t="e">
        <f t="shared" ref="C72:E74" si="1">C69/B69-1</f>
        <v>#DIV/0!</v>
      </c>
      <c r="D72" s="17" t="e">
        <f t="shared" si="1"/>
        <v>#DIV/0!</v>
      </c>
      <c r="E72" s="17" t="e">
        <f t="shared" si="1"/>
        <v>#DIV/0!</v>
      </c>
    </row>
    <row r="73" spans="1:5" ht="15.75" hidden="1" thickBot="1" x14ac:dyDescent="0.3">
      <c r="A73" s="7" t="s">
        <v>41</v>
      </c>
      <c r="B73" s="16"/>
      <c r="C73" s="17" t="e">
        <f t="shared" si="1"/>
        <v>#DIV/0!</v>
      </c>
      <c r="D73" s="17" t="e">
        <f t="shared" si="1"/>
        <v>#DIV/0!</v>
      </c>
      <c r="E73" s="17" t="e">
        <f t="shared" si="1"/>
        <v>#DIV/0!</v>
      </c>
    </row>
    <row r="74" spans="1:5" ht="15.75" hidden="1" thickBot="1" x14ac:dyDescent="0.3">
      <c r="A74" s="7" t="s">
        <v>42</v>
      </c>
      <c r="B74" s="16"/>
      <c r="C74" s="17" t="e">
        <f t="shared" si="1"/>
        <v>#DIV/0!</v>
      </c>
      <c r="D74" s="17" t="e">
        <f t="shared" si="1"/>
        <v>#DIV/0!</v>
      </c>
      <c r="E74" s="17" t="e">
        <f t="shared" si="1"/>
        <v>#DIV/0!</v>
      </c>
    </row>
    <row r="75" spans="1:5" ht="24.75" hidden="1" customHeight="1" thickBot="1" x14ac:dyDescent="0.3">
      <c r="A75" s="389" t="s">
        <v>116</v>
      </c>
      <c r="B75" s="390"/>
      <c r="C75" s="390"/>
      <c r="D75" s="390"/>
      <c r="E75" s="391"/>
    </row>
    <row r="76" spans="1:5" ht="12.75" hidden="1" customHeight="1" x14ac:dyDescent="0.25">
      <c r="A76" s="379"/>
      <c r="B76" s="70">
        <v>2018</v>
      </c>
      <c r="C76" s="70">
        <v>2019</v>
      </c>
      <c r="D76" s="70">
        <v>2020</v>
      </c>
      <c r="E76" s="70">
        <v>2021</v>
      </c>
    </row>
    <row r="77" spans="1:5" ht="9" hidden="1" customHeight="1" thickBot="1" x14ac:dyDescent="0.3">
      <c r="A77" s="380"/>
      <c r="B77" s="13" t="s">
        <v>13</v>
      </c>
      <c r="C77" s="13" t="s">
        <v>14</v>
      </c>
      <c r="D77" s="13" t="s">
        <v>14</v>
      </c>
      <c r="E77" s="13" t="s">
        <v>14</v>
      </c>
    </row>
    <row r="78" spans="1:5" ht="24.75" hidden="1" customHeight="1" thickBot="1" x14ac:dyDescent="0.3">
      <c r="A78" s="18" t="s">
        <v>44</v>
      </c>
      <c r="B78" s="24"/>
      <c r="C78" s="24"/>
      <c r="D78" s="24"/>
      <c r="E78" s="24"/>
    </row>
    <row r="79" spans="1:5" ht="38.25" hidden="1" customHeight="1" thickBot="1" x14ac:dyDescent="0.3">
      <c r="A79" s="20" t="s">
        <v>45</v>
      </c>
      <c r="B79" s="23"/>
      <c r="C79" s="33"/>
      <c r="D79" s="33"/>
      <c r="E79" s="33"/>
    </row>
    <row r="80" spans="1:5" ht="24.75" hidden="1" customHeight="1" thickBot="1" x14ac:dyDescent="0.3">
      <c r="A80" s="20" t="s">
        <v>46</v>
      </c>
      <c r="B80" s="23"/>
      <c r="C80" s="33"/>
      <c r="D80" s="33"/>
      <c r="E80" s="33"/>
    </row>
    <row r="81" spans="1:5" ht="24.75" hidden="1" customHeight="1" thickBot="1" x14ac:dyDescent="0.3">
      <c r="A81" s="18" t="s">
        <v>47</v>
      </c>
      <c r="B81" s="24"/>
      <c r="C81" s="24"/>
      <c r="D81" s="24"/>
      <c r="E81" s="24"/>
    </row>
    <row r="82" spans="1:5" ht="15.75" hidden="1" thickBot="1" x14ac:dyDescent="0.3">
      <c r="A82" s="20" t="s">
        <v>45</v>
      </c>
      <c r="B82" s="23"/>
      <c r="C82" s="24"/>
      <c r="D82" s="24"/>
      <c r="E82" s="24"/>
    </row>
    <row r="83" spans="1:5" ht="15.75" hidden="1" thickBot="1" x14ac:dyDescent="0.3">
      <c r="A83" s="20" t="s">
        <v>46</v>
      </c>
      <c r="B83" s="23"/>
      <c r="C83" s="24"/>
      <c r="D83" s="24"/>
      <c r="E83" s="24"/>
    </row>
    <row r="84" spans="1:5" ht="24.75" hidden="1" customHeight="1" thickBot="1" x14ac:dyDescent="0.3">
      <c r="A84" s="18" t="s">
        <v>48</v>
      </c>
      <c r="B84" s="23">
        <v>0</v>
      </c>
      <c r="C84" s="24">
        <v>0</v>
      </c>
      <c r="D84" s="24">
        <v>0</v>
      </c>
      <c r="E84" s="24">
        <v>0</v>
      </c>
    </row>
    <row r="85" spans="1:5" ht="15.75" hidden="1" thickBot="1" x14ac:dyDescent="0.3">
      <c r="A85" s="20" t="s">
        <v>45</v>
      </c>
      <c r="B85" s="23"/>
      <c r="C85" s="24"/>
      <c r="D85" s="24"/>
      <c r="E85" s="24"/>
    </row>
    <row r="86" spans="1:5" ht="15.75" hidden="1" thickBot="1" x14ac:dyDescent="0.3">
      <c r="A86" s="20" t="s">
        <v>46</v>
      </c>
      <c r="B86" s="23"/>
      <c r="C86" s="24"/>
      <c r="D86" s="24"/>
      <c r="E86" s="24"/>
    </row>
    <row r="87" spans="1:5" ht="15.75" hidden="1" thickBot="1" x14ac:dyDescent="0.3">
      <c r="A87" s="18" t="s">
        <v>49</v>
      </c>
      <c r="B87" s="23"/>
      <c r="C87" s="24"/>
      <c r="D87" s="24"/>
      <c r="E87" s="24"/>
    </row>
    <row r="88" spans="1:5" ht="15.75" hidden="1" thickBot="1" x14ac:dyDescent="0.3">
      <c r="A88" s="20" t="s">
        <v>45</v>
      </c>
      <c r="B88" s="23"/>
      <c r="C88" s="24"/>
      <c r="D88" s="24"/>
      <c r="E88" s="24"/>
    </row>
    <row r="89" spans="1:5" ht="15.75" hidden="1" thickBot="1" x14ac:dyDescent="0.3">
      <c r="A89" s="20" t="s">
        <v>46</v>
      </c>
      <c r="B89" s="23"/>
      <c r="C89" s="24"/>
      <c r="D89" s="24"/>
      <c r="E89" s="24"/>
    </row>
    <row r="90" spans="1:5" ht="15.75" hidden="1" thickBot="1" x14ac:dyDescent="0.3">
      <c r="A90" s="18" t="s">
        <v>50</v>
      </c>
      <c r="B90" s="23"/>
      <c r="C90" s="24"/>
      <c r="D90" s="24"/>
      <c r="E90" s="24"/>
    </row>
    <row r="91" spans="1:5" ht="15.75" hidden="1" thickBot="1" x14ac:dyDescent="0.3">
      <c r="A91" s="20" t="s">
        <v>45</v>
      </c>
      <c r="B91" s="23"/>
      <c r="C91" s="24"/>
      <c r="D91" s="24"/>
      <c r="E91" s="24"/>
    </row>
    <row r="92" spans="1:5" ht="15.75" hidden="1" thickBot="1" x14ac:dyDescent="0.3">
      <c r="A92" s="20" t="s">
        <v>46</v>
      </c>
      <c r="B92" s="23"/>
      <c r="C92" s="24"/>
      <c r="D92" s="24"/>
      <c r="E92" s="24"/>
    </row>
    <row r="93" spans="1:5" ht="15.75" hidden="1" thickBot="1" x14ac:dyDescent="0.3">
      <c r="A93" s="18" t="s">
        <v>51</v>
      </c>
      <c r="B93" s="23"/>
      <c r="C93" s="24"/>
      <c r="D93" s="24"/>
      <c r="E93" s="24"/>
    </row>
    <row r="94" spans="1:5" ht="15.75" hidden="1" thickBot="1" x14ac:dyDescent="0.3">
      <c r="A94" s="20" t="s">
        <v>45</v>
      </c>
      <c r="B94" s="23"/>
      <c r="C94" s="24"/>
      <c r="D94" s="24"/>
      <c r="E94" s="24"/>
    </row>
    <row r="95" spans="1:5" ht="15.75" hidden="1" thickBot="1" x14ac:dyDescent="0.3">
      <c r="A95" s="20" t="s">
        <v>46</v>
      </c>
      <c r="B95" s="23"/>
      <c r="C95" s="24"/>
      <c r="D95" s="24"/>
      <c r="E95" s="24"/>
    </row>
    <row r="96" spans="1:5" ht="24.75" hidden="1" thickBot="1" x14ac:dyDescent="0.3">
      <c r="A96" s="18" t="s">
        <v>52</v>
      </c>
      <c r="B96" s="23"/>
      <c r="C96" s="24"/>
      <c r="D96" s="24"/>
      <c r="E96" s="24"/>
    </row>
    <row r="97" spans="1:5" ht="15.75" hidden="1" thickBot="1" x14ac:dyDescent="0.3">
      <c r="A97" s="20" t="s">
        <v>45</v>
      </c>
      <c r="B97" s="23"/>
      <c r="C97" s="24"/>
      <c r="D97" s="24"/>
      <c r="E97" s="24"/>
    </row>
    <row r="98" spans="1:5" ht="15.75" hidden="1" thickBot="1" x14ac:dyDescent="0.3">
      <c r="A98" s="20" t="s">
        <v>46</v>
      </c>
      <c r="B98" s="23"/>
      <c r="C98" s="24"/>
      <c r="D98" s="24"/>
      <c r="E98" s="24"/>
    </row>
    <row r="99" spans="1:5" ht="15.75" hidden="1" thickBot="1" x14ac:dyDescent="0.3">
      <c r="A99" s="34" t="s">
        <v>117</v>
      </c>
      <c r="B99" s="23">
        <f>B96+B93+B90+B87+B84+B81+B78</f>
        <v>0</v>
      </c>
      <c r="C99" s="23">
        <f>C96+C93+C90+C87+C84+C81+C78</f>
        <v>0</v>
      </c>
      <c r="D99" s="23">
        <f>D96+D93+D90+D87+D84+D81+D78</f>
        <v>0</v>
      </c>
      <c r="E99" s="23">
        <f>E96+E93+E90+E87+E84+E81+E78</f>
        <v>0</v>
      </c>
    </row>
    <row r="100" spans="1:5" ht="17.25" hidden="1" customHeight="1" thickBot="1" x14ac:dyDescent="0.3">
      <c r="A100" s="30" t="s">
        <v>54</v>
      </c>
      <c r="B100" s="31">
        <f>IF(B99-B70=0,0,"Error")</f>
        <v>0</v>
      </c>
      <c r="C100" s="31">
        <f>IF(C99-C70=0,0,"Error")</f>
        <v>0</v>
      </c>
      <c r="D100" s="31">
        <f>IF(D99-D70=0,0,"Error")</f>
        <v>0</v>
      </c>
      <c r="E100" s="31">
        <f>IF(E99-E70=0,0,"Error")</f>
        <v>0</v>
      </c>
    </row>
    <row r="101" spans="1:5" ht="15.75" hidden="1" thickBot="1" x14ac:dyDescent="0.3">
      <c r="A101" s="32" t="s">
        <v>280</v>
      </c>
      <c r="B101" s="541" t="s">
        <v>281</v>
      </c>
      <c r="C101" s="497"/>
      <c r="D101" s="497"/>
      <c r="E101" s="498"/>
    </row>
    <row r="102" spans="1:5" ht="89.25" customHeight="1" thickBot="1" x14ac:dyDescent="0.3">
      <c r="A102" s="7" t="s">
        <v>32</v>
      </c>
      <c r="B102" s="542" t="s">
        <v>282</v>
      </c>
      <c r="C102" s="543"/>
      <c r="D102" s="543"/>
      <c r="E102" s="544"/>
    </row>
    <row r="103" spans="1:5" ht="15.75" thickBot="1" x14ac:dyDescent="0.3">
      <c r="A103" s="7" t="s">
        <v>34</v>
      </c>
      <c r="B103" s="527" t="s">
        <v>276</v>
      </c>
      <c r="C103" s="528"/>
      <c r="D103" s="528"/>
      <c r="E103" s="529"/>
    </row>
    <row r="104" spans="1:5" ht="12.75" customHeight="1" x14ac:dyDescent="0.25">
      <c r="A104" s="379"/>
      <c r="B104" s="70">
        <v>2019</v>
      </c>
      <c r="C104" s="70">
        <v>2020</v>
      </c>
      <c r="D104" s="70">
        <v>2021</v>
      </c>
      <c r="E104" s="70">
        <v>2022</v>
      </c>
    </row>
    <row r="105" spans="1:5" ht="9" customHeight="1" thickBot="1" x14ac:dyDescent="0.3">
      <c r="A105" s="380"/>
      <c r="B105" s="13" t="s">
        <v>13</v>
      </c>
      <c r="C105" s="13" t="s">
        <v>14</v>
      </c>
      <c r="D105" s="13" t="s">
        <v>14</v>
      </c>
      <c r="E105" s="13" t="s">
        <v>14</v>
      </c>
    </row>
    <row r="106" spans="1:5" ht="15.75" thickBot="1" x14ac:dyDescent="0.3">
      <c r="A106" s="7" t="s">
        <v>36</v>
      </c>
      <c r="B106" s="14">
        <v>69</v>
      </c>
      <c r="C106" s="14">
        <v>69</v>
      </c>
      <c r="D106" s="14">
        <v>69</v>
      </c>
      <c r="E106" s="14">
        <v>69</v>
      </c>
    </row>
    <row r="107" spans="1:5" ht="15.75" thickBot="1" x14ac:dyDescent="0.3">
      <c r="A107" s="7" t="s">
        <v>37</v>
      </c>
      <c r="B107" s="15">
        <f>B136</f>
        <v>68200</v>
      </c>
      <c r="C107" s="15">
        <f>C136</f>
        <v>73000</v>
      </c>
      <c r="D107" s="15">
        <f>D136</f>
        <v>73000</v>
      </c>
      <c r="E107" s="15">
        <f>E136</f>
        <v>73000</v>
      </c>
    </row>
    <row r="108" spans="1:5" ht="15.75" thickBot="1" x14ac:dyDescent="0.3">
      <c r="A108" s="7" t="s">
        <v>38</v>
      </c>
      <c r="B108" s="15">
        <f>B107/B106</f>
        <v>988.40579710144925</v>
      </c>
      <c r="C108" s="15">
        <f>C107/C106</f>
        <v>1057.9710144927535</v>
      </c>
      <c r="D108" s="15">
        <f>D107/D106</f>
        <v>1057.9710144927535</v>
      </c>
      <c r="E108" s="15">
        <f>E107/E106</f>
        <v>1057.9710144927535</v>
      </c>
    </row>
    <row r="109" spans="1:5" ht="15.75" thickBot="1" x14ac:dyDescent="0.3">
      <c r="A109" s="7" t="s">
        <v>39</v>
      </c>
      <c r="B109" s="16"/>
      <c r="C109" s="17">
        <f t="shared" ref="C109:E111" si="2">C106/B106-1</f>
        <v>0</v>
      </c>
      <c r="D109" s="17">
        <f t="shared" si="2"/>
        <v>0</v>
      </c>
      <c r="E109" s="17">
        <f t="shared" si="2"/>
        <v>0</v>
      </c>
    </row>
    <row r="110" spans="1:5" ht="15.75" thickBot="1" x14ac:dyDescent="0.3">
      <c r="A110" s="7" t="s">
        <v>41</v>
      </c>
      <c r="B110" s="16"/>
      <c r="C110" s="17">
        <f t="shared" si="2"/>
        <v>7.038123167155419E-2</v>
      </c>
      <c r="D110" s="17">
        <f t="shared" si="2"/>
        <v>0</v>
      </c>
      <c r="E110" s="17">
        <f t="shared" si="2"/>
        <v>0</v>
      </c>
    </row>
    <row r="111" spans="1:5" ht="15.75" thickBot="1" x14ac:dyDescent="0.3">
      <c r="A111" s="7" t="s">
        <v>42</v>
      </c>
      <c r="B111" s="16"/>
      <c r="C111" s="17">
        <f t="shared" si="2"/>
        <v>7.038123167155419E-2</v>
      </c>
      <c r="D111" s="17">
        <f t="shared" si="2"/>
        <v>0</v>
      </c>
      <c r="E111" s="17">
        <f t="shared" si="2"/>
        <v>0</v>
      </c>
    </row>
    <row r="112" spans="1:5" ht="24.75" customHeight="1" thickBot="1" x14ac:dyDescent="0.3">
      <c r="A112" s="389" t="s">
        <v>59</v>
      </c>
      <c r="B112" s="390"/>
      <c r="C112" s="390"/>
      <c r="D112" s="390"/>
      <c r="E112" s="391"/>
    </row>
    <row r="113" spans="1:5" ht="12.75" customHeight="1" x14ac:dyDescent="0.25">
      <c r="A113" s="379"/>
      <c r="B113" s="70">
        <v>2018</v>
      </c>
      <c r="C113" s="70">
        <v>2019</v>
      </c>
      <c r="D113" s="70">
        <v>2020</v>
      </c>
      <c r="E113" s="70">
        <v>2021</v>
      </c>
    </row>
    <row r="114" spans="1:5" ht="9" customHeight="1" thickBot="1" x14ac:dyDescent="0.3">
      <c r="A114" s="380"/>
      <c r="B114" s="13" t="s">
        <v>13</v>
      </c>
      <c r="C114" s="13" t="s">
        <v>14</v>
      </c>
      <c r="D114" s="13" t="s">
        <v>14</v>
      </c>
      <c r="E114" s="13" t="s">
        <v>14</v>
      </c>
    </row>
    <row r="115" spans="1:5" ht="24.75" customHeight="1" thickBot="1" x14ac:dyDescent="0.3">
      <c r="A115" s="18" t="s">
        <v>44</v>
      </c>
      <c r="B115" s="24">
        <f>B116</f>
        <v>48500</v>
      </c>
      <c r="C115" s="24">
        <f>C116</f>
        <v>52100</v>
      </c>
      <c r="D115" s="24">
        <f>D116</f>
        <v>52100</v>
      </c>
      <c r="E115" s="24">
        <f>E116</f>
        <v>52100</v>
      </c>
    </row>
    <row r="116" spans="1:5" ht="15.75" thickBot="1" x14ac:dyDescent="0.3">
      <c r="A116" s="20" t="s">
        <v>45</v>
      </c>
      <c r="B116" s="23">
        <v>48500</v>
      </c>
      <c r="C116" s="141">
        <v>52100</v>
      </c>
      <c r="D116" s="141">
        <v>52100</v>
      </c>
      <c r="E116" s="141">
        <v>52100</v>
      </c>
    </row>
    <row r="117" spans="1:5" ht="15.75" thickBot="1" x14ac:dyDescent="0.3">
      <c r="A117" s="20" t="s">
        <v>46</v>
      </c>
      <c r="B117" s="23"/>
      <c r="C117" s="33"/>
      <c r="D117" s="33"/>
      <c r="E117" s="33"/>
    </row>
    <row r="118" spans="1:5" ht="24.75" customHeight="1" thickBot="1" x14ac:dyDescent="0.3">
      <c r="A118" s="18" t="s">
        <v>47</v>
      </c>
      <c r="B118" s="24">
        <f>B119</f>
        <v>8000</v>
      </c>
      <c r="C118" s="24">
        <f>C119</f>
        <v>8700</v>
      </c>
      <c r="D118" s="24">
        <f>D119</f>
        <v>8700</v>
      </c>
      <c r="E118" s="24">
        <f>E119</f>
        <v>8700</v>
      </c>
    </row>
    <row r="119" spans="1:5" ht="15.75" thickBot="1" x14ac:dyDescent="0.3">
      <c r="A119" s="20" t="s">
        <v>45</v>
      </c>
      <c r="B119" s="23">
        <v>8000</v>
      </c>
      <c r="C119" s="24">
        <v>8700</v>
      </c>
      <c r="D119" s="24">
        <v>8700</v>
      </c>
      <c r="E119" s="24">
        <v>8700</v>
      </c>
    </row>
    <row r="120" spans="1:5" ht="15.75" thickBot="1" x14ac:dyDescent="0.3">
      <c r="A120" s="20" t="s">
        <v>46</v>
      </c>
      <c r="B120" s="23"/>
      <c r="C120" s="24"/>
      <c r="D120" s="24"/>
      <c r="E120" s="24"/>
    </row>
    <row r="121" spans="1:5" ht="24.75" customHeight="1" thickBot="1" x14ac:dyDescent="0.3">
      <c r="A121" s="18" t="s">
        <v>48</v>
      </c>
      <c r="B121" s="21">
        <f>B122</f>
        <v>11500</v>
      </c>
      <c r="C121" s="21">
        <f>C122</f>
        <v>12000</v>
      </c>
      <c r="D121" s="21">
        <f>D122</f>
        <v>12000</v>
      </c>
      <c r="E121" s="21">
        <f>E122</f>
        <v>12000</v>
      </c>
    </row>
    <row r="122" spans="1:5" ht="15.75" thickBot="1" x14ac:dyDescent="0.3">
      <c r="A122" s="20" t="s">
        <v>45</v>
      </c>
      <c r="B122" s="23">
        <v>11500</v>
      </c>
      <c r="C122" s="24">
        <v>12000</v>
      </c>
      <c r="D122" s="24">
        <v>12000</v>
      </c>
      <c r="E122" s="24">
        <v>12000</v>
      </c>
    </row>
    <row r="123" spans="1:5" ht="15.75" thickBot="1" x14ac:dyDescent="0.3">
      <c r="A123" s="20" t="s">
        <v>46</v>
      </c>
      <c r="B123" s="23"/>
      <c r="C123" s="24"/>
      <c r="D123" s="24"/>
      <c r="E123" s="24"/>
    </row>
    <row r="124" spans="1:5" ht="15.75" thickBot="1" x14ac:dyDescent="0.3">
      <c r="A124" s="18" t="s">
        <v>49</v>
      </c>
      <c r="B124" s="23"/>
      <c r="C124" s="24"/>
      <c r="D124" s="24"/>
      <c r="E124" s="24"/>
    </row>
    <row r="125" spans="1:5" ht="15.75" thickBot="1" x14ac:dyDescent="0.3">
      <c r="A125" s="20" t="s">
        <v>45</v>
      </c>
      <c r="B125" s="23"/>
      <c r="C125" s="24"/>
      <c r="D125" s="24"/>
      <c r="E125" s="24"/>
    </row>
    <row r="126" spans="1:5" ht="15.75" thickBot="1" x14ac:dyDescent="0.3">
      <c r="A126" s="20" t="s">
        <v>46</v>
      </c>
      <c r="B126" s="23"/>
      <c r="C126" s="24"/>
      <c r="D126" s="24"/>
      <c r="E126" s="24"/>
    </row>
    <row r="127" spans="1:5" ht="15.75" thickBot="1" x14ac:dyDescent="0.3">
      <c r="A127" s="18" t="s">
        <v>50</v>
      </c>
      <c r="B127" s="23"/>
      <c r="C127" s="24"/>
      <c r="D127" s="24"/>
      <c r="E127" s="24"/>
    </row>
    <row r="128" spans="1:5" ht="15.75" thickBot="1" x14ac:dyDescent="0.3">
      <c r="A128" s="20" t="s">
        <v>45</v>
      </c>
      <c r="B128" s="23"/>
      <c r="C128" s="24"/>
      <c r="D128" s="24"/>
      <c r="E128" s="24"/>
    </row>
    <row r="129" spans="1:5" ht="15" customHeight="1" thickBot="1" x14ac:dyDescent="0.3">
      <c r="A129" s="20" t="s">
        <v>46</v>
      </c>
      <c r="B129" s="23"/>
      <c r="C129" s="24"/>
      <c r="D129" s="24"/>
      <c r="E129" s="24"/>
    </row>
    <row r="130" spans="1:5" ht="15.75" thickBot="1" x14ac:dyDescent="0.3">
      <c r="A130" s="18" t="s">
        <v>51</v>
      </c>
      <c r="B130" s="23">
        <v>0</v>
      </c>
      <c r="C130" s="24">
        <v>0</v>
      </c>
      <c r="D130" s="24">
        <v>0</v>
      </c>
      <c r="E130" s="24">
        <v>0</v>
      </c>
    </row>
    <row r="131" spans="1:5" ht="15.75" thickBot="1" x14ac:dyDescent="0.3">
      <c r="A131" s="20" t="s">
        <v>45</v>
      </c>
      <c r="B131" s="23"/>
      <c r="C131" s="24"/>
      <c r="D131" s="24"/>
      <c r="E131" s="24"/>
    </row>
    <row r="132" spans="1:5" ht="15.75" thickBot="1" x14ac:dyDescent="0.3">
      <c r="A132" s="20" t="s">
        <v>46</v>
      </c>
      <c r="B132" s="23"/>
      <c r="C132" s="24"/>
      <c r="D132" s="24"/>
      <c r="E132" s="24"/>
    </row>
    <row r="133" spans="1:5" ht="24.75" thickBot="1" x14ac:dyDescent="0.3">
      <c r="A133" s="18" t="s">
        <v>52</v>
      </c>
      <c r="B133" s="23">
        <f>B134</f>
        <v>200</v>
      </c>
      <c r="C133" s="23">
        <f>C134</f>
        <v>200</v>
      </c>
      <c r="D133" s="23">
        <f>D134</f>
        <v>200</v>
      </c>
      <c r="E133" s="23">
        <f>E134</f>
        <v>200</v>
      </c>
    </row>
    <row r="134" spans="1:5" ht="15.75" thickBot="1" x14ac:dyDescent="0.3">
      <c r="A134" s="20" t="s">
        <v>45</v>
      </c>
      <c r="B134" s="23">
        <v>200</v>
      </c>
      <c r="C134" s="23">
        <v>200</v>
      </c>
      <c r="D134" s="23">
        <v>200</v>
      </c>
      <c r="E134" s="23">
        <v>200</v>
      </c>
    </row>
    <row r="135" spans="1:5" ht="15.75" thickBot="1" x14ac:dyDescent="0.3">
      <c r="A135" s="20" t="s">
        <v>46</v>
      </c>
      <c r="B135" s="23"/>
      <c r="C135" s="24"/>
      <c r="D135" s="24"/>
      <c r="E135" s="24"/>
    </row>
    <row r="136" spans="1:5" ht="15.75" thickBot="1" x14ac:dyDescent="0.3">
      <c r="A136" s="34" t="s">
        <v>60</v>
      </c>
      <c r="B136" s="23">
        <f>B133+B130+B127+B124+B121+B118+B115</f>
        <v>68200</v>
      </c>
      <c r="C136" s="23">
        <f>C133+C130+C127+C124+C121+C118+C115</f>
        <v>73000</v>
      </c>
      <c r="D136" s="23">
        <f>D133+D130+D127+D124+D121+D118+D115</f>
        <v>73000</v>
      </c>
      <c r="E136" s="23">
        <f>E133+E130+E127+E124+E121+E118+E115</f>
        <v>73000</v>
      </c>
    </row>
    <row r="137" spans="1:5" ht="17.25" customHeight="1" thickBot="1" x14ac:dyDescent="0.3">
      <c r="A137" s="30" t="s">
        <v>54</v>
      </c>
      <c r="B137" s="31">
        <f>IF(B136-B107=0,0,"Error")</f>
        <v>0</v>
      </c>
      <c r="C137" s="31">
        <f>IF(C136-C107=0,0,"Error")</f>
        <v>0</v>
      </c>
      <c r="D137" s="31">
        <f>IF(D136-D107=0,0,"Error")</f>
        <v>0</v>
      </c>
      <c r="E137" s="31">
        <f>IF(E136-E107=0,0,"Error")</f>
        <v>0</v>
      </c>
    </row>
    <row r="138" spans="1:5" ht="24.75" customHeight="1" thickBot="1" x14ac:dyDescent="0.3">
      <c r="A138" s="9" t="s">
        <v>61</v>
      </c>
      <c r="B138" s="496" t="s">
        <v>283</v>
      </c>
      <c r="C138" s="536"/>
      <c r="D138" s="536"/>
      <c r="E138" s="537"/>
    </row>
    <row r="139" spans="1:5" ht="32.25" customHeight="1" thickBot="1" x14ac:dyDescent="0.3">
      <c r="A139" s="7" t="s">
        <v>32</v>
      </c>
      <c r="B139" s="538" t="s">
        <v>284</v>
      </c>
      <c r="C139" s="539"/>
      <c r="D139" s="539"/>
      <c r="E139" s="540"/>
    </row>
    <row r="140" spans="1:5" ht="15.75" thickBot="1" x14ac:dyDescent="0.3">
      <c r="A140" s="7" t="s">
        <v>34</v>
      </c>
      <c r="B140" s="527" t="s">
        <v>285</v>
      </c>
      <c r="C140" s="528"/>
      <c r="D140" s="528"/>
      <c r="E140" s="529"/>
    </row>
    <row r="141" spans="1:5" ht="12.75" customHeight="1" x14ac:dyDescent="0.25">
      <c r="A141" s="379"/>
      <c r="B141" s="70">
        <v>2019</v>
      </c>
      <c r="C141" s="70">
        <v>2020</v>
      </c>
      <c r="D141" s="70">
        <v>2021</v>
      </c>
      <c r="E141" s="70">
        <v>2022</v>
      </c>
    </row>
    <row r="142" spans="1:5" ht="9" customHeight="1" thickBot="1" x14ac:dyDescent="0.3">
      <c r="A142" s="380"/>
      <c r="B142" s="13" t="s">
        <v>13</v>
      </c>
      <c r="C142" s="13" t="s">
        <v>14</v>
      </c>
      <c r="D142" s="13" t="s">
        <v>14</v>
      </c>
      <c r="E142" s="13" t="s">
        <v>14</v>
      </c>
    </row>
    <row r="143" spans="1:5" ht="15.75" thickBot="1" x14ac:dyDescent="0.3">
      <c r="A143" s="7" t="s">
        <v>36</v>
      </c>
      <c r="B143" s="142">
        <v>130</v>
      </c>
      <c r="C143" s="142">
        <v>130</v>
      </c>
      <c r="D143" s="142">
        <v>130</v>
      </c>
      <c r="E143" s="15">
        <v>130</v>
      </c>
    </row>
    <row r="144" spans="1:5" ht="15.75" thickBot="1" x14ac:dyDescent="0.3">
      <c r="A144" s="7" t="s">
        <v>37</v>
      </c>
      <c r="B144" s="15">
        <f>B173</f>
        <v>27100</v>
      </c>
      <c r="C144" s="15">
        <f>C173</f>
        <v>27400</v>
      </c>
      <c r="D144" s="15">
        <f>D173</f>
        <v>27400</v>
      </c>
      <c r="E144" s="15">
        <f>E173</f>
        <v>27400</v>
      </c>
    </row>
    <row r="145" spans="1:5" ht="15.75" thickBot="1" x14ac:dyDescent="0.3">
      <c r="A145" s="7" t="s">
        <v>38</v>
      </c>
      <c r="B145" s="15">
        <f>B144/B143</f>
        <v>208.46153846153845</v>
      </c>
      <c r="C145" s="15">
        <f>C144/C143</f>
        <v>210.76923076923077</v>
      </c>
      <c r="D145" s="15">
        <f>D144/D143</f>
        <v>210.76923076923077</v>
      </c>
      <c r="E145" s="15">
        <f>E144/E143</f>
        <v>210.76923076923077</v>
      </c>
    </row>
    <row r="146" spans="1:5" ht="15.75" thickBot="1" x14ac:dyDescent="0.3">
      <c r="A146" s="7" t="s">
        <v>39</v>
      </c>
      <c r="B146" s="16" t="s">
        <v>40</v>
      </c>
      <c r="C146" s="17">
        <f t="shared" ref="C146:E148" si="3">C143/B143-1</f>
        <v>0</v>
      </c>
      <c r="D146" s="17">
        <f t="shared" si="3"/>
        <v>0</v>
      </c>
      <c r="E146" s="17">
        <f t="shared" si="3"/>
        <v>0</v>
      </c>
    </row>
    <row r="147" spans="1:5" ht="15.75" thickBot="1" x14ac:dyDescent="0.3">
      <c r="A147" s="7" t="s">
        <v>41</v>
      </c>
      <c r="B147" s="16" t="s">
        <v>40</v>
      </c>
      <c r="C147" s="17">
        <f t="shared" si="3"/>
        <v>1.1070110701107083E-2</v>
      </c>
      <c r="D147" s="17">
        <f t="shared" si="3"/>
        <v>0</v>
      </c>
      <c r="E147" s="17">
        <f t="shared" si="3"/>
        <v>0</v>
      </c>
    </row>
    <row r="148" spans="1:5" ht="15.75" thickBot="1" x14ac:dyDescent="0.3">
      <c r="A148" s="7" t="s">
        <v>42</v>
      </c>
      <c r="B148" s="16" t="s">
        <v>40</v>
      </c>
      <c r="C148" s="17">
        <f t="shared" si="3"/>
        <v>1.1070110701107083E-2</v>
      </c>
      <c r="D148" s="17">
        <f t="shared" si="3"/>
        <v>0</v>
      </c>
      <c r="E148" s="17">
        <f t="shared" si="3"/>
        <v>0</v>
      </c>
    </row>
    <row r="149" spans="1:5" ht="15.75" thickBot="1" x14ac:dyDescent="0.3">
      <c r="A149" s="389" t="s">
        <v>286</v>
      </c>
      <c r="B149" s="390"/>
      <c r="C149" s="390"/>
      <c r="D149" s="390"/>
      <c r="E149" s="391"/>
    </row>
    <row r="150" spans="1:5" ht="12.75" customHeight="1" x14ac:dyDescent="0.25">
      <c r="A150" s="379"/>
      <c r="B150" s="70">
        <v>2019</v>
      </c>
      <c r="C150" s="70">
        <v>2020</v>
      </c>
      <c r="D150" s="70">
        <v>2021</v>
      </c>
      <c r="E150" s="70">
        <v>2022</v>
      </c>
    </row>
    <row r="151" spans="1:5" ht="9" customHeight="1" thickBot="1" x14ac:dyDescent="0.3">
      <c r="A151" s="380"/>
      <c r="B151" s="13" t="s">
        <v>13</v>
      </c>
      <c r="C151" s="13" t="s">
        <v>14</v>
      </c>
      <c r="D151" s="13" t="s">
        <v>14</v>
      </c>
      <c r="E151" s="13" t="s">
        <v>14</v>
      </c>
    </row>
    <row r="152" spans="1:5" ht="15.75" thickBot="1" x14ac:dyDescent="0.3">
      <c r="A152" s="18" t="s">
        <v>44</v>
      </c>
      <c r="B152" s="24">
        <f>B153+B154</f>
        <v>21000</v>
      </c>
      <c r="C152" s="24">
        <f>C153+C154</f>
        <v>21000</v>
      </c>
      <c r="D152" s="24">
        <f>D153+D154</f>
        <v>21000</v>
      </c>
      <c r="E152" s="24">
        <f>E153+E154</f>
        <v>21000</v>
      </c>
    </row>
    <row r="153" spans="1:5" ht="15.75" thickBot="1" x14ac:dyDescent="0.3">
      <c r="A153" s="20" t="s">
        <v>45</v>
      </c>
      <c r="B153" s="65">
        <v>21000</v>
      </c>
      <c r="C153" s="65">
        <v>21000</v>
      </c>
      <c r="D153" s="65">
        <v>21000</v>
      </c>
      <c r="E153" s="65">
        <v>21000</v>
      </c>
    </row>
    <row r="154" spans="1:5" ht="15.75" thickBot="1" x14ac:dyDescent="0.3">
      <c r="A154" s="20" t="s">
        <v>46</v>
      </c>
      <c r="B154" s="23"/>
      <c r="C154" s="23"/>
      <c r="D154" s="23"/>
      <c r="E154" s="23"/>
    </row>
    <row r="155" spans="1:5" ht="24.75" thickBot="1" x14ac:dyDescent="0.3">
      <c r="A155" s="18" t="s">
        <v>47</v>
      </c>
      <c r="B155" s="24">
        <f>B156+B157</f>
        <v>3500</v>
      </c>
      <c r="C155" s="24">
        <f>C156+C157</f>
        <v>3500</v>
      </c>
      <c r="D155" s="24">
        <f>D156+D157</f>
        <v>3500</v>
      </c>
      <c r="E155" s="24">
        <f>E156+E157</f>
        <v>3500</v>
      </c>
    </row>
    <row r="156" spans="1:5" ht="15.75" thickBot="1" x14ac:dyDescent="0.3">
      <c r="A156" s="20" t="s">
        <v>45</v>
      </c>
      <c r="B156" s="65">
        <v>3500</v>
      </c>
      <c r="C156" s="65">
        <v>3500</v>
      </c>
      <c r="D156" s="65">
        <v>3500</v>
      </c>
      <c r="E156" s="65">
        <v>3500</v>
      </c>
    </row>
    <row r="157" spans="1:5" ht="15.75" thickBot="1" x14ac:dyDescent="0.3">
      <c r="A157" s="20" t="s">
        <v>46</v>
      </c>
      <c r="B157" s="23"/>
      <c r="C157" s="24"/>
      <c r="D157" s="24"/>
      <c r="E157" s="24"/>
    </row>
    <row r="158" spans="1:5" ht="15.75" thickBot="1" x14ac:dyDescent="0.3">
      <c r="A158" s="18" t="s">
        <v>48</v>
      </c>
      <c r="B158" s="23">
        <f>B159+B160</f>
        <v>2500</v>
      </c>
      <c r="C158" s="24">
        <f>C159+C160</f>
        <v>2800</v>
      </c>
      <c r="D158" s="24">
        <f>D159+D160</f>
        <v>2800</v>
      </c>
      <c r="E158" s="24">
        <f>E159+E160</f>
        <v>2800</v>
      </c>
    </row>
    <row r="159" spans="1:5" ht="15.75" thickBot="1" x14ac:dyDescent="0.3">
      <c r="A159" s="20" t="s">
        <v>45</v>
      </c>
      <c r="B159" s="65">
        <v>2500</v>
      </c>
      <c r="C159" s="24">
        <v>2800</v>
      </c>
      <c r="D159" s="24">
        <v>2800</v>
      </c>
      <c r="E159" s="24">
        <v>2800</v>
      </c>
    </row>
    <row r="160" spans="1:5" ht="15.75" thickBot="1" x14ac:dyDescent="0.3">
      <c r="A160" s="20" t="s">
        <v>46</v>
      </c>
      <c r="B160" s="23"/>
      <c r="C160" s="24"/>
      <c r="D160" s="24"/>
      <c r="E160" s="24"/>
    </row>
    <row r="161" spans="1:6" ht="15.75" thickBot="1" x14ac:dyDescent="0.3">
      <c r="A161" s="18" t="s">
        <v>49</v>
      </c>
      <c r="B161" s="23"/>
      <c r="C161" s="24"/>
      <c r="D161" s="24"/>
      <c r="E161" s="24"/>
    </row>
    <row r="162" spans="1:6" ht="15.75" thickBot="1" x14ac:dyDescent="0.3">
      <c r="A162" s="20" t="s">
        <v>45</v>
      </c>
      <c r="B162" s="23"/>
      <c r="C162" s="24"/>
      <c r="D162" s="24"/>
      <c r="E162" s="24"/>
    </row>
    <row r="163" spans="1:6" ht="15.75" thickBot="1" x14ac:dyDescent="0.3">
      <c r="A163" s="20" t="s">
        <v>46</v>
      </c>
      <c r="B163" s="23"/>
      <c r="C163" s="24"/>
      <c r="D163" s="24"/>
      <c r="E163" s="24"/>
    </row>
    <row r="164" spans="1:6" ht="15.75" thickBot="1" x14ac:dyDescent="0.3">
      <c r="A164" s="18" t="s">
        <v>50</v>
      </c>
      <c r="B164" s="23"/>
      <c r="C164" s="24"/>
      <c r="D164" s="24"/>
      <c r="E164" s="24"/>
    </row>
    <row r="165" spans="1:6" ht="15.75" thickBot="1" x14ac:dyDescent="0.3">
      <c r="A165" s="20" t="s">
        <v>45</v>
      </c>
      <c r="B165" s="23"/>
      <c r="C165" s="24"/>
      <c r="D165" s="24"/>
      <c r="E165" s="24"/>
    </row>
    <row r="166" spans="1:6" ht="15.75" thickBot="1" x14ac:dyDescent="0.3">
      <c r="A166" s="20" t="s">
        <v>46</v>
      </c>
      <c r="B166" s="23"/>
      <c r="C166" s="24"/>
      <c r="D166" s="24"/>
      <c r="E166" s="24"/>
    </row>
    <row r="167" spans="1:6" ht="15.75" thickBot="1" x14ac:dyDescent="0.3">
      <c r="A167" s="18" t="s">
        <v>51</v>
      </c>
      <c r="B167" s="23">
        <f>B168+B169</f>
        <v>0</v>
      </c>
      <c r="C167" s="24">
        <f>C168+C169</f>
        <v>0</v>
      </c>
      <c r="D167" s="24">
        <f>D168+D169</f>
        <v>0</v>
      </c>
      <c r="E167" s="24">
        <f>E168+E169</f>
        <v>0</v>
      </c>
    </row>
    <row r="168" spans="1:6" ht="15.75" thickBot="1" x14ac:dyDescent="0.3">
      <c r="A168" s="20" t="s">
        <v>45</v>
      </c>
      <c r="B168" s="65"/>
      <c r="C168" s="65"/>
      <c r="D168" s="65"/>
      <c r="E168" s="65"/>
    </row>
    <row r="169" spans="1:6" ht="15.75" thickBot="1" x14ac:dyDescent="0.3">
      <c r="A169" s="20" t="s">
        <v>46</v>
      </c>
      <c r="B169" s="23"/>
      <c r="C169" s="24"/>
      <c r="D169" s="24"/>
      <c r="E169" s="24"/>
    </row>
    <row r="170" spans="1:6" ht="24.75" thickBot="1" x14ac:dyDescent="0.3">
      <c r="A170" s="18" t="s">
        <v>52</v>
      </c>
      <c r="B170" s="23">
        <f>B171+B172</f>
        <v>100</v>
      </c>
      <c r="C170" s="23">
        <f>C171+C172</f>
        <v>100</v>
      </c>
      <c r="D170" s="23">
        <f>D171+D172</f>
        <v>100</v>
      </c>
      <c r="E170" s="23">
        <f>E171+E172</f>
        <v>100</v>
      </c>
    </row>
    <row r="171" spans="1:6" ht="15.75" thickBot="1" x14ac:dyDescent="0.3">
      <c r="A171" s="20" t="s">
        <v>45</v>
      </c>
      <c r="B171" s="23">
        <v>100</v>
      </c>
      <c r="C171" s="23">
        <v>100</v>
      </c>
      <c r="D171" s="23">
        <v>100</v>
      </c>
      <c r="E171" s="23">
        <v>100</v>
      </c>
      <c r="F171" s="133"/>
    </row>
    <row r="172" spans="1:6" ht="15.75" thickBot="1" x14ac:dyDescent="0.3">
      <c r="A172" s="20" t="s">
        <v>46</v>
      </c>
      <c r="B172" s="23"/>
      <c r="C172" s="139"/>
      <c r="D172" s="28"/>
      <c r="E172" s="28"/>
    </row>
    <row r="173" spans="1:6" ht="15.75" thickBot="1" x14ac:dyDescent="0.3">
      <c r="A173" s="29" t="s">
        <v>66</v>
      </c>
      <c r="B173" s="23">
        <f>B170+B167+B164+B161+B158+B155+B152</f>
        <v>27100</v>
      </c>
      <c r="C173" s="23">
        <f>C170+C167+C164+C161+C158+C155+C152</f>
        <v>27400</v>
      </c>
      <c r="D173" s="23">
        <f>D170+D167+D164+D161+D158+D155+D152</f>
        <v>27400</v>
      </c>
      <c r="E173" s="23">
        <f>E170+E167+E164+E161+E158+E155+E152</f>
        <v>27400</v>
      </c>
    </row>
    <row r="174" spans="1:6" ht="15.75" thickBot="1" x14ac:dyDescent="0.3">
      <c r="A174" s="30" t="s">
        <v>54</v>
      </c>
      <c r="B174" s="31">
        <f>IF(B173-B144=0,0,"Error")</f>
        <v>0</v>
      </c>
      <c r="C174" s="31">
        <f>IF(C173-C144=0,0,"Error")</f>
        <v>0</v>
      </c>
      <c r="D174" s="31">
        <f>IF(D173-D144=0,0,"Error")</f>
        <v>0</v>
      </c>
      <c r="E174" s="31">
        <f>IF(E173-E144=0,0,"Error")</f>
        <v>0</v>
      </c>
    </row>
    <row r="175" spans="1:6" ht="24.75" customHeight="1" thickBot="1" x14ac:dyDescent="0.3">
      <c r="A175" s="9" t="s">
        <v>134</v>
      </c>
      <c r="B175" s="554" t="s">
        <v>287</v>
      </c>
      <c r="C175" s="555"/>
      <c r="D175" s="555"/>
      <c r="E175" s="556"/>
    </row>
    <row r="176" spans="1:6" ht="32.25" customHeight="1" thickBot="1" x14ac:dyDescent="0.3">
      <c r="A176" s="7" t="s">
        <v>32</v>
      </c>
      <c r="B176" s="533" t="s">
        <v>288</v>
      </c>
      <c r="C176" s="534"/>
      <c r="D176" s="534"/>
      <c r="E176" s="535"/>
    </row>
    <row r="177" spans="1:5" ht="15.75" thickBot="1" x14ac:dyDescent="0.3">
      <c r="A177" s="7" t="s">
        <v>34</v>
      </c>
      <c r="B177" s="527" t="s">
        <v>289</v>
      </c>
      <c r="C177" s="528"/>
      <c r="D177" s="528"/>
      <c r="E177" s="529"/>
    </row>
    <row r="178" spans="1:5" ht="12.75" customHeight="1" x14ac:dyDescent="0.25">
      <c r="A178" s="379"/>
      <c r="B178" s="70">
        <v>2019</v>
      </c>
      <c r="C178" s="70">
        <v>2020</v>
      </c>
      <c r="D178" s="70">
        <v>2021</v>
      </c>
      <c r="E178" s="70">
        <v>2022</v>
      </c>
    </row>
    <row r="179" spans="1:5" ht="9" customHeight="1" thickBot="1" x14ac:dyDescent="0.3">
      <c r="A179" s="380"/>
      <c r="B179" s="13" t="s">
        <v>13</v>
      </c>
      <c r="C179" s="13" t="s">
        <v>14</v>
      </c>
      <c r="D179" s="13" t="s">
        <v>14</v>
      </c>
      <c r="E179" s="13" t="s">
        <v>14</v>
      </c>
    </row>
    <row r="180" spans="1:5" ht="15.75" thickBot="1" x14ac:dyDescent="0.3">
      <c r="A180" s="7" t="s">
        <v>36</v>
      </c>
      <c r="B180" s="15">
        <v>161</v>
      </c>
      <c r="C180" s="15">
        <v>163</v>
      </c>
      <c r="D180" s="15">
        <v>163</v>
      </c>
      <c r="E180" s="15">
        <v>163</v>
      </c>
    </row>
    <row r="181" spans="1:5" ht="15.75" thickBot="1" x14ac:dyDescent="0.3">
      <c r="A181" s="7" t="s">
        <v>37</v>
      </c>
      <c r="B181" s="15">
        <f>B210</f>
        <v>417500</v>
      </c>
      <c r="C181" s="15">
        <f>C210</f>
        <v>417700</v>
      </c>
      <c r="D181" s="15">
        <f>D210</f>
        <v>417700</v>
      </c>
      <c r="E181" s="15">
        <f>E210</f>
        <v>417700</v>
      </c>
    </row>
    <row r="182" spans="1:5" ht="15.75" thickBot="1" x14ac:dyDescent="0.3">
      <c r="A182" s="7" t="s">
        <v>38</v>
      </c>
      <c r="B182" s="15">
        <f>B181/B180</f>
        <v>2593.1677018633541</v>
      </c>
      <c r="C182" s="15">
        <f>C181/C180</f>
        <v>2562.5766871165642</v>
      </c>
      <c r="D182" s="15">
        <f>D181/D180</f>
        <v>2562.5766871165642</v>
      </c>
      <c r="E182" s="15">
        <f>E181/E180</f>
        <v>2562.5766871165642</v>
      </c>
    </row>
    <row r="183" spans="1:5" ht="15.75" thickBot="1" x14ac:dyDescent="0.3">
      <c r="A183" s="7" t="s">
        <v>39</v>
      </c>
      <c r="B183" s="16" t="s">
        <v>40</v>
      </c>
      <c r="C183" s="17">
        <f t="shared" ref="C183:E185" si="4">C180/B180-1</f>
        <v>1.2422360248447228E-2</v>
      </c>
      <c r="D183" s="17">
        <f t="shared" si="4"/>
        <v>0</v>
      </c>
      <c r="E183" s="17">
        <f t="shared" si="4"/>
        <v>0</v>
      </c>
    </row>
    <row r="184" spans="1:5" ht="15.75" thickBot="1" x14ac:dyDescent="0.3">
      <c r="A184" s="7" t="s">
        <v>41</v>
      </c>
      <c r="B184" s="16" t="s">
        <v>40</v>
      </c>
      <c r="C184" s="17">
        <f t="shared" si="4"/>
        <v>4.7904191616776615E-4</v>
      </c>
      <c r="D184" s="17">
        <f t="shared" si="4"/>
        <v>0</v>
      </c>
      <c r="E184" s="17">
        <f t="shared" si="4"/>
        <v>0</v>
      </c>
    </row>
    <row r="185" spans="1:5" ht="15.75" thickBot="1" x14ac:dyDescent="0.3">
      <c r="A185" s="7" t="s">
        <v>42</v>
      </c>
      <c r="B185" s="16" t="s">
        <v>40</v>
      </c>
      <c r="C185" s="17">
        <f t="shared" si="4"/>
        <v>-1.1796774549061473E-2</v>
      </c>
      <c r="D185" s="17">
        <f t="shared" si="4"/>
        <v>0</v>
      </c>
      <c r="E185" s="17">
        <f t="shared" si="4"/>
        <v>0</v>
      </c>
    </row>
    <row r="186" spans="1:5" ht="15.75" thickBot="1" x14ac:dyDescent="0.3">
      <c r="A186" s="389" t="s">
        <v>290</v>
      </c>
      <c r="B186" s="390"/>
      <c r="C186" s="390"/>
      <c r="D186" s="390"/>
      <c r="E186" s="391"/>
    </row>
    <row r="187" spans="1:5" ht="12.75" customHeight="1" x14ac:dyDescent="0.25">
      <c r="A187" s="379"/>
      <c r="B187" s="70">
        <v>2019</v>
      </c>
      <c r="C187" s="70">
        <v>2020</v>
      </c>
      <c r="D187" s="70">
        <v>2021</v>
      </c>
      <c r="E187" s="70">
        <v>2022</v>
      </c>
    </row>
    <row r="188" spans="1:5" ht="9" customHeight="1" thickBot="1" x14ac:dyDescent="0.3">
      <c r="A188" s="380"/>
      <c r="B188" s="13" t="s">
        <v>13</v>
      </c>
      <c r="C188" s="13" t="s">
        <v>14</v>
      </c>
      <c r="D188" s="13" t="s">
        <v>14</v>
      </c>
      <c r="E188" s="13" t="s">
        <v>14</v>
      </c>
    </row>
    <row r="189" spans="1:5" ht="15.75" thickBot="1" x14ac:dyDescent="0.3">
      <c r="A189" s="18" t="s">
        <v>44</v>
      </c>
      <c r="B189" s="24">
        <f>B190+B191</f>
        <v>111000</v>
      </c>
      <c r="C189" s="24">
        <f>C190+C191</f>
        <v>111000</v>
      </c>
      <c r="D189" s="24">
        <f>D190+D191</f>
        <v>111000</v>
      </c>
      <c r="E189" s="24">
        <f>E190+E191</f>
        <v>111000</v>
      </c>
    </row>
    <row r="190" spans="1:5" ht="15.75" thickBot="1" x14ac:dyDescent="0.3">
      <c r="A190" s="20" t="s">
        <v>45</v>
      </c>
      <c r="B190" s="65">
        <v>111000</v>
      </c>
      <c r="C190" s="65">
        <v>111000</v>
      </c>
      <c r="D190" s="65">
        <v>111000</v>
      </c>
      <c r="E190" s="65">
        <v>111000</v>
      </c>
    </row>
    <row r="191" spans="1:5" ht="15.75" thickBot="1" x14ac:dyDescent="0.3">
      <c r="A191" s="20" t="s">
        <v>46</v>
      </c>
      <c r="B191" s="23"/>
      <c r="C191" s="23"/>
      <c r="D191" s="23"/>
      <c r="E191" s="23"/>
    </row>
    <row r="192" spans="1:5" ht="24.75" thickBot="1" x14ac:dyDescent="0.3">
      <c r="A192" s="18" t="s">
        <v>47</v>
      </c>
      <c r="B192" s="24">
        <f>B193+B194</f>
        <v>18500</v>
      </c>
      <c r="C192" s="24">
        <f>C193+C194</f>
        <v>18500</v>
      </c>
      <c r="D192" s="24">
        <f>D193+D194</f>
        <v>18500</v>
      </c>
      <c r="E192" s="24">
        <f>E193+E194</f>
        <v>18500</v>
      </c>
    </row>
    <row r="193" spans="1:6" ht="15.75" thickBot="1" x14ac:dyDescent="0.3">
      <c r="A193" s="20" t="s">
        <v>45</v>
      </c>
      <c r="B193" s="65">
        <v>18500</v>
      </c>
      <c r="C193" s="65">
        <v>18500</v>
      </c>
      <c r="D193" s="65">
        <v>18500</v>
      </c>
      <c r="E193" s="65">
        <v>18500</v>
      </c>
    </row>
    <row r="194" spans="1:6" ht="15.75" thickBot="1" x14ac:dyDescent="0.3">
      <c r="A194" s="20" t="s">
        <v>46</v>
      </c>
      <c r="B194" s="23"/>
      <c r="C194" s="24"/>
      <c r="D194" s="24"/>
      <c r="E194" s="24"/>
    </row>
    <row r="195" spans="1:6" ht="15.75" thickBot="1" x14ac:dyDescent="0.3">
      <c r="A195" s="18" t="s">
        <v>48</v>
      </c>
      <c r="B195" s="23">
        <f>B196+B197</f>
        <v>8000</v>
      </c>
      <c r="C195" s="24">
        <f>C196+C197</f>
        <v>8200</v>
      </c>
      <c r="D195" s="24">
        <f>D196+D197</f>
        <v>8200</v>
      </c>
      <c r="E195" s="24">
        <f>E196+E197</f>
        <v>8200</v>
      </c>
    </row>
    <row r="196" spans="1:6" ht="15.75" thickBot="1" x14ac:dyDescent="0.3">
      <c r="A196" s="20" t="s">
        <v>45</v>
      </c>
      <c r="B196" s="65">
        <v>8000</v>
      </c>
      <c r="C196" s="24">
        <v>8200</v>
      </c>
      <c r="D196" s="24">
        <v>8200</v>
      </c>
      <c r="E196" s="24">
        <v>8200</v>
      </c>
    </row>
    <row r="197" spans="1:6" ht="15.75" thickBot="1" x14ac:dyDescent="0.3">
      <c r="A197" s="20" t="s">
        <v>46</v>
      </c>
      <c r="B197" s="23"/>
      <c r="C197" s="24"/>
      <c r="D197" s="24"/>
      <c r="E197" s="24"/>
    </row>
    <row r="198" spans="1:6" ht="15.75" thickBot="1" x14ac:dyDescent="0.3">
      <c r="A198" s="18" t="s">
        <v>49</v>
      </c>
      <c r="B198" s="23"/>
      <c r="C198" s="24"/>
      <c r="D198" s="24"/>
      <c r="E198" s="24"/>
    </row>
    <row r="199" spans="1:6" ht="15.75" thickBot="1" x14ac:dyDescent="0.3">
      <c r="A199" s="20" t="s">
        <v>45</v>
      </c>
      <c r="B199" s="23"/>
      <c r="C199" s="24"/>
      <c r="D199" s="24"/>
      <c r="E199" s="24"/>
    </row>
    <row r="200" spans="1:6" ht="15.75" thickBot="1" x14ac:dyDescent="0.3">
      <c r="A200" s="20" t="s">
        <v>46</v>
      </c>
      <c r="B200" s="23"/>
      <c r="C200" s="24"/>
      <c r="D200" s="24"/>
      <c r="E200" s="24"/>
    </row>
    <row r="201" spans="1:6" ht="15.75" thickBot="1" x14ac:dyDescent="0.3">
      <c r="A201" s="18" t="s">
        <v>50</v>
      </c>
      <c r="B201" s="23"/>
      <c r="C201" s="24"/>
      <c r="D201" s="24"/>
      <c r="E201" s="24"/>
    </row>
    <row r="202" spans="1:6" ht="15.75" thickBot="1" x14ac:dyDescent="0.3">
      <c r="A202" s="20" t="s">
        <v>45</v>
      </c>
      <c r="B202" s="23"/>
      <c r="C202" s="24"/>
      <c r="D202" s="24"/>
      <c r="E202" s="24"/>
    </row>
    <row r="203" spans="1:6" ht="15.75" thickBot="1" x14ac:dyDescent="0.3">
      <c r="A203" s="20" t="s">
        <v>46</v>
      </c>
      <c r="B203" s="23"/>
      <c r="C203" s="24"/>
      <c r="D203" s="24"/>
      <c r="E203" s="24"/>
    </row>
    <row r="204" spans="1:6" ht="15.75" thickBot="1" x14ac:dyDescent="0.3">
      <c r="A204" s="18" t="s">
        <v>51</v>
      </c>
      <c r="B204" s="23">
        <f>B205+B206</f>
        <v>0</v>
      </c>
      <c r="C204" s="24">
        <f>C205+C206</f>
        <v>0</v>
      </c>
      <c r="D204" s="24">
        <f>D205+D206</f>
        <v>0</v>
      </c>
      <c r="E204" s="24">
        <f>E205+E206</f>
        <v>0</v>
      </c>
    </row>
    <row r="205" spans="1:6" ht="15.75" thickBot="1" x14ac:dyDescent="0.3">
      <c r="A205" s="20" t="s">
        <v>45</v>
      </c>
      <c r="B205" s="65"/>
      <c r="C205" s="24">
        <v>0</v>
      </c>
      <c r="D205" s="60">
        <v>0</v>
      </c>
      <c r="E205" s="60">
        <v>0</v>
      </c>
    </row>
    <row r="206" spans="1:6" ht="15.75" thickBot="1" x14ac:dyDescent="0.3">
      <c r="A206" s="20" t="s">
        <v>46</v>
      </c>
      <c r="B206" s="23"/>
      <c r="C206" s="24"/>
      <c r="D206" s="24"/>
      <c r="E206" s="24"/>
    </row>
    <row r="207" spans="1:6" ht="24.75" thickBot="1" x14ac:dyDescent="0.3">
      <c r="A207" s="18" t="s">
        <v>52</v>
      </c>
      <c r="B207" s="23">
        <f>B208+B209</f>
        <v>280000</v>
      </c>
      <c r="C207" s="23">
        <f>C208+C209</f>
        <v>280000</v>
      </c>
      <c r="D207" s="23">
        <f>D208+D209</f>
        <v>280000</v>
      </c>
      <c r="E207" s="23">
        <f>E208+E209</f>
        <v>280000</v>
      </c>
    </row>
    <row r="208" spans="1:6" ht="15.75" thickBot="1" x14ac:dyDescent="0.3">
      <c r="A208" s="20" t="s">
        <v>45</v>
      </c>
      <c r="B208" s="23">
        <v>280000</v>
      </c>
      <c r="C208" s="23">
        <v>280000</v>
      </c>
      <c r="D208" s="23">
        <v>280000</v>
      </c>
      <c r="E208" s="23">
        <v>280000</v>
      </c>
      <c r="F208" s="133"/>
    </row>
    <row r="209" spans="1:5" ht="15.75" thickBot="1" x14ac:dyDescent="0.3">
      <c r="A209" s="20" t="s">
        <v>46</v>
      </c>
      <c r="B209" s="23"/>
      <c r="C209" s="139"/>
      <c r="D209" s="28"/>
      <c r="E209" s="28"/>
    </row>
    <row r="210" spans="1:5" ht="15.75" thickBot="1" x14ac:dyDescent="0.3">
      <c r="A210" s="29" t="s">
        <v>291</v>
      </c>
      <c r="B210" s="23">
        <f>B207+B204+B201+B198+B195+B192+B189</f>
        <v>417500</v>
      </c>
      <c r="C210" s="23">
        <f>C207+C204+C201+C198+C195+C192+C189</f>
        <v>417700</v>
      </c>
      <c r="D210" s="23">
        <f>D207+D204+D201+D198+D195+D192+D189</f>
        <v>417700</v>
      </c>
      <c r="E210" s="23">
        <f>E207+E204+E201+E198+E195+E192+E189</f>
        <v>417700</v>
      </c>
    </row>
    <row r="211" spans="1:5" ht="15.75" thickBot="1" x14ac:dyDescent="0.3">
      <c r="A211" s="30" t="s">
        <v>54</v>
      </c>
      <c r="B211" s="31">
        <f>IF(B210-B181=0,0,"Error")</f>
        <v>0</v>
      </c>
      <c r="C211" s="31">
        <f>IF(C210-C181=0,0,"Error")</f>
        <v>0</v>
      </c>
      <c r="D211" s="31">
        <f>IF(D210-D181=0,0,"Error")</f>
        <v>0</v>
      </c>
      <c r="E211" s="31">
        <f>IF(E210-E181=0,0,"Error")</f>
        <v>0</v>
      </c>
    </row>
    <row r="212" spans="1:5" ht="24.75" customHeight="1" thickBot="1" x14ac:dyDescent="0.3">
      <c r="A212" s="9" t="s">
        <v>141</v>
      </c>
      <c r="B212" s="545" t="s">
        <v>292</v>
      </c>
      <c r="C212" s="546"/>
      <c r="D212" s="546"/>
      <c r="E212" s="547"/>
    </row>
    <row r="213" spans="1:5" ht="32.25" customHeight="1" thickBot="1" x14ac:dyDescent="0.3">
      <c r="A213" s="7" t="s">
        <v>32</v>
      </c>
      <c r="B213" s="548" t="s">
        <v>293</v>
      </c>
      <c r="C213" s="549"/>
      <c r="D213" s="549"/>
      <c r="E213" s="550"/>
    </row>
    <row r="214" spans="1:5" ht="15.75" thickBot="1" x14ac:dyDescent="0.3">
      <c r="A214" s="7" t="s">
        <v>34</v>
      </c>
      <c r="B214" s="551" t="s">
        <v>170</v>
      </c>
      <c r="C214" s="552"/>
      <c r="D214" s="552"/>
      <c r="E214" s="553"/>
    </row>
    <row r="215" spans="1:5" ht="12.75" customHeight="1" x14ac:dyDescent="0.25">
      <c r="A215" s="379"/>
      <c r="B215" s="70">
        <v>2019</v>
      </c>
      <c r="C215" s="70">
        <v>2020</v>
      </c>
      <c r="D215" s="70">
        <v>2021</v>
      </c>
      <c r="E215" s="70">
        <v>2022</v>
      </c>
    </row>
    <row r="216" spans="1:5" ht="9" customHeight="1" thickBot="1" x14ac:dyDescent="0.3">
      <c r="A216" s="380"/>
      <c r="B216" s="13" t="s">
        <v>13</v>
      </c>
      <c r="C216" s="13" t="s">
        <v>14</v>
      </c>
      <c r="D216" s="13" t="s">
        <v>14</v>
      </c>
      <c r="E216" s="13" t="s">
        <v>14</v>
      </c>
    </row>
    <row r="217" spans="1:5" ht="15.75" thickBot="1" x14ac:dyDescent="0.3">
      <c r="A217" s="7" t="s">
        <v>36</v>
      </c>
      <c r="B217" s="15">
        <v>36</v>
      </c>
      <c r="C217" s="15">
        <v>36</v>
      </c>
      <c r="D217" s="15">
        <v>36</v>
      </c>
      <c r="E217" s="15">
        <v>36</v>
      </c>
    </row>
    <row r="218" spans="1:5" ht="15.75" thickBot="1" x14ac:dyDescent="0.3">
      <c r="A218" s="7" t="s">
        <v>37</v>
      </c>
      <c r="B218" s="15">
        <f>B247</f>
        <v>40900</v>
      </c>
      <c r="C218" s="15">
        <f>C247</f>
        <v>41000</v>
      </c>
      <c r="D218" s="15">
        <f>D247</f>
        <v>41000</v>
      </c>
      <c r="E218" s="15">
        <f>E247</f>
        <v>41000</v>
      </c>
    </row>
    <row r="219" spans="1:5" ht="15.75" thickBot="1" x14ac:dyDescent="0.3">
      <c r="A219" s="7" t="s">
        <v>38</v>
      </c>
      <c r="B219" s="15">
        <f>B218/B217</f>
        <v>1136.1111111111111</v>
      </c>
      <c r="C219" s="15">
        <f>C218/C217</f>
        <v>1138.8888888888889</v>
      </c>
      <c r="D219" s="15">
        <f>D218/D217</f>
        <v>1138.8888888888889</v>
      </c>
      <c r="E219" s="15">
        <f>E218/E217</f>
        <v>1138.8888888888889</v>
      </c>
    </row>
    <row r="220" spans="1:5" ht="15.75" thickBot="1" x14ac:dyDescent="0.3">
      <c r="A220" s="7" t="s">
        <v>39</v>
      </c>
      <c r="B220" s="16" t="s">
        <v>40</v>
      </c>
      <c r="C220" s="17">
        <f t="shared" ref="C220:E222" si="5">C217/B217-1</f>
        <v>0</v>
      </c>
      <c r="D220" s="17">
        <f t="shared" si="5"/>
        <v>0</v>
      </c>
      <c r="E220" s="17">
        <f t="shared" si="5"/>
        <v>0</v>
      </c>
    </row>
    <row r="221" spans="1:5" ht="15.75" thickBot="1" x14ac:dyDescent="0.3">
      <c r="A221" s="7" t="s">
        <v>41</v>
      </c>
      <c r="B221" s="16" t="s">
        <v>40</v>
      </c>
      <c r="C221" s="17">
        <f t="shared" si="5"/>
        <v>2.4449877750611915E-3</v>
      </c>
      <c r="D221" s="17">
        <f t="shared" si="5"/>
        <v>0</v>
      </c>
      <c r="E221" s="17">
        <f t="shared" si="5"/>
        <v>0</v>
      </c>
    </row>
    <row r="222" spans="1:5" ht="15.75" thickBot="1" x14ac:dyDescent="0.3">
      <c r="A222" s="7" t="s">
        <v>42</v>
      </c>
      <c r="B222" s="16" t="s">
        <v>40</v>
      </c>
      <c r="C222" s="17">
        <f t="shared" si="5"/>
        <v>2.4449877750611915E-3</v>
      </c>
      <c r="D222" s="17">
        <f t="shared" si="5"/>
        <v>0</v>
      </c>
      <c r="E222" s="17">
        <f t="shared" si="5"/>
        <v>0</v>
      </c>
    </row>
    <row r="223" spans="1:5" ht="15.75" thickBot="1" x14ac:dyDescent="0.3">
      <c r="A223" s="389" t="s">
        <v>294</v>
      </c>
      <c r="B223" s="390"/>
      <c r="C223" s="390"/>
      <c r="D223" s="390"/>
      <c r="E223" s="391"/>
    </row>
    <row r="224" spans="1:5" ht="12.75" customHeight="1" x14ac:dyDescent="0.25">
      <c r="A224" s="379"/>
      <c r="B224" s="70">
        <v>2019</v>
      </c>
      <c r="C224" s="70">
        <v>2020</v>
      </c>
      <c r="D224" s="70">
        <v>2021</v>
      </c>
      <c r="E224" s="70">
        <v>2022</v>
      </c>
    </row>
    <row r="225" spans="1:5" ht="9" customHeight="1" thickBot="1" x14ac:dyDescent="0.3">
      <c r="A225" s="380"/>
      <c r="B225" s="13" t="s">
        <v>13</v>
      </c>
      <c r="C225" s="13" t="s">
        <v>14</v>
      </c>
      <c r="D225" s="13" t="s">
        <v>14</v>
      </c>
      <c r="E225" s="13" t="s">
        <v>14</v>
      </c>
    </row>
    <row r="226" spans="1:5" ht="15.75" thickBot="1" x14ac:dyDescent="0.3">
      <c r="A226" s="18" t="s">
        <v>44</v>
      </c>
      <c r="B226" s="24">
        <f>B227+B228</f>
        <v>32000</v>
      </c>
      <c r="C226" s="24">
        <f>C227+C228</f>
        <v>32000</v>
      </c>
      <c r="D226" s="24">
        <f>D227+D228</f>
        <v>32000</v>
      </c>
      <c r="E226" s="24">
        <f>E227+E228</f>
        <v>32000</v>
      </c>
    </row>
    <row r="227" spans="1:5" ht="15.75" thickBot="1" x14ac:dyDescent="0.3">
      <c r="A227" s="20" t="s">
        <v>45</v>
      </c>
      <c r="B227" s="65">
        <v>32000</v>
      </c>
      <c r="C227" s="23">
        <v>32000</v>
      </c>
      <c r="D227" s="23">
        <v>32000</v>
      </c>
      <c r="E227" s="23">
        <v>32000</v>
      </c>
    </row>
    <row r="228" spans="1:5" ht="15.75" thickBot="1" x14ac:dyDescent="0.3">
      <c r="A228" s="20" t="s">
        <v>46</v>
      </c>
      <c r="B228" s="23"/>
      <c r="C228" s="23"/>
      <c r="D228" s="23"/>
      <c r="E228" s="23"/>
    </row>
    <row r="229" spans="1:5" ht="24.75" thickBot="1" x14ac:dyDescent="0.3">
      <c r="A229" s="18" t="s">
        <v>47</v>
      </c>
      <c r="B229" s="24">
        <f>B230+B231</f>
        <v>5400</v>
      </c>
      <c r="C229" s="24">
        <f>C230+C231</f>
        <v>5400</v>
      </c>
      <c r="D229" s="24">
        <f>D230+D231</f>
        <v>5400</v>
      </c>
      <c r="E229" s="24">
        <f>E230+E231</f>
        <v>5400</v>
      </c>
    </row>
    <row r="230" spans="1:5" ht="15.75" thickBot="1" x14ac:dyDescent="0.3">
      <c r="A230" s="20" t="s">
        <v>45</v>
      </c>
      <c r="B230" s="65">
        <v>5400</v>
      </c>
      <c r="C230" s="24">
        <v>5400</v>
      </c>
      <c r="D230" s="24">
        <v>5400</v>
      </c>
      <c r="E230" s="24">
        <v>5400</v>
      </c>
    </row>
    <row r="231" spans="1:5" ht="15.75" thickBot="1" x14ac:dyDescent="0.3">
      <c r="A231" s="20" t="s">
        <v>46</v>
      </c>
      <c r="B231" s="23"/>
      <c r="C231" s="24"/>
      <c r="D231" s="24"/>
      <c r="E231" s="24"/>
    </row>
    <row r="232" spans="1:5" ht="15.75" thickBot="1" x14ac:dyDescent="0.3">
      <c r="A232" s="18" t="s">
        <v>48</v>
      </c>
      <c r="B232" s="23">
        <f>B233+B234</f>
        <v>3400</v>
      </c>
      <c r="C232" s="24">
        <f>C233+C234</f>
        <v>3500</v>
      </c>
      <c r="D232" s="24">
        <f>D233+D234</f>
        <v>3500</v>
      </c>
      <c r="E232" s="24">
        <f>E233+E234</f>
        <v>3500</v>
      </c>
    </row>
    <row r="233" spans="1:5" ht="15.75" thickBot="1" x14ac:dyDescent="0.3">
      <c r="A233" s="20" t="s">
        <v>45</v>
      </c>
      <c r="B233" s="65">
        <v>3400</v>
      </c>
      <c r="C233" s="24">
        <v>3500</v>
      </c>
      <c r="D233" s="24">
        <v>3500</v>
      </c>
      <c r="E233" s="24">
        <v>3500</v>
      </c>
    </row>
    <row r="234" spans="1:5" ht="15.75" thickBot="1" x14ac:dyDescent="0.3">
      <c r="A234" s="20" t="s">
        <v>46</v>
      </c>
      <c r="B234" s="23"/>
      <c r="C234" s="24"/>
      <c r="D234" s="24"/>
      <c r="E234" s="24"/>
    </row>
    <row r="235" spans="1:5" ht="15.75" thickBot="1" x14ac:dyDescent="0.3">
      <c r="A235" s="18" t="s">
        <v>49</v>
      </c>
      <c r="B235" s="23"/>
      <c r="C235" s="24"/>
      <c r="D235" s="24"/>
      <c r="E235" s="24"/>
    </row>
    <row r="236" spans="1:5" ht="15.75" thickBot="1" x14ac:dyDescent="0.3">
      <c r="A236" s="20" t="s">
        <v>45</v>
      </c>
      <c r="B236" s="23"/>
      <c r="C236" s="24"/>
      <c r="D236" s="24"/>
      <c r="E236" s="24"/>
    </row>
    <row r="237" spans="1:5" ht="15.75" thickBot="1" x14ac:dyDescent="0.3">
      <c r="A237" s="20" t="s">
        <v>46</v>
      </c>
      <c r="B237" s="23"/>
      <c r="C237" s="24"/>
      <c r="D237" s="24"/>
      <c r="E237" s="24"/>
    </row>
    <row r="238" spans="1:5" ht="15.75" thickBot="1" x14ac:dyDescent="0.3">
      <c r="A238" s="18" t="s">
        <v>50</v>
      </c>
      <c r="B238" s="23"/>
      <c r="C238" s="24"/>
      <c r="D238" s="24"/>
      <c r="E238" s="24"/>
    </row>
    <row r="239" spans="1:5" ht="15.75" thickBot="1" x14ac:dyDescent="0.3">
      <c r="A239" s="20" t="s">
        <v>45</v>
      </c>
      <c r="B239" s="23"/>
      <c r="C239" s="24"/>
      <c r="D239" s="24"/>
      <c r="E239" s="24"/>
    </row>
    <row r="240" spans="1:5" ht="15.75" thickBot="1" x14ac:dyDescent="0.3">
      <c r="A240" s="20" t="s">
        <v>46</v>
      </c>
      <c r="B240" s="23"/>
      <c r="C240" s="24"/>
      <c r="D240" s="24"/>
      <c r="E240" s="24"/>
    </row>
    <row r="241" spans="1:6" ht="15.75" thickBot="1" x14ac:dyDescent="0.3">
      <c r="A241" s="18" t="s">
        <v>51</v>
      </c>
      <c r="B241" s="23">
        <f>B242+B243</f>
        <v>0</v>
      </c>
      <c r="C241" s="24">
        <f>C242+C243</f>
        <v>0</v>
      </c>
      <c r="D241" s="24">
        <f>D242+D243</f>
        <v>0</v>
      </c>
      <c r="E241" s="24">
        <f>E242+E243</f>
        <v>0</v>
      </c>
    </row>
    <row r="242" spans="1:6" ht="15.75" thickBot="1" x14ac:dyDescent="0.3">
      <c r="A242" s="20" t="s">
        <v>45</v>
      </c>
      <c r="B242" s="65"/>
      <c r="C242" s="24">
        <v>0</v>
      </c>
      <c r="D242" s="60">
        <v>0</v>
      </c>
      <c r="E242" s="60">
        <v>0</v>
      </c>
    </row>
    <row r="243" spans="1:6" ht="15.75" thickBot="1" x14ac:dyDescent="0.3">
      <c r="A243" s="20" t="s">
        <v>46</v>
      </c>
      <c r="B243" s="23"/>
      <c r="C243" s="24"/>
      <c r="D243" s="24"/>
      <c r="E243" s="24"/>
    </row>
    <row r="244" spans="1:6" ht="24.75" thickBot="1" x14ac:dyDescent="0.3">
      <c r="A244" s="18" t="s">
        <v>52</v>
      </c>
      <c r="B244" s="23">
        <f>B245+B246</f>
        <v>100</v>
      </c>
      <c r="C244" s="23">
        <f>C245+C246</f>
        <v>100</v>
      </c>
      <c r="D244" s="23">
        <f>D245+D246</f>
        <v>100</v>
      </c>
      <c r="E244" s="23">
        <f>E245+E246</f>
        <v>100</v>
      </c>
    </row>
    <row r="245" spans="1:6" ht="15.75" thickBot="1" x14ac:dyDescent="0.3">
      <c r="A245" s="20" t="s">
        <v>45</v>
      </c>
      <c r="B245" s="23">
        <v>100</v>
      </c>
      <c r="C245" s="23">
        <v>100</v>
      </c>
      <c r="D245" s="23">
        <v>100</v>
      </c>
      <c r="E245" s="23">
        <v>100</v>
      </c>
      <c r="F245" s="133"/>
    </row>
    <row r="246" spans="1:6" ht="15.75" thickBot="1" x14ac:dyDescent="0.3">
      <c r="A246" s="20" t="s">
        <v>46</v>
      </c>
      <c r="B246" s="23"/>
      <c r="C246" s="139"/>
      <c r="D246" s="28"/>
      <c r="E246" s="28"/>
    </row>
    <row r="247" spans="1:6" ht="15.75" thickBot="1" x14ac:dyDescent="0.3">
      <c r="A247" s="29" t="s">
        <v>295</v>
      </c>
      <c r="B247" s="23">
        <f>B244+B241+B238+B235+B232+B229+B226</f>
        <v>40900</v>
      </c>
      <c r="C247" s="23">
        <f>C244+C241+C238+C235+C232+C229+C226</f>
        <v>41000</v>
      </c>
      <c r="D247" s="23">
        <f>D244+D241+D238+D235+D232+D229+D226</f>
        <v>41000</v>
      </c>
      <c r="E247" s="23">
        <f>E244+E241+E238+E235+E232+E229+E226</f>
        <v>41000</v>
      </c>
    </row>
    <row r="248" spans="1:6" ht="15.75" thickBot="1" x14ac:dyDescent="0.3">
      <c r="A248" s="30" t="s">
        <v>54</v>
      </c>
      <c r="B248" s="31">
        <f>IF(B247-B218=0,0,"Error")</f>
        <v>0</v>
      </c>
      <c r="C248" s="31">
        <f>IF(C247-C218=0,0,"Error")</f>
        <v>0</v>
      </c>
      <c r="D248" s="31">
        <f>IF(D247-D218=0,0,"Error")</f>
        <v>0</v>
      </c>
      <c r="E248" s="31">
        <f>IF(E247-E218=0,0,"Error")</f>
        <v>0</v>
      </c>
    </row>
    <row r="249" spans="1:6" ht="24.75" customHeight="1" thickBot="1" x14ac:dyDescent="0.3">
      <c r="A249" s="9" t="s">
        <v>146</v>
      </c>
      <c r="B249" s="441" t="s">
        <v>296</v>
      </c>
      <c r="C249" s="442"/>
      <c r="D249" s="442"/>
      <c r="E249" s="443"/>
    </row>
    <row r="250" spans="1:6" ht="32.25" customHeight="1" thickBot="1" x14ac:dyDescent="0.3">
      <c r="A250" s="7" t="s">
        <v>32</v>
      </c>
      <c r="B250" s="524" t="s">
        <v>297</v>
      </c>
      <c r="C250" s="525"/>
      <c r="D250" s="525"/>
      <c r="E250" s="526"/>
    </row>
    <row r="251" spans="1:6" ht="15.75" thickBot="1" x14ac:dyDescent="0.3">
      <c r="A251" s="7" t="s">
        <v>34</v>
      </c>
      <c r="B251" s="551" t="s">
        <v>298</v>
      </c>
      <c r="C251" s="552"/>
      <c r="D251" s="552"/>
      <c r="E251" s="553"/>
    </row>
    <row r="252" spans="1:6" ht="12.75" customHeight="1" x14ac:dyDescent="0.25">
      <c r="A252" s="379"/>
      <c r="B252" s="70">
        <v>2019</v>
      </c>
      <c r="C252" s="70">
        <v>2020</v>
      </c>
      <c r="D252" s="70">
        <v>2021</v>
      </c>
      <c r="E252" s="70">
        <v>2022</v>
      </c>
    </row>
    <row r="253" spans="1:6" ht="9" customHeight="1" thickBot="1" x14ac:dyDescent="0.3">
      <c r="A253" s="380"/>
      <c r="B253" s="13" t="s">
        <v>13</v>
      </c>
      <c r="C253" s="13" t="s">
        <v>14</v>
      </c>
      <c r="D253" s="13" t="s">
        <v>14</v>
      </c>
      <c r="E253" s="13" t="s">
        <v>14</v>
      </c>
    </row>
    <row r="254" spans="1:6" ht="15.75" thickBot="1" x14ac:dyDescent="0.3">
      <c r="A254" s="7" t="s">
        <v>36</v>
      </c>
      <c r="B254" s="15">
        <v>90</v>
      </c>
      <c r="C254" s="15">
        <v>90</v>
      </c>
      <c r="D254" s="15">
        <v>90</v>
      </c>
      <c r="E254" s="15">
        <v>90</v>
      </c>
    </row>
    <row r="255" spans="1:6" ht="15.75" thickBot="1" x14ac:dyDescent="0.3">
      <c r="A255" s="7" t="s">
        <v>37</v>
      </c>
      <c r="B255" s="15">
        <f>B284</f>
        <v>28100</v>
      </c>
      <c r="C255" s="15">
        <f>C284</f>
        <v>28300</v>
      </c>
      <c r="D255" s="15">
        <f>D284</f>
        <v>28300</v>
      </c>
      <c r="E255" s="15">
        <f>E284</f>
        <v>28300</v>
      </c>
    </row>
    <row r="256" spans="1:6" ht="15.75" thickBot="1" x14ac:dyDescent="0.3">
      <c r="A256" s="7" t="s">
        <v>38</v>
      </c>
      <c r="B256" s="15">
        <f>B255/B254</f>
        <v>312.22222222222223</v>
      </c>
      <c r="C256" s="15">
        <f>C255/C254</f>
        <v>314.44444444444446</v>
      </c>
      <c r="D256" s="15">
        <f>D255/D254</f>
        <v>314.44444444444446</v>
      </c>
      <c r="E256" s="15">
        <f>E255/E254</f>
        <v>314.44444444444446</v>
      </c>
    </row>
    <row r="257" spans="1:5" ht="15.75" thickBot="1" x14ac:dyDescent="0.3">
      <c r="A257" s="7" t="s">
        <v>39</v>
      </c>
      <c r="B257" s="16" t="s">
        <v>40</v>
      </c>
      <c r="C257" s="17">
        <f t="shared" ref="C257:E259" si="6">C254/B254-1</f>
        <v>0</v>
      </c>
      <c r="D257" s="17">
        <f t="shared" si="6"/>
        <v>0</v>
      </c>
      <c r="E257" s="17">
        <f t="shared" si="6"/>
        <v>0</v>
      </c>
    </row>
    <row r="258" spans="1:5" ht="15.75" thickBot="1" x14ac:dyDescent="0.3">
      <c r="A258" s="7" t="s">
        <v>41</v>
      </c>
      <c r="B258" s="16" t="s">
        <v>40</v>
      </c>
      <c r="C258" s="17">
        <f t="shared" si="6"/>
        <v>7.1174377224199059E-3</v>
      </c>
      <c r="D258" s="17">
        <f t="shared" si="6"/>
        <v>0</v>
      </c>
      <c r="E258" s="17">
        <f t="shared" si="6"/>
        <v>0</v>
      </c>
    </row>
    <row r="259" spans="1:5" ht="15.75" thickBot="1" x14ac:dyDescent="0.3">
      <c r="A259" s="7" t="s">
        <v>42</v>
      </c>
      <c r="B259" s="16" t="s">
        <v>40</v>
      </c>
      <c r="C259" s="17">
        <f t="shared" si="6"/>
        <v>7.1174377224199059E-3</v>
      </c>
      <c r="D259" s="17">
        <f t="shared" si="6"/>
        <v>0</v>
      </c>
      <c r="E259" s="17">
        <f t="shared" si="6"/>
        <v>0</v>
      </c>
    </row>
    <row r="260" spans="1:5" ht="15.75" thickBot="1" x14ac:dyDescent="0.3">
      <c r="A260" s="389" t="s">
        <v>150</v>
      </c>
      <c r="B260" s="390"/>
      <c r="C260" s="390"/>
      <c r="D260" s="390"/>
      <c r="E260" s="391"/>
    </row>
    <row r="261" spans="1:5" ht="12.75" customHeight="1" x14ac:dyDescent="0.25">
      <c r="A261" s="379"/>
      <c r="B261" s="70">
        <v>2019</v>
      </c>
      <c r="C261" s="70">
        <v>2020</v>
      </c>
      <c r="D261" s="70">
        <v>2021</v>
      </c>
      <c r="E261" s="70">
        <v>2022</v>
      </c>
    </row>
    <row r="262" spans="1:5" ht="9" customHeight="1" thickBot="1" x14ac:dyDescent="0.3">
      <c r="A262" s="380"/>
      <c r="B262" s="13" t="s">
        <v>13</v>
      </c>
      <c r="C262" s="13" t="s">
        <v>14</v>
      </c>
      <c r="D262" s="13" t="s">
        <v>14</v>
      </c>
      <c r="E262" s="13" t="s">
        <v>14</v>
      </c>
    </row>
    <row r="263" spans="1:5" ht="15.75" thickBot="1" x14ac:dyDescent="0.3">
      <c r="A263" s="18" t="s">
        <v>44</v>
      </c>
      <c r="B263" s="24">
        <f>B264+B265</f>
        <v>18100</v>
      </c>
      <c r="C263" s="24">
        <f>C264+C265</f>
        <v>18100</v>
      </c>
      <c r="D263" s="24">
        <f>D264+D265</f>
        <v>18100</v>
      </c>
      <c r="E263" s="24">
        <f>E264+E265</f>
        <v>18100</v>
      </c>
    </row>
    <row r="264" spans="1:5" ht="15.75" thickBot="1" x14ac:dyDescent="0.3">
      <c r="A264" s="20" t="s">
        <v>45</v>
      </c>
      <c r="B264" s="65">
        <v>18100</v>
      </c>
      <c r="C264" s="65">
        <v>18100</v>
      </c>
      <c r="D264" s="65">
        <v>18100</v>
      </c>
      <c r="E264" s="65">
        <v>18100</v>
      </c>
    </row>
    <row r="265" spans="1:5" ht="15.75" thickBot="1" x14ac:dyDescent="0.3">
      <c r="A265" s="20" t="s">
        <v>46</v>
      </c>
      <c r="B265" s="23"/>
      <c r="C265" s="23"/>
      <c r="D265" s="23"/>
      <c r="E265" s="23"/>
    </row>
    <row r="266" spans="1:5" ht="24.75" thickBot="1" x14ac:dyDescent="0.3">
      <c r="A266" s="18" t="s">
        <v>47</v>
      </c>
      <c r="B266" s="24">
        <f>B267+B268</f>
        <v>2900</v>
      </c>
      <c r="C266" s="24">
        <f>C267+C268</f>
        <v>2900</v>
      </c>
      <c r="D266" s="24">
        <f>D267+D268</f>
        <v>2900</v>
      </c>
      <c r="E266" s="24">
        <f>E267+E268</f>
        <v>2900</v>
      </c>
    </row>
    <row r="267" spans="1:5" ht="15.75" thickBot="1" x14ac:dyDescent="0.3">
      <c r="A267" s="20" t="s">
        <v>45</v>
      </c>
      <c r="B267" s="65">
        <v>2900</v>
      </c>
      <c r="C267" s="65">
        <v>2900</v>
      </c>
      <c r="D267" s="65">
        <v>2900</v>
      </c>
      <c r="E267" s="65">
        <v>2900</v>
      </c>
    </row>
    <row r="268" spans="1:5" ht="15.75" thickBot="1" x14ac:dyDescent="0.3">
      <c r="A268" s="20" t="s">
        <v>46</v>
      </c>
      <c r="B268" s="23"/>
      <c r="C268" s="24"/>
      <c r="D268" s="24"/>
      <c r="E268" s="24"/>
    </row>
    <row r="269" spans="1:5" ht="15.75" thickBot="1" x14ac:dyDescent="0.3">
      <c r="A269" s="18" t="s">
        <v>48</v>
      </c>
      <c r="B269" s="23">
        <f>B270+B271</f>
        <v>7000</v>
      </c>
      <c r="C269" s="24">
        <f>C270+C271</f>
        <v>7200</v>
      </c>
      <c r="D269" s="24">
        <f>D270+D271</f>
        <v>7200</v>
      </c>
      <c r="E269" s="24">
        <f>E270+E271</f>
        <v>7200</v>
      </c>
    </row>
    <row r="270" spans="1:5" ht="15.75" thickBot="1" x14ac:dyDescent="0.3">
      <c r="A270" s="20" t="s">
        <v>45</v>
      </c>
      <c r="B270" s="65">
        <v>7000</v>
      </c>
      <c r="C270" s="24">
        <v>7200</v>
      </c>
      <c r="D270" s="24">
        <v>7200</v>
      </c>
      <c r="E270" s="24">
        <v>7200</v>
      </c>
    </row>
    <row r="271" spans="1:5" ht="15.75" thickBot="1" x14ac:dyDescent="0.3">
      <c r="A271" s="20" t="s">
        <v>46</v>
      </c>
      <c r="B271" s="23"/>
      <c r="C271" s="24"/>
      <c r="D271" s="24"/>
      <c r="E271" s="24"/>
    </row>
    <row r="272" spans="1:5" ht="15.75" thickBot="1" x14ac:dyDescent="0.3">
      <c r="A272" s="18" t="s">
        <v>49</v>
      </c>
      <c r="B272" s="23"/>
      <c r="C272" s="24"/>
      <c r="D272" s="24"/>
      <c r="E272" s="24"/>
    </row>
    <row r="273" spans="1:6" ht="15.75" thickBot="1" x14ac:dyDescent="0.3">
      <c r="A273" s="20" t="s">
        <v>45</v>
      </c>
      <c r="B273" s="23"/>
      <c r="C273" s="24"/>
      <c r="D273" s="24"/>
      <c r="E273" s="24"/>
    </row>
    <row r="274" spans="1:6" ht="15.75" thickBot="1" x14ac:dyDescent="0.3">
      <c r="A274" s="20" t="s">
        <v>46</v>
      </c>
      <c r="B274" s="23"/>
      <c r="C274" s="24"/>
      <c r="D274" s="24"/>
      <c r="E274" s="24"/>
    </row>
    <row r="275" spans="1:6" ht="15.75" thickBot="1" x14ac:dyDescent="0.3">
      <c r="A275" s="18" t="s">
        <v>50</v>
      </c>
      <c r="B275" s="23"/>
      <c r="C275" s="24"/>
      <c r="D275" s="24"/>
      <c r="E275" s="24"/>
    </row>
    <row r="276" spans="1:6" ht="15.75" thickBot="1" x14ac:dyDescent="0.3">
      <c r="A276" s="20" t="s">
        <v>45</v>
      </c>
      <c r="B276" s="23"/>
      <c r="C276" s="24"/>
      <c r="D276" s="24"/>
      <c r="E276" s="24"/>
    </row>
    <row r="277" spans="1:6" ht="15.75" thickBot="1" x14ac:dyDescent="0.3">
      <c r="A277" s="20" t="s">
        <v>46</v>
      </c>
      <c r="B277" s="23"/>
      <c r="C277" s="24"/>
      <c r="D277" s="24"/>
      <c r="E277" s="24"/>
    </row>
    <row r="278" spans="1:6" ht="15.75" thickBot="1" x14ac:dyDescent="0.3">
      <c r="A278" s="18" t="s">
        <v>51</v>
      </c>
      <c r="B278" s="23">
        <f>B279+B280</f>
        <v>0</v>
      </c>
      <c r="C278" s="24">
        <f>C279+C280</f>
        <v>0</v>
      </c>
      <c r="D278" s="24">
        <f>D279+D280</f>
        <v>0</v>
      </c>
      <c r="E278" s="24">
        <f>E279+E280</f>
        <v>0</v>
      </c>
    </row>
    <row r="279" spans="1:6" ht="15.75" thickBot="1" x14ac:dyDescent="0.3">
      <c r="A279" s="20" t="s">
        <v>45</v>
      </c>
      <c r="B279" s="65"/>
      <c r="C279" s="24">
        <v>0</v>
      </c>
      <c r="D279" s="60">
        <v>0</v>
      </c>
      <c r="E279" s="60">
        <v>0</v>
      </c>
    </row>
    <row r="280" spans="1:6" ht="15.75" thickBot="1" x14ac:dyDescent="0.3">
      <c r="A280" s="20" t="s">
        <v>46</v>
      </c>
      <c r="B280" s="23"/>
      <c r="C280" s="24"/>
      <c r="D280" s="24"/>
      <c r="E280" s="24"/>
    </row>
    <row r="281" spans="1:6" ht="24.75" thickBot="1" x14ac:dyDescent="0.3">
      <c r="A281" s="18" t="s">
        <v>52</v>
      </c>
      <c r="B281" s="23">
        <f>B282</f>
        <v>100</v>
      </c>
      <c r="C281" s="23">
        <f>C282</f>
        <v>100</v>
      </c>
      <c r="D281" s="23">
        <f>D282</f>
        <v>100</v>
      </c>
      <c r="E281" s="23">
        <f>E282</f>
        <v>100</v>
      </c>
    </row>
    <row r="282" spans="1:6" ht="15.75" thickBot="1" x14ac:dyDescent="0.3">
      <c r="A282" s="20" t="s">
        <v>45</v>
      </c>
      <c r="B282" s="23">
        <v>100</v>
      </c>
      <c r="C282" s="23">
        <v>100</v>
      </c>
      <c r="D282" s="23">
        <v>100</v>
      </c>
      <c r="E282" s="23">
        <v>100</v>
      </c>
      <c r="F282" s="133"/>
    </row>
    <row r="283" spans="1:6" ht="15.75" thickBot="1" x14ac:dyDescent="0.3">
      <c r="A283" s="20" t="s">
        <v>46</v>
      </c>
      <c r="B283" s="23"/>
      <c r="C283" s="139"/>
      <c r="D283" s="28"/>
      <c r="E283" s="28"/>
    </row>
    <row r="284" spans="1:6" ht="15.75" thickBot="1" x14ac:dyDescent="0.3">
      <c r="A284" s="29" t="s">
        <v>151</v>
      </c>
      <c r="B284" s="23">
        <f>B281+B278+B275+B272+B269+B266+B263</f>
        <v>28100</v>
      </c>
      <c r="C284" s="23">
        <f>C281+C278+C275+C272+C269+C266+C263</f>
        <v>28300</v>
      </c>
      <c r="D284" s="23">
        <f>D281+D278+D275+D272+D269+D266+D263</f>
        <v>28300</v>
      </c>
      <c r="E284" s="23">
        <f>E281+E278+E275+E272+E269+E266+E263</f>
        <v>28300</v>
      </c>
    </row>
    <row r="285" spans="1:6" ht="15.75" thickBot="1" x14ac:dyDescent="0.3">
      <c r="A285" s="30" t="s">
        <v>54</v>
      </c>
      <c r="B285" s="31">
        <f>IF(B284-B255=0,0,"Error")</f>
        <v>0</v>
      </c>
      <c r="C285" s="31">
        <f>IF(C284-C255=0,0,"Error")</f>
        <v>0</v>
      </c>
      <c r="D285" s="31">
        <f>IF(D284-D255=0,0,"Error")</f>
        <v>0</v>
      </c>
      <c r="E285" s="31">
        <f>IF(E284-E255=0,0,"Error")</f>
        <v>0</v>
      </c>
    </row>
    <row r="286" spans="1:6" ht="24.75" customHeight="1" thickBot="1" x14ac:dyDescent="0.3">
      <c r="A286" s="9" t="s">
        <v>152</v>
      </c>
      <c r="B286" s="541" t="s">
        <v>299</v>
      </c>
      <c r="C286" s="497"/>
      <c r="D286" s="497"/>
      <c r="E286" s="498"/>
    </row>
    <row r="287" spans="1:6" ht="32.25" customHeight="1" thickBot="1" x14ac:dyDescent="0.3">
      <c r="A287" s="7" t="s">
        <v>32</v>
      </c>
      <c r="B287" s="524" t="s">
        <v>300</v>
      </c>
      <c r="C287" s="525"/>
      <c r="D287" s="525"/>
      <c r="E287" s="526"/>
    </row>
    <row r="288" spans="1:6" ht="15.75" thickBot="1" x14ac:dyDescent="0.3">
      <c r="A288" s="7" t="s">
        <v>34</v>
      </c>
      <c r="B288" s="386" t="s">
        <v>301</v>
      </c>
      <c r="C288" s="387"/>
      <c r="D288" s="387"/>
      <c r="E288" s="388"/>
    </row>
    <row r="289" spans="1:5" ht="12.75" customHeight="1" x14ac:dyDescent="0.25">
      <c r="A289" s="379"/>
      <c r="B289" s="70">
        <v>2019</v>
      </c>
      <c r="C289" s="70">
        <v>2020</v>
      </c>
      <c r="D289" s="70">
        <v>2021</v>
      </c>
      <c r="E289" s="70">
        <v>2022</v>
      </c>
    </row>
    <row r="290" spans="1:5" ht="9" customHeight="1" thickBot="1" x14ac:dyDescent="0.3">
      <c r="A290" s="380"/>
      <c r="B290" s="13" t="s">
        <v>13</v>
      </c>
      <c r="C290" s="13" t="s">
        <v>14</v>
      </c>
      <c r="D290" s="13" t="s">
        <v>14</v>
      </c>
      <c r="E290" s="13" t="s">
        <v>14</v>
      </c>
    </row>
    <row r="291" spans="1:5" ht="15.75" thickBot="1" x14ac:dyDescent="0.3">
      <c r="A291" s="7" t="s">
        <v>36</v>
      </c>
      <c r="B291" s="14">
        <v>2400</v>
      </c>
      <c r="C291" s="14">
        <v>2400</v>
      </c>
      <c r="D291" s="14">
        <v>2400</v>
      </c>
      <c r="E291" s="14">
        <v>2400</v>
      </c>
    </row>
    <row r="292" spans="1:5" ht="15.75" thickBot="1" x14ac:dyDescent="0.3">
      <c r="A292" s="7" t="s">
        <v>37</v>
      </c>
      <c r="B292" s="15">
        <f>B321</f>
        <v>58300</v>
      </c>
      <c r="C292" s="15">
        <f>C321</f>
        <v>58800</v>
      </c>
      <c r="D292" s="15">
        <f>D321</f>
        <v>58800</v>
      </c>
      <c r="E292" s="15">
        <f>E321</f>
        <v>58800</v>
      </c>
    </row>
    <row r="293" spans="1:5" ht="15.75" thickBot="1" x14ac:dyDescent="0.3">
      <c r="A293" s="7" t="s">
        <v>38</v>
      </c>
      <c r="B293" s="15">
        <f>B292/B291</f>
        <v>24.291666666666668</v>
      </c>
      <c r="C293" s="15">
        <f>C292/C291</f>
        <v>24.5</v>
      </c>
      <c r="D293" s="15">
        <f>D292/D291</f>
        <v>24.5</v>
      </c>
      <c r="E293" s="15">
        <f>E292/E291</f>
        <v>24.5</v>
      </c>
    </row>
    <row r="294" spans="1:5" ht="15.75" thickBot="1" x14ac:dyDescent="0.3">
      <c r="A294" s="7" t="s">
        <v>39</v>
      </c>
      <c r="B294" s="16" t="s">
        <v>40</v>
      </c>
      <c r="C294" s="17">
        <f t="shared" ref="C294:E296" si="7">C291/B291-1</f>
        <v>0</v>
      </c>
      <c r="D294" s="17">
        <f t="shared" si="7"/>
        <v>0</v>
      </c>
      <c r="E294" s="17">
        <f t="shared" si="7"/>
        <v>0</v>
      </c>
    </row>
    <row r="295" spans="1:5" ht="15.75" thickBot="1" x14ac:dyDescent="0.3">
      <c r="A295" s="7" t="s">
        <v>41</v>
      </c>
      <c r="B295" s="16" t="s">
        <v>40</v>
      </c>
      <c r="C295" s="17">
        <f t="shared" si="7"/>
        <v>8.5763293310463506E-3</v>
      </c>
      <c r="D295" s="17">
        <f t="shared" si="7"/>
        <v>0</v>
      </c>
      <c r="E295" s="17">
        <f t="shared" si="7"/>
        <v>0</v>
      </c>
    </row>
    <row r="296" spans="1:5" ht="15.75" thickBot="1" x14ac:dyDescent="0.3">
      <c r="A296" s="7" t="s">
        <v>42</v>
      </c>
      <c r="B296" s="16" t="s">
        <v>40</v>
      </c>
      <c r="C296" s="17">
        <f t="shared" si="7"/>
        <v>8.5763293310463506E-3</v>
      </c>
      <c r="D296" s="17">
        <f t="shared" si="7"/>
        <v>0</v>
      </c>
      <c r="E296" s="17">
        <f t="shared" si="7"/>
        <v>0</v>
      </c>
    </row>
    <row r="297" spans="1:5" ht="15.75" thickBot="1" x14ac:dyDescent="0.3">
      <c r="A297" s="389" t="s">
        <v>156</v>
      </c>
      <c r="B297" s="390"/>
      <c r="C297" s="390"/>
      <c r="D297" s="390"/>
      <c r="E297" s="391"/>
    </row>
    <row r="298" spans="1:5" ht="12.75" customHeight="1" x14ac:dyDescent="0.25">
      <c r="A298" s="379"/>
      <c r="B298" s="70">
        <v>2019</v>
      </c>
      <c r="C298" s="70">
        <v>2020</v>
      </c>
      <c r="D298" s="70">
        <v>2021</v>
      </c>
      <c r="E298" s="70">
        <v>2022</v>
      </c>
    </row>
    <row r="299" spans="1:5" ht="9" customHeight="1" thickBot="1" x14ac:dyDescent="0.3">
      <c r="A299" s="380"/>
      <c r="B299" s="13" t="s">
        <v>13</v>
      </c>
      <c r="C299" s="13" t="s">
        <v>14</v>
      </c>
      <c r="D299" s="13" t="s">
        <v>14</v>
      </c>
      <c r="E299" s="13" t="s">
        <v>14</v>
      </c>
    </row>
    <row r="300" spans="1:5" ht="15.75" thickBot="1" x14ac:dyDescent="0.3">
      <c r="A300" s="18" t="s">
        <v>44</v>
      </c>
      <c r="B300" s="24">
        <f>B301+B302</f>
        <v>43000</v>
      </c>
      <c r="C300" s="24">
        <f>C301+C302</f>
        <v>43000</v>
      </c>
      <c r="D300" s="24">
        <f>D301+D302</f>
        <v>43000</v>
      </c>
      <c r="E300" s="24">
        <f>E301+E302</f>
        <v>43000</v>
      </c>
    </row>
    <row r="301" spans="1:5" ht="15.75" thickBot="1" x14ac:dyDescent="0.3">
      <c r="A301" s="20" t="s">
        <v>45</v>
      </c>
      <c r="B301" s="65">
        <v>43000</v>
      </c>
      <c r="C301" s="65">
        <v>43000</v>
      </c>
      <c r="D301" s="65">
        <v>43000</v>
      </c>
      <c r="E301" s="65">
        <v>43000</v>
      </c>
    </row>
    <row r="302" spans="1:5" ht="15.75" thickBot="1" x14ac:dyDescent="0.3">
      <c r="A302" s="20" t="s">
        <v>46</v>
      </c>
      <c r="B302" s="23"/>
      <c r="C302" s="23"/>
      <c r="D302" s="23"/>
      <c r="E302" s="23"/>
    </row>
    <row r="303" spans="1:5" ht="24.75" thickBot="1" x14ac:dyDescent="0.3">
      <c r="A303" s="18" t="s">
        <v>47</v>
      </c>
      <c r="B303" s="24">
        <f>B304+B305</f>
        <v>7200</v>
      </c>
      <c r="C303" s="24">
        <f>C304+C305</f>
        <v>7200</v>
      </c>
      <c r="D303" s="24">
        <f>D304+D305</f>
        <v>7200</v>
      </c>
      <c r="E303" s="24">
        <f>E304+E305</f>
        <v>7200</v>
      </c>
    </row>
    <row r="304" spans="1:5" ht="15.75" thickBot="1" x14ac:dyDescent="0.3">
      <c r="A304" s="20" t="s">
        <v>45</v>
      </c>
      <c r="B304" s="65">
        <v>7200</v>
      </c>
      <c r="C304" s="65">
        <v>7200</v>
      </c>
      <c r="D304" s="65">
        <v>7200</v>
      </c>
      <c r="E304" s="65">
        <v>7200</v>
      </c>
    </row>
    <row r="305" spans="1:6" ht="15.75" thickBot="1" x14ac:dyDescent="0.3">
      <c r="A305" s="20" t="s">
        <v>46</v>
      </c>
      <c r="B305" s="23"/>
      <c r="C305" s="24"/>
      <c r="D305" s="24"/>
      <c r="E305" s="24"/>
    </row>
    <row r="306" spans="1:6" ht="15.75" thickBot="1" x14ac:dyDescent="0.3">
      <c r="A306" s="18" t="s">
        <v>48</v>
      </c>
      <c r="B306" s="23">
        <f>B307+B308</f>
        <v>8000</v>
      </c>
      <c r="C306" s="24">
        <f>C307+C308</f>
        <v>8500</v>
      </c>
      <c r="D306" s="24">
        <f>D307+D308</f>
        <v>8500</v>
      </c>
      <c r="E306" s="24">
        <f>E307+E308</f>
        <v>8500</v>
      </c>
    </row>
    <row r="307" spans="1:6" ht="15.75" thickBot="1" x14ac:dyDescent="0.3">
      <c r="A307" s="20" t="s">
        <v>45</v>
      </c>
      <c r="B307" s="65">
        <v>8000</v>
      </c>
      <c r="C307" s="65">
        <v>8500</v>
      </c>
      <c r="D307" s="65">
        <v>8500</v>
      </c>
      <c r="E307" s="65">
        <v>8500</v>
      </c>
    </row>
    <row r="308" spans="1:6" ht="15.75" thickBot="1" x14ac:dyDescent="0.3">
      <c r="A308" s="20" t="s">
        <v>46</v>
      </c>
      <c r="B308" s="23"/>
      <c r="C308" s="24"/>
      <c r="D308" s="24"/>
      <c r="E308" s="24"/>
    </row>
    <row r="309" spans="1:6" ht="15.75" thickBot="1" x14ac:dyDescent="0.3">
      <c r="A309" s="18" t="s">
        <v>49</v>
      </c>
      <c r="B309" s="23"/>
      <c r="C309" s="24"/>
      <c r="D309" s="24"/>
      <c r="E309" s="24"/>
    </row>
    <row r="310" spans="1:6" ht="15.75" thickBot="1" x14ac:dyDescent="0.3">
      <c r="A310" s="20" t="s">
        <v>45</v>
      </c>
      <c r="B310" s="23"/>
      <c r="C310" s="24"/>
      <c r="D310" s="24"/>
      <c r="E310" s="24"/>
    </row>
    <row r="311" spans="1:6" ht="15.75" thickBot="1" x14ac:dyDescent="0.3">
      <c r="A311" s="20" t="s">
        <v>46</v>
      </c>
      <c r="B311" s="23"/>
      <c r="C311" s="24"/>
      <c r="D311" s="24"/>
      <c r="E311" s="24"/>
    </row>
    <row r="312" spans="1:6" ht="15.75" thickBot="1" x14ac:dyDescent="0.3">
      <c r="A312" s="18" t="s">
        <v>50</v>
      </c>
      <c r="B312" s="23"/>
      <c r="C312" s="24"/>
      <c r="D312" s="24"/>
      <c r="E312" s="24"/>
    </row>
    <row r="313" spans="1:6" ht="15.75" thickBot="1" x14ac:dyDescent="0.3">
      <c r="A313" s="20" t="s">
        <v>45</v>
      </c>
      <c r="B313" s="23"/>
      <c r="C313" s="24"/>
      <c r="D313" s="24"/>
      <c r="E313" s="24"/>
    </row>
    <row r="314" spans="1:6" ht="15.75" thickBot="1" x14ac:dyDescent="0.3">
      <c r="A314" s="20" t="s">
        <v>46</v>
      </c>
      <c r="B314" s="23"/>
      <c r="C314" s="24"/>
      <c r="D314" s="24"/>
      <c r="E314" s="24"/>
    </row>
    <row r="315" spans="1:6" ht="15.75" thickBot="1" x14ac:dyDescent="0.3">
      <c r="A315" s="18" t="s">
        <v>51</v>
      </c>
      <c r="B315" s="23">
        <f>B316+B317</f>
        <v>0</v>
      </c>
      <c r="C315" s="24">
        <f>C316+C317</f>
        <v>0</v>
      </c>
      <c r="D315" s="24">
        <f>D316+D317</f>
        <v>0</v>
      </c>
      <c r="E315" s="24">
        <f>E316+E317</f>
        <v>0</v>
      </c>
    </row>
    <row r="316" spans="1:6" ht="15.75" thickBot="1" x14ac:dyDescent="0.3">
      <c r="A316" s="20" t="s">
        <v>45</v>
      </c>
      <c r="B316" s="65"/>
      <c r="C316" s="24">
        <v>0</v>
      </c>
      <c r="D316" s="60">
        <v>0</v>
      </c>
      <c r="E316" s="60">
        <v>0</v>
      </c>
    </row>
    <row r="317" spans="1:6" ht="15.75" thickBot="1" x14ac:dyDescent="0.3">
      <c r="A317" s="20" t="s">
        <v>46</v>
      </c>
      <c r="B317" s="23"/>
      <c r="C317" s="24"/>
      <c r="D317" s="24"/>
      <c r="E317" s="24"/>
    </row>
    <row r="318" spans="1:6" ht="24.75" thickBot="1" x14ac:dyDescent="0.3">
      <c r="A318" s="18" t="s">
        <v>52</v>
      </c>
      <c r="B318" s="23">
        <f>B319+B320</f>
        <v>100</v>
      </c>
      <c r="C318" s="23">
        <f>C319+C320</f>
        <v>100</v>
      </c>
      <c r="D318" s="23">
        <f>D319+D320</f>
        <v>100</v>
      </c>
      <c r="E318" s="23">
        <f>E319+E320</f>
        <v>100</v>
      </c>
    </row>
    <row r="319" spans="1:6" ht="15.75" thickBot="1" x14ac:dyDescent="0.3">
      <c r="A319" s="20" t="s">
        <v>45</v>
      </c>
      <c r="B319" s="23">
        <v>100</v>
      </c>
      <c r="C319" s="23">
        <v>100</v>
      </c>
      <c r="D319" s="23">
        <v>100</v>
      </c>
      <c r="E319" s="23">
        <v>100</v>
      </c>
      <c r="F319" s="133"/>
    </row>
    <row r="320" spans="1:6" ht="15.75" thickBot="1" x14ac:dyDescent="0.3">
      <c r="A320" s="20" t="s">
        <v>46</v>
      </c>
      <c r="B320" s="23"/>
      <c r="C320" s="139"/>
      <c r="D320" s="28"/>
      <c r="E320" s="28"/>
    </row>
    <row r="321" spans="1:5" ht="15.75" thickBot="1" x14ac:dyDescent="0.3">
      <c r="A321" s="29" t="s">
        <v>157</v>
      </c>
      <c r="B321" s="23">
        <f>B318+B315+B312+B309+B306+B303+B300</f>
        <v>58300</v>
      </c>
      <c r="C321" s="23">
        <f>C318+C315+C312+C309+C306+C303+C300</f>
        <v>58800</v>
      </c>
      <c r="D321" s="23">
        <f>D318+D315+D312+D309+D306+D303+D300</f>
        <v>58800</v>
      </c>
      <c r="E321" s="23">
        <f>E318+E315+E312+E309+E306+E303+E300</f>
        <v>58800</v>
      </c>
    </row>
    <row r="322" spans="1:5" ht="15.75" thickBot="1" x14ac:dyDescent="0.3">
      <c r="A322" s="30" t="s">
        <v>54</v>
      </c>
      <c r="B322" s="31">
        <f>IF(B321-B292=0,0,"Error")</f>
        <v>0</v>
      </c>
      <c r="C322" s="31">
        <f>IF(C321-C292=0,0,"Error")</f>
        <v>0</v>
      </c>
      <c r="D322" s="31">
        <f>IF(D321-D292=0,0,"Error")</f>
        <v>0</v>
      </c>
      <c r="E322" s="31">
        <f>IF(E321-E292=0,0,"Error")</f>
        <v>0</v>
      </c>
    </row>
    <row r="323" spans="1:5" ht="15.75" customHeight="1" thickBot="1" x14ac:dyDescent="0.3">
      <c r="A323" s="392" t="s">
        <v>67</v>
      </c>
      <c r="B323" s="393"/>
      <c r="C323" s="393"/>
      <c r="D323" s="393"/>
      <c r="E323" s="394"/>
    </row>
    <row r="324" spans="1:5" ht="23.25" customHeight="1" thickBot="1" x14ac:dyDescent="0.3">
      <c r="A324" s="392" t="s">
        <v>118</v>
      </c>
      <c r="B324" s="393"/>
      <c r="C324" s="393"/>
      <c r="D324" s="393"/>
      <c r="E324" s="394"/>
    </row>
    <row r="325" spans="1:5" ht="15.75" thickBot="1" x14ac:dyDescent="0.3">
      <c r="A325" s="35" t="s">
        <v>125</v>
      </c>
      <c r="B325" s="557"/>
      <c r="C325" s="558"/>
      <c r="D325" s="558"/>
      <c r="E325" s="559"/>
    </row>
    <row r="326" spans="1:5" ht="51.75" customHeight="1" thickBot="1" x14ac:dyDescent="0.3">
      <c r="A326" s="9" t="s">
        <v>168</v>
      </c>
      <c r="B326" s="143" t="s">
        <v>302</v>
      </c>
      <c r="C326" s="144" t="s">
        <v>73</v>
      </c>
      <c r="D326" s="560" t="s">
        <v>303</v>
      </c>
      <c r="E326" s="561"/>
    </row>
    <row r="327" spans="1:5" ht="15.75" thickBot="1" x14ac:dyDescent="0.3">
      <c r="A327" s="145"/>
      <c r="B327" s="395"/>
      <c r="C327" s="562"/>
      <c r="D327" s="381"/>
      <c r="E327" s="382"/>
    </row>
    <row r="328" spans="1:5" ht="17.25" customHeight="1" thickBot="1" x14ac:dyDescent="0.3">
      <c r="A328" s="7" t="s">
        <v>32</v>
      </c>
      <c r="B328" s="402" t="s">
        <v>302</v>
      </c>
      <c r="C328" s="403"/>
      <c r="D328" s="403"/>
      <c r="E328" s="404"/>
    </row>
    <row r="329" spans="1:5" ht="15.75" thickBot="1" x14ac:dyDescent="0.3">
      <c r="A329" s="7" t="s">
        <v>34</v>
      </c>
      <c r="B329" s="405" t="s">
        <v>138</v>
      </c>
      <c r="C329" s="406"/>
      <c r="D329" s="406"/>
      <c r="E329" s="407"/>
    </row>
    <row r="330" spans="1:5" ht="12.75" customHeight="1" x14ac:dyDescent="0.25">
      <c r="A330" s="379"/>
      <c r="B330" s="70">
        <v>2019</v>
      </c>
      <c r="C330" s="70">
        <v>2020</v>
      </c>
      <c r="D330" s="70">
        <v>2021</v>
      </c>
      <c r="E330" s="70">
        <v>2022</v>
      </c>
    </row>
    <row r="331" spans="1:5" ht="9" customHeight="1" thickBot="1" x14ac:dyDescent="0.3">
      <c r="A331" s="380"/>
      <c r="B331" s="13" t="s">
        <v>13</v>
      </c>
      <c r="C331" s="13" t="s">
        <v>14</v>
      </c>
      <c r="D331" s="13" t="s">
        <v>14</v>
      </c>
      <c r="E331" s="13" t="s">
        <v>14</v>
      </c>
    </row>
    <row r="332" spans="1:5" ht="15.75" thickBot="1" x14ac:dyDescent="0.3">
      <c r="A332" s="7" t="s">
        <v>36</v>
      </c>
      <c r="B332" s="15">
        <v>280</v>
      </c>
      <c r="C332" s="15">
        <v>0</v>
      </c>
      <c r="D332" s="15">
        <v>0</v>
      </c>
      <c r="E332" s="15">
        <v>0</v>
      </c>
    </row>
    <row r="333" spans="1:5" ht="15.75" thickBot="1" x14ac:dyDescent="0.3">
      <c r="A333" s="7" t="s">
        <v>37</v>
      </c>
      <c r="B333" s="15">
        <f>B351</f>
        <v>27000</v>
      </c>
      <c r="C333" s="15">
        <f>C351</f>
        <v>0</v>
      </c>
      <c r="D333" s="15">
        <f>D351</f>
        <v>0</v>
      </c>
      <c r="E333" s="15">
        <f>E351</f>
        <v>0</v>
      </c>
    </row>
    <row r="334" spans="1:5" ht="34.5" customHeight="1" thickBot="1" x14ac:dyDescent="0.3">
      <c r="A334" s="7" t="s">
        <v>38</v>
      </c>
      <c r="B334" s="15">
        <f>B333/B332</f>
        <v>96.428571428571431</v>
      </c>
      <c r="C334" s="15" t="e">
        <f>C333/C332</f>
        <v>#DIV/0!</v>
      </c>
      <c r="D334" s="15" t="e">
        <f>D333/D332</f>
        <v>#DIV/0!</v>
      </c>
      <c r="E334" s="15" t="e">
        <f>E333/E332</f>
        <v>#DIV/0!</v>
      </c>
    </row>
    <row r="335" spans="1:5" ht="15.75" thickBot="1" x14ac:dyDescent="0.3">
      <c r="A335" s="7" t="s">
        <v>39</v>
      </c>
      <c r="B335" s="16" t="s">
        <v>40</v>
      </c>
      <c r="C335" s="17">
        <f>C332/B332-1</f>
        <v>-1</v>
      </c>
      <c r="D335" s="17" t="e">
        <f t="shared" ref="D335:E337" si="8">D332/C332-1</f>
        <v>#DIV/0!</v>
      </c>
      <c r="E335" s="17" t="e">
        <f t="shared" si="8"/>
        <v>#DIV/0!</v>
      </c>
    </row>
    <row r="336" spans="1:5" ht="15.75" thickBot="1" x14ac:dyDescent="0.3">
      <c r="A336" s="7" t="s">
        <v>41</v>
      </c>
      <c r="B336" s="16" t="s">
        <v>40</v>
      </c>
      <c r="C336" s="17">
        <f>C333/B333-1</f>
        <v>-1</v>
      </c>
      <c r="D336" s="17" t="e">
        <f t="shared" si="8"/>
        <v>#DIV/0!</v>
      </c>
      <c r="E336" s="17" t="e">
        <f t="shared" si="8"/>
        <v>#DIV/0!</v>
      </c>
    </row>
    <row r="337" spans="1:5" ht="15.75" thickBot="1" x14ac:dyDescent="0.3">
      <c r="A337" s="7" t="s">
        <v>42</v>
      </c>
      <c r="B337" s="16" t="s">
        <v>40</v>
      </c>
      <c r="C337" s="17" t="e">
        <f>C334/B334-1</f>
        <v>#DIV/0!</v>
      </c>
      <c r="D337" s="17" t="e">
        <f t="shared" si="8"/>
        <v>#DIV/0!</v>
      </c>
      <c r="E337" s="17" t="e">
        <f t="shared" si="8"/>
        <v>#DIV/0!</v>
      </c>
    </row>
    <row r="338" spans="1:5" ht="15.75" thickBot="1" x14ac:dyDescent="0.3">
      <c r="A338" s="389" t="s">
        <v>304</v>
      </c>
      <c r="B338" s="390"/>
      <c r="C338" s="390"/>
      <c r="D338" s="390"/>
      <c r="E338" s="391"/>
    </row>
    <row r="339" spans="1:5" ht="12.75" customHeight="1" x14ac:dyDescent="0.25">
      <c r="A339" s="379"/>
      <c r="B339" s="70">
        <v>2018</v>
      </c>
      <c r="C339" s="70">
        <v>2019</v>
      </c>
      <c r="D339" s="70">
        <v>2020</v>
      </c>
      <c r="E339" s="70">
        <v>2021</v>
      </c>
    </row>
    <row r="340" spans="1:5" ht="9" customHeight="1" thickBot="1" x14ac:dyDescent="0.3">
      <c r="A340" s="380"/>
      <c r="B340" s="13" t="s">
        <v>13</v>
      </c>
      <c r="C340" s="13" t="s">
        <v>14</v>
      </c>
      <c r="D340" s="13" t="s">
        <v>14</v>
      </c>
      <c r="E340" s="13" t="s">
        <v>14</v>
      </c>
    </row>
    <row r="341" spans="1:5" ht="15.75" thickBot="1" x14ac:dyDescent="0.3">
      <c r="A341" s="18" t="s">
        <v>78</v>
      </c>
      <c r="B341" s="24">
        <f>B342+B343+B344+B345</f>
        <v>0</v>
      </c>
      <c r="C341" s="24">
        <f>C342+C343+C344+C345</f>
        <v>0</v>
      </c>
      <c r="D341" s="24">
        <f>D342+D343+D344+D345</f>
        <v>0</v>
      </c>
      <c r="E341" s="24">
        <f>E342+E343+E344+E345</f>
        <v>0</v>
      </c>
    </row>
    <row r="342" spans="1:5" ht="15.75" thickBot="1" x14ac:dyDescent="0.3">
      <c r="A342" s="20" t="s">
        <v>45</v>
      </c>
      <c r="B342" s="24"/>
      <c r="C342" s="24"/>
      <c r="D342" s="24"/>
      <c r="E342" s="24"/>
    </row>
    <row r="343" spans="1:5" ht="15.75" thickBot="1" x14ac:dyDescent="0.3">
      <c r="A343" s="20" t="s">
        <v>79</v>
      </c>
      <c r="B343" s="24"/>
      <c r="C343" s="24"/>
      <c r="D343" s="24"/>
      <c r="E343" s="24"/>
    </row>
    <row r="344" spans="1:5" ht="15.75" thickBot="1" x14ac:dyDescent="0.3">
      <c r="A344" s="20" t="s">
        <v>80</v>
      </c>
      <c r="B344" s="24"/>
      <c r="C344" s="24"/>
      <c r="D344" s="24"/>
      <c r="E344" s="24"/>
    </row>
    <row r="345" spans="1:5" ht="15.75" thickBot="1" x14ac:dyDescent="0.3">
      <c r="A345" s="20" t="s">
        <v>81</v>
      </c>
      <c r="B345" s="24"/>
      <c r="C345" s="24"/>
      <c r="D345" s="24"/>
      <c r="E345" s="24"/>
    </row>
    <row r="346" spans="1:5" ht="15.75" thickBot="1" x14ac:dyDescent="0.3">
      <c r="A346" s="18" t="s">
        <v>82</v>
      </c>
      <c r="B346" s="23">
        <f>B347+B348+B349+B350</f>
        <v>27000</v>
      </c>
      <c r="C346" s="23">
        <f>C347+C348+C349+C350</f>
        <v>0</v>
      </c>
      <c r="D346" s="23">
        <f>D347+D348+D349+D350</f>
        <v>0</v>
      </c>
      <c r="E346" s="23">
        <f>E347+E348+E349+E350</f>
        <v>0</v>
      </c>
    </row>
    <row r="347" spans="1:5" ht="15.75" thickBot="1" x14ac:dyDescent="0.3">
      <c r="A347" s="20" t="s">
        <v>45</v>
      </c>
      <c r="B347" s="23">
        <v>27000</v>
      </c>
      <c r="C347" s="24">
        <v>0</v>
      </c>
      <c r="D347" s="24">
        <v>0</v>
      </c>
      <c r="E347" s="24"/>
    </row>
    <row r="348" spans="1:5" ht="15.75" thickBot="1" x14ac:dyDescent="0.3">
      <c r="A348" s="20" t="s">
        <v>79</v>
      </c>
      <c r="B348" s="23"/>
      <c r="C348" s="24"/>
      <c r="D348" s="24"/>
      <c r="E348" s="24"/>
    </row>
    <row r="349" spans="1:5" ht="15.75" thickBot="1" x14ac:dyDescent="0.3">
      <c r="A349" s="20" t="s">
        <v>80</v>
      </c>
      <c r="B349" s="23"/>
      <c r="C349" s="24"/>
      <c r="D349" s="24"/>
      <c r="E349" s="24"/>
    </row>
    <row r="350" spans="1:5" ht="15.75" thickBot="1" x14ac:dyDescent="0.3">
      <c r="A350" s="20" t="s">
        <v>81</v>
      </c>
      <c r="B350" s="23"/>
      <c r="C350" s="24"/>
      <c r="D350" s="24"/>
      <c r="E350" s="24"/>
    </row>
    <row r="351" spans="1:5" ht="15.75" thickBot="1" x14ac:dyDescent="0.3">
      <c r="A351" s="37" t="s">
        <v>172</v>
      </c>
      <c r="B351" s="23">
        <f>B341+B346</f>
        <v>27000</v>
      </c>
      <c r="C351" s="23">
        <f>C341+C346</f>
        <v>0</v>
      </c>
      <c r="D351" s="23">
        <f>D341+D346</f>
        <v>0</v>
      </c>
      <c r="E351" s="23">
        <f>E341+E346</f>
        <v>0</v>
      </c>
    </row>
    <row r="352" spans="1:5" ht="40.5" customHeight="1" thickBot="1" x14ac:dyDescent="0.3">
      <c r="A352" s="8" t="s">
        <v>158</v>
      </c>
      <c r="B352" s="545" t="s">
        <v>305</v>
      </c>
      <c r="C352" s="546"/>
      <c r="D352" s="546"/>
      <c r="E352" s="547"/>
    </row>
    <row r="353" spans="1:5" ht="23.25" customHeight="1" thickBot="1" x14ac:dyDescent="0.3">
      <c r="A353" s="402" t="s">
        <v>160</v>
      </c>
      <c r="B353" s="403"/>
      <c r="C353" s="403"/>
      <c r="D353" s="403"/>
      <c r="E353" s="404"/>
    </row>
    <row r="354" spans="1:5" ht="27" customHeight="1" thickBot="1" x14ac:dyDescent="0.3">
      <c r="A354" s="7" t="s">
        <v>273</v>
      </c>
      <c r="B354" s="136" t="s">
        <v>95</v>
      </c>
      <c r="C354" s="137" t="s">
        <v>96</v>
      </c>
      <c r="D354" s="137" t="s">
        <v>96</v>
      </c>
      <c r="E354" s="137" t="s">
        <v>96</v>
      </c>
    </row>
    <row r="355" spans="1:5" ht="34.5" customHeight="1" thickBot="1" x14ac:dyDescent="0.3">
      <c r="A355" s="146" t="s">
        <v>306</v>
      </c>
      <c r="B355" s="147">
        <v>0.8</v>
      </c>
      <c r="C355" s="147" t="s">
        <v>271</v>
      </c>
      <c r="D355" s="147" t="s">
        <v>307</v>
      </c>
      <c r="E355" s="147" t="s">
        <v>271</v>
      </c>
    </row>
    <row r="356" spans="1:5" ht="27" customHeight="1" thickBot="1" x14ac:dyDescent="0.3">
      <c r="A356" s="148" t="s">
        <v>308</v>
      </c>
      <c r="B356" s="147">
        <v>0.9</v>
      </c>
      <c r="C356" s="147" t="s">
        <v>271</v>
      </c>
      <c r="D356" s="147" t="s">
        <v>307</v>
      </c>
      <c r="E356" s="147" t="s">
        <v>271</v>
      </c>
    </row>
    <row r="357" spans="1:5" ht="24" customHeight="1" thickBot="1" x14ac:dyDescent="0.3">
      <c r="A357" s="417" t="s">
        <v>309</v>
      </c>
      <c r="B357" s="418"/>
      <c r="C357" s="418"/>
      <c r="D357" s="418"/>
      <c r="E357" s="419"/>
    </row>
    <row r="358" spans="1:5" ht="15.75" thickBot="1" x14ac:dyDescent="0.3">
      <c r="A358" s="392" t="s">
        <v>29</v>
      </c>
      <c r="B358" s="393"/>
      <c r="C358" s="393"/>
      <c r="D358" s="393"/>
      <c r="E358" s="394"/>
    </row>
    <row r="359" spans="1:5" ht="24.75" customHeight="1" thickBot="1" x14ac:dyDescent="0.3">
      <c r="A359" s="9" t="s">
        <v>173</v>
      </c>
      <c r="B359" s="563" t="s">
        <v>310</v>
      </c>
      <c r="C359" s="564"/>
      <c r="D359" s="564"/>
      <c r="E359" s="565"/>
    </row>
    <row r="360" spans="1:5" ht="31.5" customHeight="1" thickBot="1" x14ac:dyDescent="0.3">
      <c r="A360" s="7" t="s">
        <v>32</v>
      </c>
      <c r="B360" s="566" t="s">
        <v>311</v>
      </c>
      <c r="C360" s="567"/>
      <c r="D360" s="567"/>
      <c r="E360" s="568"/>
    </row>
    <row r="361" spans="1:5" ht="15.75" thickBot="1" x14ac:dyDescent="0.3">
      <c r="A361" s="7" t="s">
        <v>34</v>
      </c>
      <c r="B361" s="405" t="s">
        <v>276</v>
      </c>
      <c r="C361" s="406"/>
      <c r="D361" s="406"/>
      <c r="E361" s="407"/>
    </row>
    <row r="362" spans="1:5" ht="12.75" customHeight="1" x14ac:dyDescent="0.25">
      <c r="A362" s="379"/>
      <c r="B362" s="70">
        <v>2019</v>
      </c>
      <c r="C362" s="70">
        <v>2020</v>
      </c>
      <c r="D362" s="70">
        <v>2021</v>
      </c>
      <c r="E362" s="70">
        <v>2022</v>
      </c>
    </row>
    <row r="363" spans="1:5" ht="9" customHeight="1" thickBot="1" x14ac:dyDescent="0.3">
      <c r="A363" s="380"/>
      <c r="B363" s="13" t="s">
        <v>13</v>
      </c>
      <c r="C363" s="13" t="s">
        <v>14</v>
      </c>
      <c r="D363" s="13" t="s">
        <v>14</v>
      </c>
      <c r="E363" s="13" t="s">
        <v>14</v>
      </c>
    </row>
    <row r="364" spans="1:5" ht="15.75" thickBot="1" x14ac:dyDescent="0.3">
      <c r="A364" s="7" t="s">
        <v>36</v>
      </c>
      <c r="B364" s="15">
        <v>250</v>
      </c>
      <c r="C364" s="15">
        <v>250</v>
      </c>
      <c r="D364" s="15">
        <v>250</v>
      </c>
      <c r="E364" s="15">
        <v>250</v>
      </c>
    </row>
    <row r="365" spans="1:5" ht="15.75" thickBot="1" x14ac:dyDescent="0.3">
      <c r="A365" s="7" t="s">
        <v>37</v>
      </c>
      <c r="B365" s="15">
        <f>B394</f>
        <v>293500</v>
      </c>
      <c r="C365" s="15">
        <f>C394</f>
        <v>304500</v>
      </c>
      <c r="D365" s="15">
        <f>D394</f>
        <v>304500</v>
      </c>
      <c r="E365" s="15">
        <f>E394</f>
        <v>304500</v>
      </c>
    </row>
    <row r="366" spans="1:5" ht="15.75" thickBot="1" x14ac:dyDescent="0.3">
      <c r="A366" s="7" t="s">
        <v>38</v>
      </c>
      <c r="B366" s="15">
        <f>B365/B364</f>
        <v>1174</v>
      </c>
      <c r="C366" s="15">
        <f>C365/C364</f>
        <v>1218</v>
      </c>
      <c r="D366" s="15">
        <f>D365/D364</f>
        <v>1218</v>
      </c>
      <c r="E366" s="15">
        <f>E365/E364</f>
        <v>1218</v>
      </c>
    </row>
    <row r="367" spans="1:5" ht="15.75" thickBot="1" x14ac:dyDescent="0.3">
      <c r="A367" s="7" t="s">
        <v>39</v>
      </c>
      <c r="B367" s="16" t="s">
        <v>40</v>
      </c>
      <c r="C367" s="17">
        <f t="shared" ref="C367:E369" si="9">C364/B364-1</f>
        <v>0</v>
      </c>
      <c r="D367" s="17">
        <f t="shared" si="9"/>
        <v>0</v>
      </c>
      <c r="E367" s="17">
        <f t="shared" si="9"/>
        <v>0</v>
      </c>
    </row>
    <row r="368" spans="1:5" ht="15.75" thickBot="1" x14ac:dyDescent="0.3">
      <c r="A368" s="7" t="s">
        <v>41</v>
      </c>
      <c r="B368" s="16" t="s">
        <v>40</v>
      </c>
      <c r="C368" s="17">
        <f t="shared" si="9"/>
        <v>3.7478705281090319E-2</v>
      </c>
      <c r="D368" s="17">
        <f t="shared" si="9"/>
        <v>0</v>
      </c>
      <c r="E368" s="17">
        <f t="shared" si="9"/>
        <v>0</v>
      </c>
    </row>
    <row r="369" spans="1:5" ht="15.75" thickBot="1" x14ac:dyDescent="0.3">
      <c r="A369" s="7" t="s">
        <v>42</v>
      </c>
      <c r="B369" s="16" t="s">
        <v>40</v>
      </c>
      <c r="C369" s="17">
        <f t="shared" si="9"/>
        <v>3.7478705281090319E-2</v>
      </c>
      <c r="D369" s="17">
        <f t="shared" si="9"/>
        <v>0</v>
      </c>
      <c r="E369" s="17">
        <f t="shared" si="9"/>
        <v>0</v>
      </c>
    </row>
    <row r="370" spans="1:5" ht="15.75" thickBot="1" x14ac:dyDescent="0.3">
      <c r="A370" s="389" t="s">
        <v>312</v>
      </c>
      <c r="B370" s="390"/>
      <c r="C370" s="390"/>
      <c r="D370" s="390"/>
      <c r="E370" s="391"/>
    </row>
    <row r="371" spans="1:5" ht="12.75" customHeight="1" x14ac:dyDescent="0.25">
      <c r="A371" s="379"/>
      <c r="B371" s="70">
        <v>2019</v>
      </c>
      <c r="C371" s="70">
        <v>2020</v>
      </c>
      <c r="D371" s="70">
        <v>2021</v>
      </c>
      <c r="E371" s="70">
        <v>2022</v>
      </c>
    </row>
    <row r="372" spans="1:5" ht="9" customHeight="1" thickBot="1" x14ac:dyDescent="0.3">
      <c r="A372" s="380"/>
      <c r="B372" s="13" t="s">
        <v>13</v>
      </c>
      <c r="C372" s="13" t="s">
        <v>14</v>
      </c>
      <c r="D372" s="13" t="s">
        <v>14</v>
      </c>
      <c r="E372" s="13" t="s">
        <v>14</v>
      </c>
    </row>
    <row r="373" spans="1:5" ht="15.75" thickBot="1" x14ac:dyDescent="0.3">
      <c r="A373" s="18" t="s">
        <v>44</v>
      </c>
      <c r="B373" s="24">
        <f>B374+B375</f>
        <v>207000</v>
      </c>
      <c r="C373" s="24">
        <f>C374+C375</f>
        <v>207000</v>
      </c>
      <c r="D373" s="24">
        <f>D374+D375</f>
        <v>207000</v>
      </c>
      <c r="E373" s="24">
        <f>E374+E375</f>
        <v>207000</v>
      </c>
    </row>
    <row r="374" spans="1:5" ht="15.75" thickBot="1" x14ac:dyDescent="0.3">
      <c r="A374" s="20" t="s">
        <v>45</v>
      </c>
      <c r="B374" s="65">
        <v>207000</v>
      </c>
      <c r="C374" s="65">
        <v>207000</v>
      </c>
      <c r="D374" s="65">
        <v>207000</v>
      </c>
      <c r="E374" s="65">
        <v>207000</v>
      </c>
    </row>
    <row r="375" spans="1:5" ht="15.75" thickBot="1" x14ac:dyDescent="0.3">
      <c r="A375" s="20" t="s">
        <v>46</v>
      </c>
      <c r="B375" s="23"/>
      <c r="C375" s="23"/>
      <c r="D375" s="23"/>
      <c r="E375" s="23"/>
    </row>
    <row r="376" spans="1:5" ht="24.75" thickBot="1" x14ac:dyDescent="0.3">
      <c r="A376" s="18" t="s">
        <v>47</v>
      </c>
      <c r="B376" s="24">
        <f>B377+B378</f>
        <v>35000</v>
      </c>
      <c r="C376" s="24">
        <f>C377+C378</f>
        <v>35000</v>
      </c>
      <c r="D376" s="24">
        <f>D377+D378</f>
        <v>35000</v>
      </c>
      <c r="E376" s="24">
        <f>E377+E378</f>
        <v>35000</v>
      </c>
    </row>
    <row r="377" spans="1:5" ht="15.75" thickBot="1" x14ac:dyDescent="0.3">
      <c r="A377" s="20" t="s">
        <v>45</v>
      </c>
      <c r="B377" s="65">
        <v>35000</v>
      </c>
      <c r="C377" s="65">
        <v>35000</v>
      </c>
      <c r="D377" s="65">
        <v>35000</v>
      </c>
      <c r="E377" s="65">
        <v>35000</v>
      </c>
    </row>
    <row r="378" spans="1:5" ht="15.75" thickBot="1" x14ac:dyDescent="0.3">
      <c r="A378" s="20" t="s">
        <v>46</v>
      </c>
      <c r="B378" s="23"/>
      <c r="C378" s="24"/>
      <c r="D378" s="24"/>
      <c r="E378" s="24"/>
    </row>
    <row r="379" spans="1:5" ht="15.75" thickBot="1" x14ac:dyDescent="0.3">
      <c r="A379" s="18" t="s">
        <v>48</v>
      </c>
      <c r="B379" s="23">
        <f>B380+B381</f>
        <v>49000</v>
      </c>
      <c r="C379" s="24">
        <f>C380+C381</f>
        <v>60000</v>
      </c>
      <c r="D379" s="24">
        <f>D380+D381</f>
        <v>60000</v>
      </c>
      <c r="E379" s="24">
        <f>E380+E381</f>
        <v>60000</v>
      </c>
    </row>
    <row r="380" spans="1:5" ht="15.75" thickBot="1" x14ac:dyDescent="0.3">
      <c r="A380" s="20" t="s">
        <v>45</v>
      </c>
      <c r="B380" s="65">
        <v>49000</v>
      </c>
      <c r="C380" s="24">
        <v>60000</v>
      </c>
      <c r="D380" s="24">
        <v>60000</v>
      </c>
      <c r="E380" s="24">
        <v>60000</v>
      </c>
    </row>
    <row r="381" spans="1:5" ht="15.75" thickBot="1" x14ac:dyDescent="0.3">
      <c r="A381" s="20" t="s">
        <v>46</v>
      </c>
      <c r="B381" s="23"/>
      <c r="C381" s="24"/>
      <c r="D381" s="24"/>
      <c r="E381" s="24"/>
    </row>
    <row r="382" spans="1:5" ht="15.75" thickBot="1" x14ac:dyDescent="0.3">
      <c r="A382" s="18" t="s">
        <v>49</v>
      </c>
      <c r="B382" s="23"/>
      <c r="C382" s="24"/>
      <c r="D382" s="24"/>
      <c r="E382" s="24"/>
    </row>
    <row r="383" spans="1:5" ht="15.75" thickBot="1" x14ac:dyDescent="0.3">
      <c r="A383" s="20" t="s">
        <v>45</v>
      </c>
      <c r="B383" s="23"/>
      <c r="C383" s="24"/>
      <c r="D383" s="24"/>
      <c r="E383" s="24"/>
    </row>
    <row r="384" spans="1:5" ht="15.75" thickBot="1" x14ac:dyDescent="0.3">
      <c r="A384" s="20" t="s">
        <v>46</v>
      </c>
      <c r="B384" s="23"/>
      <c r="C384" s="24"/>
      <c r="D384" s="24"/>
      <c r="E384" s="24"/>
    </row>
    <row r="385" spans="1:6" ht="15.75" thickBot="1" x14ac:dyDescent="0.3">
      <c r="A385" s="18" t="s">
        <v>50</v>
      </c>
      <c r="B385" s="23"/>
      <c r="C385" s="24"/>
      <c r="D385" s="24"/>
      <c r="E385" s="24"/>
    </row>
    <row r="386" spans="1:6" ht="15.75" thickBot="1" x14ac:dyDescent="0.3">
      <c r="A386" s="20" t="s">
        <v>45</v>
      </c>
      <c r="B386" s="23"/>
      <c r="C386" s="24"/>
      <c r="D386" s="24"/>
      <c r="E386" s="24"/>
    </row>
    <row r="387" spans="1:6" ht="15.75" thickBot="1" x14ac:dyDescent="0.3">
      <c r="A387" s="20" t="s">
        <v>46</v>
      </c>
      <c r="B387" s="23"/>
      <c r="C387" s="24"/>
      <c r="D387" s="24"/>
      <c r="E387" s="24"/>
    </row>
    <row r="388" spans="1:6" ht="15.75" thickBot="1" x14ac:dyDescent="0.3">
      <c r="A388" s="18" t="s">
        <v>51</v>
      </c>
      <c r="B388" s="23">
        <f>B389+B390</f>
        <v>0</v>
      </c>
      <c r="C388" s="24">
        <f>C389+C390</f>
        <v>0</v>
      </c>
      <c r="D388" s="24">
        <f>D389+D390</f>
        <v>0</v>
      </c>
      <c r="E388" s="24">
        <f>E389+E390</f>
        <v>0</v>
      </c>
    </row>
    <row r="389" spans="1:6" ht="15.75" thickBot="1" x14ac:dyDescent="0.3">
      <c r="A389" s="20" t="s">
        <v>45</v>
      </c>
      <c r="B389" s="65"/>
      <c r="C389" s="24">
        <v>0</v>
      </c>
      <c r="D389" s="60">
        <v>0</v>
      </c>
      <c r="E389" s="60">
        <v>0</v>
      </c>
    </row>
    <row r="390" spans="1:6" ht="15.75" thickBot="1" x14ac:dyDescent="0.3">
      <c r="A390" s="20" t="s">
        <v>46</v>
      </c>
      <c r="B390" s="23"/>
      <c r="C390" s="24"/>
      <c r="D390" s="24"/>
      <c r="E390" s="24"/>
    </row>
    <row r="391" spans="1:6" ht="24.75" thickBot="1" x14ac:dyDescent="0.3">
      <c r="A391" s="18" t="s">
        <v>52</v>
      </c>
      <c r="B391" s="23">
        <f>B392+B393</f>
        <v>2500</v>
      </c>
      <c r="C391" s="23">
        <f>C392+C393</f>
        <v>2500</v>
      </c>
      <c r="D391" s="23">
        <f>D392+D393</f>
        <v>2500</v>
      </c>
      <c r="E391" s="23">
        <f>E392+E393</f>
        <v>2500</v>
      </c>
    </row>
    <row r="392" spans="1:6" ht="15.75" thickBot="1" x14ac:dyDescent="0.3">
      <c r="A392" s="20" t="s">
        <v>45</v>
      </c>
      <c r="B392" s="23">
        <v>2500</v>
      </c>
      <c r="C392" s="23">
        <v>2500</v>
      </c>
      <c r="D392" s="23">
        <v>2500</v>
      </c>
      <c r="E392" s="23">
        <v>2500</v>
      </c>
      <c r="F392" s="133"/>
    </row>
    <row r="393" spans="1:6" ht="15.75" thickBot="1" x14ac:dyDescent="0.3">
      <c r="A393" s="20" t="s">
        <v>46</v>
      </c>
      <c r="B393" s="23"/>
      <c r="C393" s="139"/>
      <c r="D393" s="28"/>
      <c r="E393" s="28"/>
    </row>
    <row r="394" spans="1:6" ht="15.75" thickBot="1" x14ac:dyDescent="0.3">
      <c r="A394" s="29" t="s">
        <v>176</v>
      </c>
      <c r="B394" s="23">
        <f>B391+B388+B385+B382+B379+B376+B373</f>
        <v>293500</v>
      </c>
      <c r="C394" s="23">
        <f>C391+C388+C385+C382+C379+C376+C373</f>
        <v>304500</v>
      </c>
      <c r="D394" s="23">
        <f>D391+D388+D385+D382+D379+D376+D373</f>
        <v>304500</v>
      </c>
      <c r="E394" s="23">
        <f>E391+E388+E385+E382+E379+E376+E373</f>
        <v>304500</v>
      </c>
    </row>
    <row r="395" spans="1:6" ht="15.75" thickBot="1" x14ac:dyDescent="0.3">
      <c r="A395" s="30" t="s">
        <v>54</v>
      </c>
      <c r="B395" s="31">
        <f>IF(B394-B365=0,0,"Error")</f>
        <v>0</v>
      </c>
      <c r="C395" s="31">
        <f>IF(C394-C365=0,0,"Error")</f>
        <v>0</v>
      </c>
      <c r="D395" s="31">
        <f>IF(D394-D365=0,0,"Error")</f>
        <v>0</v>
      </c>
      <c r="E395" s="31">
        <f>IF(E394-E365=0,0,"Error")</f>
        <v>0</v>
      </c>
    </row>
    <row r="396" spans="1:6" ht="34.5" hidden="1" thickBot="1" x14ac:dyDescent="0.3">
      <c r="A396" s="9" t="s">
        <v>55</v>
      </c>
      <c r="B396" s="9" t="s">
        <v>313</v>
      </c>
      <c r="C396" s="36" t="s">
        <v>73</v>
      </c>
      <c r="D396" s="395"/>
      <c r="E396" s="382"/>
    </row>
    <row r="397" spans="1:6" ht="24.75" customHeight="1" thickBot="1" x14ac:dyDescent="0.3">
      <c r="A397" s="9" t="s">
        <v>177</v>
      </c>
      <c r="B397" s="541" t="s">
        <v>314</v>
      </c>
      <c r="C397" s="497"/>
      <c r="D397" s="497"/>
      <c r="E397" s="498"/>
    </row>
    <row r="398" spans="1:6" ht="31.5" customHeight="1" thickBot="1" x14ac:dyDescent="0.3">
      <c r="A398" s="7" t="s">
        <v>32</v>
      </c>
      <c r="B398" s="402" t="s">
        <v>315</v>
      </c>
      <c r="C398" s="403"/>
      <c r="D398" s="403"/>
      <c r="E398" s="404"/>
    </row>
    <row r="399" spans="1:6" ht="15.75" thickBot="1" x14ac:dyDescent="0.3">
      <c r="A399" s="7" t="s">
        <v>34</v>
      </c>
      <c r="B399" s="405" t="s">
        <v>276</v>
      </c>
      <c r="C399" s="406"/>
      <c r="D399" s="406"/>
      <c r="E399" s="407"/>
    </row>
    <row r="400" spans="1:6" ht="12.75" customHeight="1" x14ac:dyDescent="0.25">
      <c r="A400" s="379"/>
      <c r="B400" s="70">
        <v>2019</v>
      </c>
      <c r="C400" s="70">
        <v>2020</v>
      </c>
      <c r="D400" s="70">
        <v>2021</v>
      </c>
      <c r="E400" s="70">
        <v>2022</v>
      </c>
    </row>
    <row r="401" spans="1:5" ht="9" customHeight="1" thickBot="1" x14ac:dyDescent="0.3">
      <c r="A401" s="380"/>
      <c r="B401" s="13" t="s">
        <v>13</v>
      </c>
      <c r="C401" s="13" t="s">
        <v>14</v>
      </c>
      <c r="D401" s="13" t="s">
        <v>14</v>
      </c>
      <c r="E401" s="13" t="s">
        <v>14</v>
      </c>
    </row>
    <row r="402" spans="1:5" ht="15.75" thickBot="1" x14ac:dyDescent="0.3">
      <c r="A402" s="7" t="s">
        <v>36</v>
      </c>
      <c r="B402" s="15">
        <v>24</v>
      </c>
      <c r="C402" s="15">
        <v>24</v>
      </c>
      <c r="D402" s="15">
        <v>24</v>
      </c>
      <c r="E402" s="15">
        <v>24</v>
      </c>
    </row>
    <row r="403" spans="1:5" ht="15.75" thickBot="1" x14ac:dyDescent="0.3">
      <c r="A403" s="7" t="s">
        <v>37</v>
      </c>
      <c r="B403" s="15">
        <f>B432</f>
        <v>28630</v>
      </c>
      <c r="C403" s="15">
        <f>C432</f>
        <v>28530</v>
      </c>
      <c r="D403" s="15">
        <f>D432</f>
        <v>28550</v>
      </c>
      <c r="E403" s="15">
        <f>E432</f>
        <v>28550</v>
      </c>
    </row>
    <row r="404" spans="1:5" ht="15.75" thickBot="1" x14ac:dyDescent="0.3">
      <c r="A404" s="7" t="s">
        <v>38</v>
      </c>
      <c r="B404" s="15">
        <f>B403/B402</f>
        <v>1192.9166666666667</v>
      </c>
      <c r="C404" s="15">
        <f>C403/C402</f>
        <v>1188.75</v>
      </c>
      <c r="D404" s="15">
        <f>D403/D402</f>
        <v>1189.5833333333333</v>
      </c>
      <c r="E404" s="15">
        <f>E403/E402</f>
        <v>1189.5833333333333</v>
      </c>
    </row>
    <row r="405" spans="1:5" ht="15.75" thickBot="1" x14ac:dyDescent="0.3">
      <c r="A405" s="7" t="s">
        <v>39</v>
      </c>
      <c r="B405" s="16" t="s">
        <v>40</v>
      </c>
      <c r="C405" s="17">
        <f t="shared" ref="C405:E407" si="10">C402/B402-1</f>
        <v>0</v>
      </c>
      <c r="D405" s="17">
        <f t="shared" si="10"/>
        <v>0</v>
      </c>
      <c r="E405" s="17">
        <f t="shared" si="10"/>
        <v>0</v>
      </c>
    </row>
    <row r="406" spans="1:5" ht="15.75" thickBot="1" x14ac:dyDescent="0.3">
      <c r="A406" s="7" t="s">
        <v>41</v>
      </c>
      <c r="B406" s="16" t="s">
        <v>40</v>
      </c>
      <c r="C406" s="17">
        <f t="shared" si="10"/>
        <v>-3.4928396786587657E-3</v>
      </c>
      <c r="D406" s="17">
        <f t="shared" si="10"/>
        <v>7.01016473887206E-4</v>
      </c>
      <c r="E406" s="17">
        <f t="shared" si="10"/>
        <v>0</v>
      </c>
    </row>
    <row r="407" spans="1:5" ht="15.75" thickBot="1" x14ac:dyDescent="0.3">
      <c r="A407" s="7" t="s">
        <v>42</v>
      </c>
      <c r="B407" s="16" t="s">
        <v>40</v>
      </c>
      <c r="C407" s="17">
        <f t="shared" si="10"/>
        <v>-3.4928396786587657E-3</v>
      </c>
      <c r="D407" s="17">
        <f t="shared" si="10"/>
        <v>7.0101647388698396E-4</v>
      </c>
      <c r="E407" s="17">
        <f t="shared" si="10"/>
        <v>0</v>
      </c>
    </row>
    <row r="408" spans="1:5" ht="15.75" thickBot="1" x14ac:dyDescent="0.3">
      <c r="A408" s="389" t="s">
        <v>316</v>
      </c>
      <c r="B408" s="390"/>
      <c r="C408" s="390"/>
      <c r="D408" s="390"/>
      <c r="E408" s="391"/>
    </row>
    <row r="409" spans="1:5" ht="12.75" customHeight="1" x14ac:dyDescent="0.25">
      <c r="A409" s="379"/>
      <c r="B409" s="70">
        <v>2019</v>
      </c>
      <c r="C409" s="70">
        <v>2020</v>
      </c>
      <c r="D409" s="70">
        <v>2021</v>
      </c>
      <c r="E409" s="70">
        <v>2022</v>
      </c>
    </row>
    <row r="410" spans="1:5" ht="9" customHeight="1" thickBot="1" x14ac:dyDescent="0.3">
      <c r="A410" s="380"/>
      <c r="B410" s="13" t="s">
        <v>13</v>
      </c>
      <c r="C410" s="13" t="s">
        <v>14</v>
      </c>
      <c r="D410" s="13" t="s">
        <v>14</v>
      </c>
      <c r="E410" s="13" t="s">
        <v>14</v>
      </c>
    </row>
    <row r="411" spans="1:5" ht="15.75" thickBot="1" x14ac:dyDescent="0.3">
      <c r="A411" s="18" t="s">
        <v>44</v>
      </c>
      <c r="B411" s="24">
        <f>B412+B413</f>
        <v>22500</v>
      </c>
      <c r="C411" s="24">
        <f>C412+C413</f>
        <v>22500</v>
      </c>
      <c r="D411" s="24">
        <f>D412+D413</f>
        <v>22500</v>
      </c>
      <c r="E411" s="24">
        <f>E412+E413</f>
        <v>22500</v>
      </c>
    </row>
    <row r="412" spans="1:5" ht="15.75" thickBot="1" x14ac:dyDescent="0.3">
      <c r="A412" s="20" t="s">
        <v>45</v>
      </c>
      <c r="B412" s="65">
        <v>22500</v>
      </c>
      <c r="C412" s="23">
        <v>22500</v>
      </c>
      <c r="D412" s="23">
        <v>22500</v>
      </c>
      <c r="E412" s="23">
        <v>22500</v>
      </c>
    </row>
    <row r="413" spans="1:5" ht="15.75" thickBot="1" x14ac:dyDescent="0.3">
      <c r="A413" s="20" t="s">
        <v>46</v>
      </c>
      <c r="B413" s="23"/>
      <c r="C413" s="23"/>
      <c r="D413" s="23"/>
      <c r="E413" s="23"/>
    </row>
    <row r="414" spans="1:5" ht="24.75" thickBot="1" x14ac:dyDescent="0.3">
      <c r="A414" s="18" t="s">
        <v>47</v>
      </c>
      <c r="B414" s="24">
        <f>B415+B416</f>
        <v>4000</v>
      </c>
      <c r="C414" s="24">
        <f>C415+C416</f>
        <v>4000</v>
      </c>
      <c r="D414" s="24">
        <f>D415+D416</f>
        <v>4000</v>
      </c>
      <c r="E414" s="24">
        <f>E415+E416</f>
        <v>4000</v>
      </c>
    </row>
    <row r="415" spans="1:5" ht="15.75" thickBot="1" x14ac:dyDescent="0.3">
      <c r="A415" s="20" t="s">
        <v>45</v>
      </c>
      <c r="B415" s="65">
        <v>4000</v>
      </c>
      <c r="C415" s="24">
        <v>4000</v>
      </c>
      <c r="D415" s="24">
        <v>4000</v>
      </c>
      <c r="E415" s="24">
        <v>4000</v>
      </c>
    </row>
    <row r="416" spans="1:5" ht="15.75" thickBot="1" x14ac:dyDescent="0.3">
      <c r="A416" s="20" t="s">
        <v>46</v>
      </c>
      <c r="B416" s="23"/>
      <c r="C416" s="24"/>
      <c r="D416" s="24"/>
      <c r="E416" s="24"/>
    </row>
    <row r="417" spans="1:6" ht="15.75" thickBot="1" x14ac:dyDescent="0.3">
      <c r="A417" s="18" t="s">
        <v>48</v>
      </c>
      <c r="B417" s="23">
        <f>B418+B419</f>
        <v>2030</v>
      </c>
      <c r="C417" s="24">
        <f>C418+C419</f>
        <v>1930</v>
      </c>
      <c r="D417" s="24">
        <f>D418+D419</f>
        <v>1950</v>
      </c>
      <c r="E417" s="24">
        <f>E418+E419</f>
        <v>1950</v>
      </c>
    </row>
    <row r="418" spans="1:6" ht="15.75" thickBot="1" x14ac:dyDescent="0.3">
      <c r="A418" s="20" t="s">
        <v>45</v>
      </c>
      <c r="B418" s="65">
        <v>2030</v>
      </c>
      <c r="C418" s="24">
        <v>1930</v>
      </c>
      <c r="D418" s="24">
        <v>1950</v>
      </c>
      <c r="E418" s="24">
        <v>1950</v>
      </c>
    </row>
    <row r="419" spans="1:6" ht="15.75" thickBot="1" x14ac:dyDescent="0.3">
      <c r="A419" s="20" t="s">
        <v>46</v>
      </c>
      <c r="B419" s="23"/>
      <c r="C419" s="24"/>
      <c r="D419" s="24"/>
      <c r="E419" s="24"/>
    </row>
    <row r="420" spans="1:6" ht="15.75" thickBot="1" x14ac:dyDescent="0.3">
      <c r="A420" s="18" t="s">
        <v>49</v>
      </c>
      <c r="B420" s="23"/>
      <c r="C420" s="24"/>
      <c r="D420" s="24"/>
      <c r="E420" s="24"/>
    </row>
    <row r="421" spans="1:6" ht="15.75" thickBot="1" x14ac:dyDescent="0.3">
      <c r="A421" s="20" t="s">
        <v>45</v>
      </c>
      <c r="B421" s="23"/>
      <c r="C421" s="24"/>
      <c r="D421" s="24"/>
      <c r="E421" s="24"/>
    </row>
    <row r="422" spans="1:6" ht="15.75" thickBot="1" x14ac:dyDescent="0.3">
      <c r="A422" s="20" t="s">
        <v>46</v>
      </c>
      <c r="B422" s="23"/>
      <c r="C422" s="24"/>
      <c r="D422" s="24"/>
      <c r="E422" s="24"/>
    </row>
    <row r="423" spans="1:6" ht="15.75" thickBot="1" x14ac:dyDescent="0.3">
      <c r="A423" s="18" t="s">
        <v>50</v>
      </c>
      <c r="B423" s="23"/>
      <c r="C423" s="24"/>
      <c r="D423" s="24"/>
      <c r="E423" s="24"/>
    </row>
    <row r="424" spans="1:6" ht="15.75" thickBot="1" x14ac:dyDescent="0.3">
      <c r="A424" s="20" t="s">
        <v>45</v>
      </c>
      <c r="B424" s="23"/>
      <c r="C424" s="24"/>
      <c r="D424" s="24"/>
      <c r="E424" s="24"/>
    </row>
    <row r="425" spans="1:6" ht="15.75" thickBot="1" x14ac:dyDescent="0.3">
      <c r="A425" s="20" t="s">
        <v>46</v>
      </c>
      <c r="B425" s="23"/>
      <c r="C425" s="24"/>
      <c r="D425" s="24"/>
      <c r="E425" s="24"/>
    </row>
    <row r="426" spans="1:6" ht="15.75" thickBot="1" x14ac:dyDescent="0.3">
      <c r="A426" s="18" t="s">
        <v>51</v>
      </c>
      <c r="B426" s="23">
        <f>B427+B428</f>
        <v>0</v>
      </c>
      <c r="C426" s="24">
        <f>C427+C428</f>
        <v>0</v>
      </c>
      <c r="D426" s="24">
        <f>D427+D428</f>
        <v>0</v>
      </c>
      <c r="E426" s="24">
        <f>E427+E428</f>
        <v>0</v>
      </c>
    </row>
    <row r="427" spans="1:6" ht="15.75" thickBot="1" x14ac:dyDescent="0.3">
      <c r="A427" s="20" t="s">
        <v>45</v>
      </c>
      <c r="B427" s="65"/>
      <c r="C427" s="24">
        <v>0</v>
      </c>
      <c r="D427" s="60">
        <v>0</v>
      </c>
      <c r="E427" s="60">
        <v>0</v>
      </c>
    </row>
    <row r="428" spans="1:6" ht="15.75" thickBot="1" x14ac:dyDescent="0.3">
      <c r="A428" s="20" t="s">
        <v>46</v>
      </c>
      <c r="B428" s="23"/>
      <c r="C428" s="24"/>
      <c r="D428" s="24"/>
      <c r="E428" s="24"/>
    </row>
    <row r="429" spans="1:6" ht="24.75" thickBot="1" x14ac:dyDescent="0.3">
      <c r="A429" s="18" t="s">
        <v>52</v>
      </c>
      <c r="B429" s="23">
        <f>B430+B431</f>
        <v>100</v>
      </c>
      <c r="C429" s="23">
        <f>C430+C431</f>
        <v>100</v>
      </c>
      <c r="D429" s="23">
        <f>D430+D431</f>
        <v>100</v>
      </c>
      <c r="E429" s="23">
        <f>E430+E431</f>
        <v>100</v>
      </c>
    </row>
    <row r="430" spans="1:6" ht="15.75" thickBot="1" x14ac:dyDescent="0.3">
      <c r="A430" s="20" t="s">
        <v>45</v>
      </c>
      <c r="B430" s="23">
        <v>100</v>
      </c>
      <c r="C430" s="23">
        <v>100</v>
      </c>
      <c r="D430" s="23">
        <v>100</v>
      </c>
      <c r="E430" s="23">
        <v>100</v>
      </c>
      <c r="F430" s="133"/>
    </row>
    <row r="431" spans="1:6" ht="15.75" thickBot="1" x14ac:dyDescent="0.3">
      <c r="A431" s="20" t="s">
        <v>46</v>
      </c>
      <c r="B431" s="23"/>
      <c r="C431" s="139"/>
      <c r="D431" s="28"/>
      <c r="E431" s="28"/>
    </row>
    <row r="432" spans="1:6" ht="15.75" thickBot="1" x14ac:dyDescent="0.3">
      <c r="A432" s="29" t="s">
        <v>181</v>
      </c>
      <c r="B432" s="23">
        <f>B429+B426+B423+B420+B417+B414+B411</f>
        <v>28630</v>
      </c>
      <c r="C432" s="23">
        <f>C429+C426+C423+C420+C417+C414+C411</f>
        <v>28530</v>
      </c>
      <c r="D432" s="23">
        <f>D429+D426+D423+D420+D417+D414+D411</f>
        <v>28550</v>
      </c>
      <c r="E432" s="23">
        <f>E429+E426+E423+E420+E417+E414+E411</f>
        <v>28550</v>
      </c>
    </row>
    <row r="433" spans="1:5" ht="15.75" thickBot="1" x14ac:dyDescent="0.3">
      <c r="A433" s="30" t="s">
        <v>54</v>
      </c>
      <c r="B433" s="31">
        <f>IF(B432-B403=0,0,"Error")</f>
        <v>0</v>
      </c>
      <c r="C433" s="31">
        <f>IF(C432-C403=0,0,"Error")</f>
        <v>0</v>
      </c>
      <c r="D433" s="31">
        <f>IF(D432-D403=0,0,"Error")</f>
        <v>0</v>
      </c>
      <c r="E433" s="31">
        <f>IF(E432-E403=0,0,"Error")</f>
        <v>0</v>
      </c>
    </row>
    <row r="434" spans="1:5" ht="24.75" customHeight="1" thickBot="1" x14ac:dyDescent="0.3">
      <c r="A434" s="9" t="s">
        <v>183</v>
      </c>
      <c r="B434" s="569" t="s">
        <v>317</v>
      </c>
      <c r="C434" s="570"/>
      <c r="D434" s="570"/>
      <c r="E434" s="571"/>
    </row>
    <row r="435" spans="1:5" ht="31.5" customHeight="1" thickBot="1" x14ac:dyDescent="0.3">
      <c r="A435" s="7" t="s">
        <v>32</v>
      </c>
      <c r="B435" s="538" t="s">
        <v>318</v>
      </c>
      <c r="C435" s="539"/>
      <c r="D435" s="539"/>
      <c r="E435" s="540"/>
    </row>
    <row r="436" spans="1:5" ht="15.75" thickBot="1" x14ac:dyDescent="0.3">
      <c r="A436" s="7" t="s">
        <v>34</v>
      </c>
      <c r="B436" s="405" t="s">
        <v>276</v>
      </c>
      <c r="C436" s="406"/>
      <c r="D436" s="406"/>
      <c r="E436" s="407"/>
    </row>
    <row r="437" spans="1:5" ht="12.75" customHeight="1" x14ac:dyDescent="0.25">
      <c r="A437" s="379"/>
      <c r="B437" s="70">
        <v>2019</v>
      </c>
      <c r="C437" s="70">
        <v>2020</v>
      </c>
      <c r="D437" s="70">
        <v>2021</v>
      </c>
      <c r="E437" s="70">
        <v>2022</v>
      </c>
    </row>
    <row r="438" spans="1:5" ht="9" customHeight="1" thickBot="1" x14ac:dyDescent="0.3">
      <c r="A438" s="380"/>
      <c r="B438" s="13" t="s">
        <v>13</v>
      </c>
      <c r="C438" s="13" t="s">
        <v>14</v>
      </c>
      <c r="D438" s="13" t="s">
        <v>14</v>
      </c>
      <c r="E438" s="13" t="s">
        <v>14</v>
      </c>
    </row>
    <row r="439" spans="1:5" ht="15.75" thickBot="1" x14ac:dyDescent="0.3">
      <c r="A439" s="7" t="s">
        <v>36</v>
      </c>
      <c r="B439" s="15">
        <v>472</v>
      </c>
      <c r="C439" s="15">
        <v>472</v>
      </c>
      <c r="D439" s="15">
        <v>472</v>
      </c>
      <c r="E439" s="15">
        <v>472</v>
      </c>
    </row>
    <row r="440" spans="1:5" ht="15.75" thickBot="1" x14ac:dyDescent="0.3">
      <c r="A440" s="7" t="s">
        <v>37</v>
      </c>
      <c r="B440" s="15">
        <f>B469</f>
        <v>417800</v>
      </c>
      <c r="C440" s="15">
        <f>C469</f>
        <v>453800</v>
      </c>
      <c r="D440" s="15">
        <f>D469</f>
        <v>453800</v>
      </c>
      <c r="E440" s="15">
        <f>E469</f>
        <v>453800</v>
      </c>
    </row>
    <row r="441" spans="1:5" ht="15.75" thickBot="1" x14ac:dyDescent="0.3">
      <c r="A441" s="7" t="s">
        <v>38</v>
      </c>
      <c r="B441" s="15">
        <f>B440/B439</f>
        <v>885.16949152542372</v>
      </c>
      <c r="C441" s="15">
        <f>C440/C439</f>
        <v>961.4406779661017</v>
      </c>
      <c r="D441" s="15">
        <f>D440/D439</f>
        <v>961.4406779661017</v>
      </c>
      <c r="E441" s="15">
        <f>E440/E439</f>
        <v>961.4406779661017</v>
      </c>
    </row>
    <row r="442" spans="1:5" ht="15.75" thickBot="1" x14ac:dyDescent="0.3">
      <c r="A442" s="7" t="s">
        <v>39</v>
      </c>
      <c r="B442" s="16" t="s">
        <v>40</v>
      </c>
      <c r="C442" s="17">
        <f t="shared" ref="C442:E444" si="11">C439/B439-1</f>
        <v>0</v>
      </c>
      <c r="D442" s="17">
        <f t="shared" si="11"/>
        <v>0</v>
      </c>
      <c r="E442" s="17">
        <f t="shared" si="11"/>
        <v>0</v>
      </c>
    </row>
    <row r="443" spans="1:5" ht="15.75" thickBot="1" x14ac:dyDescent="0.3">
      <c r="A443" s="7" t="s">
        <v>41</v>
      </c>
      <c r="B443" s="16" t="s">
        <v>40</v>
      </c>
      <c r="C443" s="17">
        <f t="shared" si="11"/>
        <v>8.6165629487793272E-2</v>
      </c>
      <c r="D443" s="17">
        <f t="shared" si="11"/>
        <v>0</v>
      </c>
      <c r="E443" s="17">
        <f t="shared" si="11"/>
        <v>0</v>
      </c>
    </row>
    <row r="444" spans="1:5" ht="15.75" thickBot="1" x14ac:dyDescent="0.3">
      <c r="A444" s="7" t="s">
        <v>42</v>
      </c>
      <c r="B444" s="16" t="s">
        <v>40</v>
      </c>
      <c r="C444" s="17">
        <f t="shared" si="11"/>
        <v>8.6165629487793272E-2</v>
      </c>
      <c r="D444" s="17">
        <f t="shared" si="11"/>
        <v>0</v>
      </c>
      <c r="E444" s="17">
        <f t="shared" si="11"/>
        <v>0</v>
      </c>
    </row>
    <row r="445" spans="1:5" ht="15.75" thickBot="1" x14ac:dyDescent="0.3">
      <c r="A445" s="389" t="s">
        <v>319</v>
      </c>
      <c r="B445" s="390"/>
      <c r="C445" s="390"/>
      <c r="D445" s="390"/>
      <c r="E445" s="391"/>
    </row>
    <row r="446" spans="1:5" ht="12.75" customHeight="1" x14ac:dyDescent="0.25">
      <c r="A446" s="379"/>
      <c r="B446" s="70">
        <v>2019</v>
      </c>
      <c r="C446" s="70">
        <v>2020</v>
      </c>
      <c r="D446" s="70">
        <v>2021</v>
      </c>
      <c r="E446" s="70">
        <v>2022</v>
      </c>
    </row>
    <row r="447" spans="1:5" ht="9" customHeight="1" thickBot="1" x14ac:dyDescent="0.3">
      <c r="A447" s="380"/>
      <c r="B447" s="13" t="s">
        <v>13</v>
      </c>
      <c r="C447" s="13" t="s">
        <v>14</v>
      </c>
      <c r="D447" s="13" t="s">
        <v>14</v>
      </c>
      <c r="E447" s="13" t="s">
        <v>14</v>
      </c>
    </row>
    <row r="448" spans="1:5" ht="15.75" thickBot="1" x14ac:dyDescent="0.3">
      <c r="A448" s="18" t="s">
        <v>44</v>
      </c>
      <c r="B448" s="24">
        <f>B449+B450</f>
        <v>297000</v>
      </c>
      <c r="C448" s="24">
        <f>C449+C450</f>
        <v>325000</v>
      </c>
      <c r="D448" s="24">
        <f>D449+D450</f>
        <v>325000</v>
      </c>
      <c r="E448" s="24">
        <f>E449+E450</f>
        <v>325000</v>
      </c>
    </row>
    <row r="449" spans="1:5" ht="15.75" thickBot="1" x14ac:dyDescent="0.3">
      <c r="A449" s="20" t="s">
        <v>45</v>
      </c>
      <c r="B449" s="65">
        <v>297000</v>
      </c>
      <c r="C449" s="23">
        <v>325000</v>
      </c>
      <c r="D449" s="23">
        <v>325000</v>
      </c>
      <c r="E449" s="23">
        <v>325000</v>
      </c>
    </row>
    <row r="450" spans="1:5" ht="15.75" thickBot="1" x14ac:dyDescent="0.3">
      <c r="A450" s="20" t="s">
        <v>46</v>
      </c>
      <c r="B450" s="23"/>
      <c r="C450" s="23"/>
      <c r="D450" s="23"/>
      <c r="E450" s="23"/>
    </row>
    <row r="451" spans="1:5" ht="24.75" thickBot="1" x14ac:dyDescent="0.3">
      <c r="A451" s="18" t="s">
        <v>47</v>
      </c>
      <c r="B451" s="24">
        <f>B452+B453</f>
        <v>50000</v>
      </c>
      <c r="C451" s="24">
        <f>C452+C453</f>
        <v>54000</v>
      </c>
      <c r="D451" s="24">
        <f>D452+D453</f>
        <v>54000</v>
      </c>
      <c r="E451" s="24">
        <f>E452+E453</f>
        <v>54000</v>
      </c>
    </row>
    <row r="452" spans="1:5" ht="15.75" thickBot="1" x14ac:dyDescent="0.3">
      <c r="A452" s="20" t="s">
        <v>45</v>
      </c>
      <c r="B452" s="65">
        <v>50000</v>
      </c>
      <c r="C452" s="24">
        <v>54000</v>
      </c>
      <c r="D452" s="24">
        <v>54000</v>
      </c>
      <c r="E452" s="24">
        <v>54000</v>
      </c>
    </row>
    <row r="453" spans="1:5" ht="15.75" thickBot="1" x14ac:dyDescent="0.3">
      <c r="A453" s="20" t="s">
        <v>46</v>
      </c>
      <c r="B453" s="23"/>
      <c r="C453" s="24"/>
      <c r="D453" s="24"/>
      <c r="E453" s="24"/>
    </row>
    <row r="454" spans="1:5" ht="15.75" thickBot="1" x14ac:dyDescent="0.3">
      <c r="A454" s="18" t="s">
        <v>48</v>
      </c>
      <c r="B454" s="23">
        <f>B455+B456</f>
        <v>64000</v>
      </c>
      <c r="C454" s="24">
        <f>C455+C456</f>
        <v>68000</v>
      </c>
      <c r="D454" s="24">
        <f>D455+D456</f>
        <v>68000</v>
      </c>
      <c r="E454" s="24">
        <f>E455+E456</f>
        <v>68000</v>
      </c>
    </row>
    <row r="455" spans="1:5" ht="15.75" thickBot="1" x14ac:dyDescent="0.3">
      <c r="A455" s="20" t="s">
        <v>45</v>
      </c>
      <c r="B455" s="65">
        <v>64000</v>
      </c>
      <c r="C455" s="24">
        <v>68000</v>
      </c>
      <c r="D455" s="24">
        <v>68000</v>
      </c>
      <c r="E455" s="24">
        <v>68000</v>
      </c>
    </row>
    <row r="456" spans="1:5" ht="15.75" thickBot="1" x14ac:dyDescent="0.3">
      <c r="A456" s="20" t="s">
        <v>46</v>
      </c>
      <c r="B456" s="23"/>
      <c r="C456" s="24"/>
      <c r="D456" s="24"/>
      <c r="E456" s="24"/>
    </row>
    <row r="457" spans="1:5" ht="15.75" thickBot="1" x14ac:dyDescent="0.3">
      <c r="A457" s="18" t="s">
        <v>49</v>
      </c>
      <c r="B457" s="23"/>
      <c r="C457" s="24"/>
      <c r="D457" s="24"/>
      <c r="E457" s="24"/>
    </row>
    <row r="458" spans="1:5" ht="15.75" thickBot="1" x14ac:dyDescent="0.3">
      <c r="A458" s="20" t="s">
        <v>45</v>
      </c>
      <c r="B458" s="23"/>
      <c r="C458" s="24"/>
      <c r="D458" s="24"/>
      <c r="E458" s="24"/>
    </row>
    <row r="459" spans="1:5" ht="15.75" thickBot="1" x14ac:dyDescent="0.3">
      <c r="A459" s="20" t="s">
        <v>46</v>
      </c>
      <c r="B459" s="23"/>
      <c r="C459" s="24"/>
      <c r="D459" s="24"/>
      <c r="E459" s="24"/>
    </row>
    <row r="460" spans="1:5" ht="15.75" thickBot="1" x14ac:dyDescent="0.3">
      <c r="A460" s="18" t="s">
        <v>50</v>
      </c>
      <c r="B460" s="23"/>
      <c r="C460" s="24"/>
      <c r="D460" s="24"/>
      <c r="E460" s="24"/>
    </row>
    <row r="461" spans="1:5" ht="15.75" thickBot="1" x14ac:dyDescent="0.3">
      <c r="A461" s="20" t="s">
        <v>45</v>
      </c>
      <c r="B461" s="23"/>
      <c r="C461" s="24"/>
      <c r="D461" s="24"/>
      <c r="E461" s="24"/>
    </row>
    <row r="462" spans="1:5" ht="15.75" thickBot="1" x14ac:dyDescent="0.3">
      <c r="A462" s="20" t="s">
        <v>46</v>
      </c>
      <c r="B462" s="23"/>
      <c r="C462" s="24"/>
      <c r="D462" s="24"/>
      <c r="E462" s="24"/>
    </row>
    <row r="463" spans="1:5" ht="15.75" thickBot="1" x14ac:dyDescent="0.3">
      <c r="A463" s="18" t="s">
        <v>51</v>
      </c>
      <c r="B463" s="23">
        <f>B464+B465</f>
        <v>0</v>
      </c>
      <c r="C463" s="24">
        <f>C464+C465</f>
        <v>0</v>
      </c>
      <c r="D463" s="24">
        <f>D464+D465</f>
        <v>0</v>
      </c>
      <c r="E463" s="24">
        <f>E464+E465</f>
        <v>0</v>
      </c>
    </row>
    <row r="464" spans="1:5" ht="15.75" thickBot="1" x14ac:dyDescent="0.3">
      <c r="A464" s="20" t="s">
        <v>45</v>
      </c>
      <c r="B464" s="65"/>
      <c r="C464" s="24">
        <v>0</v>
      </c>
      <c r="D464" s="60">
        <v>0</v>
      </c>
      <c r="E464" s="60">
        <v>0</v>
      </c>
    </row>
    <row r="465" spans="1:6" ht="15.75" thickBot="1" x14ac:dyDescent="0.3">
      <c r="A465" s="20" t="s">
        <v>46</v>
      </c>
      <c r="B465" s="23"/>
      <c r="C465" s="24"/>
      <c r="D465" s="24"/>
      <c r="E465" s="24"/>
    </row>
    <row r="466" spans="1:6" ht="24.75" thickBot="1" x14ac:dyDescent="0.3">
      <c r="A466" s="18" t="s">
        <v>52</v>
      </c>
      <c r="B466" s="23">
        <f>B467+B468</f>
        <v>6800</v>
      </c>
      <c r="C466" s="23">
        <f>C467+C468</f>
        <v>6800</v>
      </c>
      <c r="D466" s="23">
        <f>D467+D468</f>
        <v>6800</v>
      </c>
      <c r="E466" s="23">
        <f>E467+E468</f>
        <v>6800</v>
      </c>
    </row>
    <row r="467" spans="1:6" ht="15.75" thickBot="1" x14ac:dyDescent="0.3">
      <c r="A467" s="20" t="s">
        <v>45</v>
      </c>
      <c r="B467" s="23">
        <v>6800</v>
      </c>
      <c r="C467" s="23">
        <v>6800</v>
      </c>
      <c r="D467" s="23">
        <v>6800</v>
      </c>
      <c r="E467" s="23">
        <v>6800</v>
      </c>
      <c r="F467" s="133"/>
    </row>
    <row r="468" spans="1:6" ht="15.75" thickBot="1" x14ac:dyDescent="0.3">
      <c r="A468" s="20" t="s">
        <v>46</v>
      </c>
      <c r="B468" s="23"/>
      <c r="C468" s="139"/>
      <c r="D468" s="28"/>
      <c r="E468" s="28"/>
    </row>
    <row r="469" spans="1:6" ht="15.75" thickBot="1" x14ac:dyDescent="0.3">
      <c r="A469" s="29" t="s">
        <v>188</v>
      </c>
      <c r="B469" s="23">
        <f>B466+B463+B460+B457+B454+B451+B448</f>
        <v>417800</v>
      </c>
      <c r="C469" s="23">
        <f>C466+C463+C460+C457+C454+C451+C448</f>
        <v>453800</v>
      </c>
      <c r="D469" s="23">
        <f>D466+D463+D460+D457+D454+D451+D448</f>
        <v>453800</v>
      </c>
      <c r="E469" s="23">
        <f>E466+E463+E460+E457+E454+E451+E448</f>
        <v>453800</v>
      </c>
    </row>
    <row r="470" spans="1:6" ht="15.75" thickBot="1" x14ac:dyDescent="0.3">
      <c r="A470" s="30" t="s">
        <v>54</v>
      </c>
      <c r="B470" s="31">
        <f>IF(B469-B440=0,0,"Error")</f>
        <v>0</v>
      </c>
      <c r="C470" s="31">
        <f>IF(C469-C440=0,0,"Error")</f>
        <v>0</v>
      </c>
      <c r="D470" s="31">
        <f>IF(D469-D440=0,0,"Error")</f>
        <v>0</v>
      </c>
      <c r="E470" s="31">
        <f>IF(E469-E440=0,0,"Error")</f>
        <v>0</v>
      </c>
    </row>
    <row r="471" spans="1:6" ht="40.5" customHeight="1" thickBot="1" x14ac:dyDescent="0.3">
      <c r="A471" s="8" t="s">
        <v>189</v>
      </c>
      <c r="B471" s="545" t="s">
        <v>320</v>
      </c>
      <c r="C471" s="546"/>
      <c r="D471" s="546"/>
      <c r="E471" s="547"/>
    </row>
    <row r="472" spans="1:6" ht="23.25" customHeight="1" thickBot="1" x14ac:dyDescent="0.3">
      <c r="A472" s="402" t="s">
        <v>321</v>
      </c>
      <c r="B472" s="403"/>
      <c r="C472" s="403"/>
      <c r="D472" s="403"/>
      <c r="E472" s="404"/>
    </row>
    <row r="473" spans="1:6" ht="27" customHeight="1" thickBot="1" x14ac:dyDescent="0.3">
      <c r="A473" s="7" t="s">
        <v>273</v>
      </c>
      <c r="B473" s="136" t="s">
        <v>95</v>
      </c>
      <c r="C473" s="137" t="s">
        <v>96</v>
      </c>
      <c r="D473" s="137" t="s">
        <v>96</v>
      </c>
      <c r="E473" s="137" t="s">
        <v>96</v>
      </c>
    </row>
    <row r="474" spans="1:6" ht="34.5" customHeight="1" thickBot="1" x14ac:dyDescent="0.3">
      <c r="A474" s="138" t="s">
        <v>322</v>
      </c>
      <c r="B474" s="149" t="s">
        <v>162</v>
      </c>
      <c r="C474" s="149" t="s">
        <v>162</v>
      </c>
      <c r="D474" s="149" t="s">
        <v>162</v>
      </c>
      <c r="E474" s="149" t="s">
        <v>162</v>
      </c>
    </row>
    <row r="475" spans="1:6" ht="24" customHeight="1" thickBot="1" x14ac:dyDescent="0.3">
      <c r="A475" s="138" t="s">
        <v>323</v>
      </c>
      <c r="B475" s="149" t="s">
        <v>162</v>
      </c>
      <c r="C475" s="149" t="s">
        <v>163</v>
      </c>
      <c r="D475" s="149" t="s">
        <v>163</v>
      </c>
      <c r="E475" s="149" t="s">
        <v>163</v>
      </c>
    </row>
    <row r="476" spans="1:6" ht="15.75" thickBot="1" x14ac:dyDescent="0.3">
      <c r="A476" s="417" t="s">
        <v>196</v>
      </c>
      <c r="B476" s="418"/>
      <c r="C476" s="418"/>
      <c r="D476" s="418"/>
      <c r="E476" s="419"/>
    </row>
    <row r="477" spans="1:6" ht="24.75" customHeight="1" thickBot="1" x14ac:dyDescent="0.3">
      <c r="A477" s="392" t="s">
        <v>29</v>
      </c>
      <c r="B477" s="393"/>
      <c r="C477" s="393"/>
      <c r="D477" s="393"/>
      <c r="E477" s="394"/>
    </row>
    <row r="478" spans="1:6" ht="71.25" customHeight="1" thickBot="1" x14ac:dyDescent="0.3">
      <c r="A478" s="9" t="s">
        <v>197</v>
      </c>
      <c r="B478" s="572" t="s">
        <v>324</v>
      </c>
      <c r="C478" s="573"/>
      <c r="D478" s="573"/>
      <c r="E478" s="574"/>
    </row>
    <row r="479" spans="1:6" ht="15.75" thickBot="1" x14ac:dyDescent="0.3">
      <c r="A479" s="7" t="s">
        <v>32</v>
      </c>
      <c r="B479" s="421" t="s">
        <v>325</v>
      </c>
      <c r="C479" s="575"/>
      <c r="D479" s="575"/>
      <c r="E479" s="576"/>
    </row>
    <row r="480" spans="1:6" ht="12.75" customHeight="1" thickBot="1" x14ac:dyDescent="0.3">
      <c r="A480" s="7" t="s">
        <v>34</v>
      </c>
      <c r="B480" s="405" t="s">
        <v>170</v>
      </c>
      <c r="C480" s="406"/>
      <c r="D480" s="406"/>
      <c r="E480" s="407"/>
    </row>
    <row r="481" spans="1:5" ht="9" customHeight="1" x14ac:dyDescent="0.25">
      <c r="A481" s="379"/>
      <c r="B481" s="70">
        <v>2019</v>
      </c>
      <c r="C481" s="70">
        <v>2020</v>
      </c>
      <c r="D481" s="70">
        <v>2021</v>
      </c>
      <c r="E481" s="70">
        <v>2022</v>
      </c>
    </row>
    <row r="482" spans="1:5" ht="15.75" thickBot="1" x14ac:dyDescent="0.3">
      <c r="A482" s="380"/>
      <c r="B482" s="13" t="s">
        <v>13</v>
      </c>
      <c r="C482" s="13" t="s">
        <v>14</v>
      </c>
      <c r="D482" s="13" t="s">
        <v>14</v>
      </c>
      <c r="E482" s="13" t="s">
        <v>14</v>
      </c>
    </row>
    <row r="483" spans="1:5" ht="15.75" thickBot="1" x14ac:dyDescent="0.3">
      <c r="A483" s="7" t="s">
        <v>36</v>
      </c>
      <c r="B483" s="15">
        <v>235</v>
      </c>
      <c r="C483" s="15">
        <v>235</v>
      </c>
      <c r="D483" s="15">
        <v>235</v>
      </c>
      <c r="E483" s="15">
        <v>235</v>
      </c>
    </row>
    <row r="484" spans="1:5" ht="15.75" thickBot="1" x14ac:dyDescent="0.3">
      <c r="A484" s="7" t="s">
        <v>37</v>
      </c>
      <c r="B484" s="15">
        <f>B513</f>
        <v>276800</v>
      </c>
      <c r="C484" s="15">
        <f>C513</f>
        <v>286000</v>
      </c>
      <c r="D484" s="15">
        <f>D513</f>
        <v>286000</v>
      </c>
      <c r="E484" s="15">
        <f>E513</f>
        <v>286000</v>
      </c>
    </row>
    <row r="485" spans="1:5" ht="15.75" thickBot="1" x14ac:dyDescent="0.3">
      <c r="A485" s="7" t="s">
        <v>38</v>
      </c>
      <c r="B485" s="15">
        <f>B484/B483</f>
        <v>1177.872340425532</v>
      </c>
      <c r="C485" s="15">
        <f>C484/C483</f>
        <v>1217.0212765957447</v>
      </c>
      <c r="D485" s="15">
        <f>D484/D483</f>
        <v>1217.0212765957447</v>
      </c>
      <c r="E485" s="15">
        <f>E484/E483</f>
        <v>1217.0212765957447</v>
      </c>
    </row>
    <row r="486" spans="1:5" ht="15.75" thickBot="1" x14ac:dyDescent="0.3">
      <c r="A486" s="7" t="s">
        <v>39</v>
      </c>
      <c r="B486" s="16" t="s">
        <v>40</v>
      </c>
      <c r="C486" s="17">
        <f t="shared" ref="C486:E488" si="12">C483/B483-1</f>
        <v>0</v>
      </c>
      <c r="D486" s="17">
        <f t="shared" si="12"/>
        <v>0</v>
      </c>
      <c r="E486" s="17">
        <f t="shared" si="12"/>
        <v>0</v>
      </c>
    </row>
    <row r="487" spans="1:5" ht="15.75" thickBot="1" x14ac:dyDescent="0.3">
      <c r="A487" s="7" t="s">
        <v>41</v>
      </c>
      <c r="B487" s="16" t="s">
        <v>40</v>
      </c>
      <c r="C487" s="17">
        <f t="shared" si="12"/>
        <v>3.3236994219653093E-2</v>
      </c>
      <c r="D487" s="17">
        <f t="shared" si="12"/>
        <v>0</v>
      </c>
      <c r="E487" s="17">
        <f t="shared" si="12"/>
        <v>0</v>
      </c>
    </row>
    <row r="488" spans="1:5" ht="15.75" thickBot="1" x14ac:dyDescent="0.3">
      <c r="A488" s="7" t="s">
        <v>42</v>
      </c>
      <c r="B488" s="16" t="s">
        <v>40</v>
      </c>
      <c r="C488" s="17">
        <f t="shared" si="12"/>
        <v>3.3236994219653093E-2</v>
      </c>
      <c r="D488" s="17">
        <f t="shared" si="12"/>
        <v>0</v>
      </c>
      <c r="E488" s="17">
        <f t="shared" si="12"/>
        <v>0</v>
      </c>
    </row>
    <row r="489" spans="1:5" ht="12.75" customHeight="1" thickBot="1" x14ac:dyDescent="0.3">
      <c r="A489" s="389" t="s">
        <v>200</v>
      </c>
      <c r="B489" s="390"/>
      <c r="C489" s="390"/>
      <c r="D489" s="390"/>
      <c r="E489" s="391"/>
    </row>
    <row r="490" spans="1:5" ht="9" customHeight="1" x14ac:dyDescent="0.25">
      <c r="A490" s="379"/>
      <c r="B490" s="70">
        <v>2019</v>
      </c>
      <c r="C490" s="70">
        <v>2020</v>
      </c>
      <c r="D490" s="70">
        <v>2021</v>
      </c>
      <c r="E490" s="70">
        <v>2022</v>
      </c>
    </row>
    <row r="491" spans="1:5" ht="15.75" thickBot="1" x14ac:dyDescent="0.3">
      <c r="A491" s="380"/>
      <c r="B491" s="13" t="s">
        <v>13</v>
      </c>
      <c r="C491" s="13" t="s">
        <v>14</v>
      </c>
      <c r="D491" s="13" t="s">
        <v>14</v>
      </c>
      <c r="E491" s="13" t="s">
        <v>14</v>
      </c>
    </row>
    <row r="492" spans="1:5" ht="15.75" thickBot="1" x14ac:dyDescent="0.3">
      <c r="A492" s="18" t="s">
        <v>44</v>
      </c>
      <c r="B492" s="24">
        <f>B493+B494</f>
        <v>157800</v>
      </c>
      <c r="C492" s="24">
        <f>C493+C494</f>
        <v>163000</v>
      </c>
      <c r="D492" s="24">
        <f>D493+D494</f>
        <v>163000</v>
      </c>
      <c r="E492" s="24">
        <f>E493+E494</f>
        <v>163000</v>
      </c>
    </row>
    <row r="493" spans="1:5" ht="15.75" thickBot="1" x14ac:dyDescent="0.3">
      <c r="A493" s="20" t="s">
        <v>45</v>
      </c>
      <c r="B493" s="65">
        <v>157800</v>
      </c>
      <c r="C493" s="23">
        <v>163000</v>
      </c>
      <c r="D493" s="23">
        <v>163000</v>
      </c>
      <c r="E493" s="23">
        <v>163000</v>
      </c>
    </row>
    <row r="494" spans="1:5" ht="15.75" thickBot="1" x14ac:dyDescent="0.3">
      <c r="A494" s="20" t="s">
        <v>46</v>
      </c>
      <c r="B494" s="23"/>
      <c r="C494" s="23"/>
      <c r="D494" s="23"/>
      <c r="E494" s="23"/>
    </row>
    <row r="495" spans="1:5" ht="24.75" thickBot="1" x14ac:dyDescent="0.3">
      <c r="A495" s="18" t="s">
        <v>47</v>
      </c>
      <c r="B495" s="24">
        <f>B496+B497</f>
        <v>27000</v>
      </c>
      <c r="C495" s="24">
        <f>C496+C497</f>
        <v>27000</v>
      </c>
      <c r="D495" s="24">
        <f>D496+D497</f>
        <v>27000</v>
      </c>
      <c r="E495" s="24">
        <f>E496+E497</f>
        <v>27000</v>
      </c>
    </row>
    <row r="496" spans="1:5" ht="15.75" thickBot="1" x14ac:dyDescent="0.3">
      <c r="A496" s="20" t="s">
        <v>45</v>
      </c>
      <c r="B496" s="65">
        <v>27000</v>
      </c>
      <c r="C496" s="65">
        <v>27000</v>
      </c>
      <c r="D496" s="65">
        <v>27000</v>
      </c>
      <c r="E496" s="65">
        <v>27000</v>
      </c>
    </row>
    <row r="497" spans="1:6" ht="15.75" thickBot="1" x14ac:dyDescent="0.3">
      <c r="A497" s="20" t="s">
        <v>46</v>
      </c>
      <c r="B497" s="23"/>
      <c r="C497" s="24"/>
      <c r="D497" s="24"/>
      <c r="E497" s="24"/>
    </row>
    <row r="498" spans="1:6" ht="15.75" thickBot="1" x14ac:dyDescent="0.3">
      <c r="A498" s="18" t="s">
        <v>48</v>
      </c>
      <c r="B498" s="23">
        <f>B499+B500</f>
        <v>90000</v>
      </c>
      <c r="C498" s="24">
        <f>C499+C500</f>
        <v>94000</v>
      </c>
      <c r="D498" s="24">
        <f>D499+D500</f>
        <v>94000</v>
      </c>
      <c r="E498" s="24">
        <f>E499+E500</f>
        <v>94000</v>
      </c>
    </row>
    <row r="499" spans="1:6" ht="15.75" thickBot="1" x14ac:dyDescent="0.3">
      <c r="A499" s="20" t="s">
        <v>45</v>
      </c>
      <c r="B499" s="65">
        <v>90000</v>
      </c>
      <c r="C499" s="24">
        <v>94000</v>
      </c>
      <c r="D499" s="24">
        <v>94000</v>
      </c>
      <c r="E499" s="24">
        <v>94000</v>
      </c>
    </row>
    <row r="500" spans="1:6" ht="15.75" thickBot="1" x14ac:dyDescent="0.3">
      <c r="A500" s="20" t="s">
        <v>46</v>
      </c>
      <c r="B500" s="23"/>
      <c r="C500" s="24"/>
      <c r="D500" s="24"/>
      <c r="E500" s="24"/>
    </row>
    <row r="501" spans="1:6" ht="15.75" thickBot="1" x14ac:dyDescent="0.3">
      <c r="A501" s="18" t="s">
        <v>49</v>
      </c>
      <c r="B501" s="23"/>
      <c r="C501" s="24"/>
      <c r="D501" s="24"/>
      <c r="E501" s="24"/>
    </row>
    <row r="502" spans="1:6" ht="15.75" thickBot="1" x14ac:dyDescent="0.3">
      <c r="A502" s="20" t="s">
        <v>45</v>
      </c>
      <c r="B502" s="23"/>
      <c r="C502" s="24"/>
      <c r="D502" s="24"/>
      <c r="E502" s="24"/>
    </row>
    <row r="503" spans="1:6" ht="15.75" thickBot="1" x14ac:dyDescent="0.3">
      <c r="A503" s="20" t="s">
        <v>46</v>
      </c>
      <c r="B503" s="23"/>
      <c r="C503" s="24"/>
      <c r="D503" s="24"/>
      <c r="E503" s="24"/>
    </row>
    <row r="504" spans="1:6" ht="15.75" thickBot="1" x14ac:dyDescent="0.3">
      <c r="A504" s="18" t="s">
        <v>50</v>
      </c>
      <c r="B504" s="23"/>
      <c r="C504" s="24"/>
      <c r="D504" s="24"/>
      <c r="E504" s="24"/>
    </row>
    <row r="505" spans="1:6" ht="15.75" thickBot="1" x14ac:dyDescent="0.3">
      <c r="A505" s="20" t="s">
        <v>45</v>
      </c>
      <c r="B505" s="23"/>
      <c r="C505" s="24"/>
      <c r="D505" s="24"/>
      <c r="E505" s="24"/>
    </row>
    <row r="506" spans="1:6" ht="15.75" thickBot="1" x14ac:dyDescent="0.3">
      <c r="A506" s="20" t="s">
        <v>46</v>
      </c>
      <c r="B506" s="23"/>
      <c r="C506" s="24"/>
      <c r="D506" s="24"/>
      <c r="E506" s="24"/>
    </row>
    <row r="507" spans="1:6" ht="15.75" thickBot="1" x14ac:dyDescent="0.3">
      <c r="A507" s="18" t="s">
        <v>51</v>
      </c>
      <c r="B507" s="23">
        <f>B508+B509</f>
        <v>0</v>
      </c>
      <c r="C507" s="24">
        <f>C508+C509</f>
        <v>0</v>
      </c>
      <c r="D507" s="24">
        <f>D508+D509</f>
        <v>0</v>
      </c>
      <c r="E507" s="24">
        <f>E508+E509</f>
        <v>0</v>
      </c>
    </row>
    <row r="508" spans="1:6" ht="15.75" thickBot="1" x14ac:dyDescent="0.3">
      <c r="A508" s="20" t="s">
        <v>45</v>
      </c>
      <c r="B508" s="65"/>
      <c r="C508" s="24">
        <v>0</v>
      </c>
      <c r="D508" s="60">
        <v>0</v>
      </c>
      <c r="E508" s="60">
        <v>0</v>
      </c>
    </row>
    <row r="509" spans="1:6" ht="15.75" thickBot="1" x14ac:dyDescent="0.3">
      <c r="A509" s="20" t="s">
        <v>46</v>
      </c>
      <c r="B509" s="23"/>
      <c r="C509" s="24"/>
      <c r="D509" s="24"/>
      <c r="E509" s="24"/>
    </row>
    <row r="510" spans="1:6" ht="24.75" thickBot="1" x14ac:dyDescent="0.3">
      <c r="A510" s="18" t="s">
        <v>52</v>
      </c>
      <c r="B510" s="23">
        <f>B511+B512</f>
        <v>2000</v>
      </c>
      <c r="C510" s="23">
        <f>C511+C512</f>
        <v>2000</v>
      </c>
      <c r="D510" s="23">
        <f>D511+D512</f>
        <v>2000</v>
      </c>
      <c r="E510" s="23">
        <f>E511+E512</f>
        <v>2000</v>
      </c>
      <c r="F510" s="133"/>
    </row>
    <row r="511" spans="1:6" ht="15.75" thickBot="1" x14ac:dyDescent="0.3">
      <c r="A511" s="20" t="s">
        <v>45</v>
      </c>
      <c r="B511" s="23">
        <v>2000</v>
      </c>
      <c r="C511" s="23">
        <v>2000</v>
      </c>
      <c r="D511" s="23">
        <v>2000</v>
      </c>
      <c r="E511" s="23">
        <v>2000</v>
      </c>
    </row>
    <row r="512" spans="1:6" ht="15.75" thickBot="1" x14ac:dyDescent="0.3">
      <c r="A512" s="20" t="s">
        <v>46</v>
      </c>
      <c r="B512" s="23"/>
      <c r="C512" s="139"/>
      <c r="D512" s="28"/>
      <c r="E512" s="28"/>
    </row>
    <row r="513" spans="1:5" ht="15.75" thickBot="1" x14ac:dyDescent="0.3">
      <c r="A513" s="29" t="s">
        <v>201</v>
      </c>
      <c r="B513" s="23">
        <f>B510+B507+B504+B501+B498+B495+B492</f>
        <v>276800</v>
      </c>
      <c r="C513" s="23">
        <f>C510+C507+C504+C501+C498+C495+C492</f>
        <v>286000</v>
      </c>
      <c r="D513" s="23">
        <f>D510+D507+D504+D501+D498+D495+D492</f>
        <v>286000</v>
      </c>
      <c r="E513" s="23">
        <f>E510+E507+E504+E501+E498+E495+E492</f>
        <v>286000</v>
      </c>
    </row>
    <row r="514" spans="1:5" ht="24.75" customHeight="1" thickBot="1" x14ac:dyDescent="0.3">
      <c r="A514" s="30" t="s">
        <v>54</v>
      </c>
      <c r="B514" s="31">
        <f>IF(B513-B484=0,0,"Error")</f>
        <v>0</v>
      </c>
      <c r="C514" s="31">
        <f>IF(C513-C484=0,0,"Error")</f>
        <v>0</v>
      </c>
      <c r="D514" s="31">
        <f>IF(D513-D484=0,0,"Error")</f>
        <v>0</v>
      </c>
      <c r="E514" s="31">
        <f>IF(E513-E484=0,0,"Error")</f>
        <v>0</v>
      </c>
    </row>
    <row r="515" spans="1:5" ht="31.5" customHeight="1" thickBot="1" x14ac:dyDescent="0.3">
      <c r="A515" s="9" t="s">
        <v>203</v>
      </c>
      <c r="B515" s="386" t="s">
        <v>326</v>
      </c>
      <c r="C515" s="387"/>
      <c r="D515" s="387"/>
      <c r="E515" s="388"/>
    </row>
    <row r="516" spans="1:5" ht="15.75" thickBot="1" x14ac:dyDescent="0.3">
      <c r="A516" s="7" t="s">
        <v>32</v>
      </c>
      <c r="B516" s="538" t="s">
        <v>327</v>
      </c>
      <c r="C516" s="539"/>
      <c r="D516" s="539"/>
      <c r="E516" s="540"/>
    </row>
    <row r="517" spans="1:5" ht="12.75" customHeight="1" thickBot="1" x14ac:dyDescent="0.3">
      <c r="A517" s="7" t="s">
        <v>34</v>
      </c>
      <c r="B517" s="405" t="s">
        <v>170</v>
      </c>
      <c r="C517" s="406"/>
      <c r="D517" s="406"/>
      <c r="E517" s="407"/>
    </row>
    <row r="518" spans="1:5" ht="9" customHeight="1" x14ac:dyDescent="0.25">
      <c r="A518" s="379"/>
      <c r="B518" s="70">
        <v>2019</v>
      </c>
      <c r="C518" s="70">
        <v>2020</v>
      </c>
      <c r="D518" s="70">
        <v>2021</v>
      </c>
      <c r="E518" s="70">
        <v>2022</v>
      </c>
    </row>
    <row r="519" spans="1:5" ht="15.75" thickBot="1" x14ac:dyDescent="0.3">
      <c r="A519" s="380"/>
      <c r="B519" s="13" t="s">
        <v>13</v>
      </c>
      <c r="C519" s="13" t="s">
        <v>14</v>
      </c>
      <c r="D519" s="13" t="s">
        <v>14</v>
      </c>
      <c r="E519" s="13" t="s">
        <v>14</v>
      </c>
    </row>
    <row r="520" spans="1:5" ht="15.75" thickBot="1" x14ac:dyDescent="0.3">
      <c r="A520" s="7" t="s">
        <v>36</v>
      </c>
      <c r="B520" s="15">
        <v>598</v>
      </c>
      <c r="C520" s="15">
        <v>598</v>
      </c>
      <c r="D520" s="15">
        <v>598</v>
      </c>
      <c r="E520" s="15">
        <v>598</v>
      </c>
    </row>
    <row r="521" spans="1:5" ht="15.75" thickBot="1" x14ac:dyDescent="0.3">
      <c r="A521" s="7" t="s">
        <v>37</v>
      </c>
      <c r="B521" s="15">
        <f>B550</f>
        <v>556500</v>
      </c>
      <c r="C521" s="15">
        <f>C550</f>
        <v>570500</v>
      </c>
      <c r="D521" s="15">
        <f>D550</f>
        <v>570500</v>
      </c>
      <c r="E521" s="15">
        <f>E550</f>
        <v>570500</v>
      </c>
    </row>
    <row r="522" spans="1:5" ht="15.75" thickBot="1" x14ac:dyDescent="0.3">
      <c r="A522" s="7" t="s">
        <v>38</v>
      </c>
      <c r="B522" s="15">
        <f>B521/B520</f>
        <v>930.60200668896323</v>
      </c>
      <c r="C522" s="15">
        <f>C521/C520</f>
        <v>954.01337792642141</v>
      </c>
      <c r="D522" s="15">
        <f>D521/D520</f>
        <v>954.01337792642141</v>
      </c>
      <c r="E522" s="15">
        <f>E521/E520</f>
        <v>954.01337792642141</v>
      </c>
    </row>
    <row r="523" spans="1:5" ht="15.75" thickBot="1" x14ac:dyDescent="0.3">
      <c r="A523" s="7" t="s">
        <v>39</v>
      </c>
      <c r="B523" s="16" t="s">
        <v>40</v>
      </c>
      <c r="C523" s="17">
        <f t="shared" ref="C523:E525" si="13">C520/B520-1</f>
        <v>0</v>
      </c>
      <c r="D523" s="17">
        <f t="shared" si="13"/>
        <v>0</v>
      </c>
      <c r="E523" s="17">
        <f t="shared" si="13"/>
        <v>0</v>
      </c>
    </row>
    <row r="524" spans="1:5" ht="15.75" thickBot="1" x14ac:dyDescent="0.3">
      <c r="A524" s="7" t="s">
        <v>41</v>
      </c>
      <c r="B524" s="16" t="s">
        <v>40</v>
      </c>
      <c r="C524" s="17">
        <f t="shared" si="13"/>
        <v>2.515723270440251E-2</v>
      </c>
      <c r="D524" s="17">
        <f t="shared" si="13"/>
        <v>0</v>
      </c>
      <c r="E524" s="17">
        <f t="shared" si="13"/>
        <v>0</v>
      </c>
    </row>
    <row r="525" spans="1:5" ht="15.75" thickBot="1" x14ac:dyDescent="0.3">
      <c r="A525" s="7" t="s">
        <v>42</v>
      </c>
      <c r="B525" s="16" t="s">
        <v>40</v>
      </c>
      <c r="C525" s="17">
        <f t="shared" si="13"/>
        <v>2.515723270440251E-2</v>
      </c>
      <c r="D525" s="17">
        <f t="shared" si="13"/>
        <v>0</v>
      </c>
      <c r="E525" s="17">
        <f t="shared" si="13"/>
        <v>0</v>
      </c>
    </row>
    <row r="526" spans="1:5" ht="12.75" customHeight="1" thickBot="1" x14ac:dyDescent="0.3">
      <c r="A526" s="389" t="s">
        <v>206</v>
      </c>
      <c r="B526" s="390"/>
      <c r="C526" s="390"/>
      <c r="D526" s="390"/>
      <c r="E526" s="391"/>
    </row>
    <row r="527" spans="1:5" ht="9" customHeight="1" x14ac:dyDescent="0.25">
      <c r="A527" s="379"/>
      <c r="B527" s="70">
        <v>2019</v>
      </c>
      <c r="C527" s="70">
        <v>2020</v>
      </c>
      <c r="D527" s="70">
        <v>2021</v>
      </c>
      <c r="E527" s="70">
        <v>2022</v>
      </c>
    </row>
    <row r="528" spans="1:5" ht="15.75" thickBot="1" x14ac:dyDescent="0.3">
      <c r="A528" s="380"/>
      <c r="B528" s="13" t="s">
        <v>13</v>
      </c>
      <c r="C528" s="13" t="s">
        <v>14</v>
      </c>
      <c r="D528" s="13" t="s">
        <v>14</v>
      </c>
      <c r="E528" s="13" t="s">
        <v>14</v>
      </c>
    </row>
    <row r="529" spans="1:5" ht="15.75" thickBot="1" x14ac:dyDescent="0.3">
      <c r="A529" s="18" t="s">
        <v>44</v>
      </c>
      <c r="B529" s="24">
        <f>B530+B531</f>
        <v>350000</v>
      </c>
      <c r="C529" s="24">
        <f>C530+C531</f>
        <v>355000</v>
      </c>
      <c r="D529" s="24">
        <f>D530+D531</f>
        <v>355000</v>
      </c>
      <c r="E529" s="24">
        <f>E530+E531</f>
        <v>355000</v>
      </c>
    </row>
    <row r="530" spans="1:5" ht="15.75" thickBot="1" x14ac:dyDescent="0.3">
      <c r="A530" s="20" t="s">
        <v>45</v>
      </c>
      <c r="B530" s="65">
        <v>350000</v>
      </c>
      <c r="C530" s="23">
        <v>355000</v>
      </c>
      <c r="D530" s="23">
        <v>355000</v>
      </c>
      <c r="E530" s="23">
        <v>355000</v>
      </c>
    </row>
    <row r="531" spans="1:5" ht="15.75" thickBot="1" x14ac:dyDescent="0.3">
      <c r="A531" s="20" t="s">
        <v>46</v>
      </c>
      <c r="B531" s="23"/>
      <c r="C531" s="23"/>
      <c r="D531" s="23"/>
      <c r="E531" s="23"/>
    </row>
    <row r="532" spans="1:5" ht="24.75" thickBot="1" x14ac:dyDescent="0.3">
      <c r="A532" s="18" t="s">
        <v>47</v>
      </c>
      <c r="B532" s="24">
        <f>B533+B534</f>
        <v>58000</v>
      </c>
      <c r="C532" s="24">
        <f>C533+C534</f>
        <v>60000</v>
      </c>
      <c r="D532" s="24">
        <f>D533+D534</f>
        <v>60000</v>
      </c>
      <c r="E532" s="24">
        <f>E533+E534</f>
        <v>60000</v>
      </c>
    </row>
    <row r="533" spans="1:5" ht="15.75" thickBot="1" x14ac:dyDescent="0.3">
      <c r="A533" s="20" t="s">
        <v>45</v>
      </c>
      <c r="B533" s="65">
        <v>58000</v>
      </c>
      <c r="C533" s="24">
        <v>60000</v>
      </c>
      <c r="D533" s="24">
        <v>60000</v>
      </c>
      <c r="E533" s="24">
        <v>60000</v>
      </c>
    </row>
    <row r="534" spans="1:5" ht="15.75" thickBot="1" x14ac:dyDescent="0.3">
      <c r="A534" s="20" t="s">
        <v>46</v>
      </c>
      <c r="B534" s="23"/>
      <c r="C534" s="24"/>
      <c r="D534" s="24"/>
      <c r="E534" s="24"/>
    </row>
    <row r="535" spans="1:5" ht="15.75" thickBot="1" x14ac:dyDescent="0.3">
      <c r="A535" s="18" t="s">
        <v>48</v>
      </c>
      <c r="B535" s="23">
        <f>B536+B537</f>
        <v>145000</v>
      </c>
      <c r="C535" s="24">
        <f>C536+C537</f>
        <v>152000</v>
      </c>
      <c r="D535" s="24">
        <f>D536+D537</f>
        <v>152000</v>
      </c>
      <c r="E535" s="24">
        <f>E536+E537</f>
        <v>152000</v>
      </c>
    </row>
    <row r="536" spans="1:5" ht="15.75" thickBot="1" x14ac:dyDescent="0.3">
      <c r="A536" s="20" t="s">
        <v>45</v>
      </c>
      <c r="B536" s="65">
        <v>145000</v>
      </c>
      <c r="C536" s="24">
        <v>152000</v>
      </c>
      <c r="D536" s="24">
        <v>152000</v>
      </c>
      <c r="E536" s="24">
        <v>152000</v>
      </c>
    </row>
    <row r="537" spans="1:5" ht="15.75" thickBot="1" x14ac:dyDescent="0.3">
      <c r="A537" s="20" t="s">
        <v>46</v>
      </c>
      <c r="B537" s="23"/>
      <c r="C537" s="24"/>
      <c r="D537" s="24"/>
      <c r="E537" s="24"/>
    </row>
    <row r="538" spans="1:5" ht="15.75" thickBot="1" x14ac:dyDescent="0.3">
      <c r="A538" s="18" t="s">
        <v>49</v>
      </c>
      <c r="B538" s="23"/>
      <c r="C538" s="24"/>
      <c r="D538" s="24"/>
      <c r="E538" s="24"/>
    </row>
    <row r="539" spans="1:5" ht="15.75" thickBot="1" x14ac:dyDescent="0.3">
      <c r="A539" s="20" t="s">
        <v>45</v>
      </c>
      <c r="B539" s="23"/>
      <c r="C539" s="24"/>
      <c r="D539" s="24"/>
      <c r="E539" s="24"/>
    </row>
    <row r="540" spans="1:5" ht="15.75" thickBot="1" x14ac:dyDescent="0.3">
      <c r="A540" s="20" t="s">
        <v>46</v>
      </c>
      <c r="B540" s="23"/>
      <c r="C540" s="24"/>
      <c r="D540" s="24"/>
      <c r="E540" s="24"/>
    </row>
    <row r="541" spans="1:5" ht="15.75" thickBot="1" x14ac:dyDescent="0.3">
      <c r="A541" s="18" t="s">
        <v>50</v>
      </c>
      <c r="B541" s="23"/>
      <c r="C541" s="24"/>
      <c r="D541" s="24"/>
      <c r="E541" s="24"/>
    </row>
    <row r="542" spans="1:5" ht="15.75" thickBot="1" x14ac:dyDescent="0.3">
      <c r="A542" s="20" t="s">
        <v>45</v>
      </c>
      <c r="B542" s="23"/>
      <c r="C542" s="24"/>
      <c r="D542" s="24"/>
      <c r="E542" s="24"/>
    </row>
    <row r="543" spans="1:5" ht="15.75" thickBot="1" x14ac:dyDescent="0.3">
      <c r="A543" s="20" t="s">
        <v>46</v>
      </c>
      <c r="B543" s="23"/>
      <c r="C543" s="24"/>
      <c r="D543" s="24"/>
      <c r="E543" s="24"/>
    </row>
    <row r="544" spans="1:5" ht="15.75" thickBot="1" x14ac:dyDescent="0.3">
      <c r="A544" s="18" t="s">
        <v>51</v>
      </c>
      <c r="B544" s="23">
        <f>B545+B546</f>
        <v>0</v>
      </c>
      <c r="C544" s="24">
        <f>C545+C546</f>
        <v>0</v>
      </c>
      <c r="D544" s="24">
        <f>D545+D546</f>
        <v>0</v>
      </c>
      <c r="E544" s="24">
        <f>E545+E546</f>
        <v>0</v>
      </c>
    </row>
    <row r="545" spans="1:6" ht="15.75" thickBot="1" x14ac:dyDescent="0.3">
      <c r="A545" s="20" t="s">
        <v>45</v>
      </c>
      <c r="B545" s="65"/>
      <c r="C545" s="24">
        <v>0</v>
      </c>
      <c r="D545" s="60">
        <v>0</v>
      </c>
      <c r="E545" s="60">
        <v>0</v>
      </c>
    </row>
    <row r="546" spans="1:6" ht="15.75" thickBot="1" x14ac:dyDescent="0.3">
      <c r="A546" s="20" t="s">
        <v>46</v>
      </c>
      <c r="B546" s="23"/>
      <c r="C546" s="24"/>
      <c r="D546" s="24"/>
      <c r="E546" s="24"/>
    </row>
    <row r="547" spans="1:6" ht="24.75" thickBot="1" x14ac:dyDescent="0.3">
      <c r="A547" s="18" t="s">
        <v>52</v>
      </c>
      <c r="B547" s="23">
        <f>B548</f>
        <v>3500</v>
      </c>
      <c r="C547" s="23">
        <f>C548</f>
        <v>3500</v>
      </c>
      <c r="D547" s="23">
        <f>D548</f>
        <v>3500</v>
      </c>
      <c r="E547" s="23">
        <f>E548</f>
        <v>3500</v>
      </c>
      <c r="F547" s="133"/>
    </row>
    <row r="548" spans="1:6" ht="15.75" thickBot="1" x14ac:dyDescent="0.3">
      <c r="A548" s="20" t="s">
        <v>45</v>
      </c>
      <c r="B548" s="23">
        <v>3500</v>
      </c>
      <c r="C548" s="23">
        <v>3500</v>
      </c>
      <c r="D548" s="23">
        <v>3500</v>
      </c>
      <c r="E548" s="23">
        <v>3500</v>
      </c>
    </row>
    <row r="549" spans="1:6" ht="15.75" thickBot="1" x14ac:dyDescent="0.3">
      <c r="A549" s="20" t="s">
        <v>46</v>
      </c>
      <c r="B549" s="23"/>
      <c r="C549" s="139"/>
      <c r="D549" s="28"/>
      <c r="E549" s="28"/>
    </row>
    <row r="550" spans="1:6" ht="15.75" hidden="1" thickBot="1" x14ac:dyDescent="0.3">
      <c r="A550" s="29" t="s">
        <v>207</v>
      </c>
      <c r="B550" s="23">
        <f>B547+B544+B541+B538+B535+B532+B529</f>
        <v>556500</v>
      </c>
      <c r="C550" s="23">
        <f>C547+C544+C541+C538+C535+C532+C529</f>
        <v>570500</v>
      </c>
      <c r="D550" s="23">
        <f>D547+D544+D541+D538+D535+D532+D529</f>
        <v>570500</v>
      </c>
      <c r="E550" s="23">
        <f>E547+E544+E541+E538+E535+E532+E529</f>
        <v>570500</v>
      </c>
    </row>
    <row r="551" spans="1:6" ht="17.25" hidden="1" customHeight="1" thickBot="1" x14ac:dyDescent="0.3">
      <c r="A551" s="30" t="s">
        <v>54</v>
      </c>
      <c r="B551" s="31">
        <f>IF(B550-B521=0,0,"Error")</f>
        <v>0</v>
      </c>
      <c r="C551" s="31">
        <f>IF(C550-C521=0,0,"Error")</f>
        <v>0</v>
      </c>
      <c r="D551" s="31">
        <f>IF(D550-D521=0,0,"Error")</f>
        <v>0</v>
      </c>
      <c r="E551" s="31">
        <f>IF(E550-E521=0,0,"Error")</f>
        <v>0</v>
      </c>
    </row>
    <row r="552" spans="1:6" ht="15.75" hidden="1" thickBot="1" x14ac:dyDescent="0.3">
      <c r="A552" s="7" t="s">
        <v>32</v>
      </c>
      <c r="B552" s="402" t="s">
        <v>328</v>
      </c>
      <c r="C552" s="403"/>
      <c r="D552" s="403"/>
      <c r="E552" s="404"/>
    </row>
    <row r="553" spans="1:6" ht="12.75" hidden="1" customHeight="1" x14ac:dyDescent="0.25">
      <c r="A553" s="7" t="s">
        <v>34</v>
      </c>
      <c r="B553" s="405" t="s">
        <v>329</v>
      </c>
      <c r="C553" s="406"/>
      <c r="D553" s="406"/>
      <c r="E553" s="407"/>
    </row>
    <row r="554" spans="1:6" ht="9" hidden="1" customHeight="1" thickBot="1" x14ac:dyDescent="0.3">
      <c r="A554" s="379"/>
      <c r="B554" s="70">
        <v>2019</v>
      </c>
      <c r="C554" s="70">
        <v>2020</v>
      </c>
      <c r="D554" s="70">
        <v>2021</v>
      </c>
      <c r="E554" s="70">
        <v>2022</v>
      </c>
    </row>
    <row r="555" spans="1:6" ht="15.75" hidden="1" thickBot="1" x14ac:dyDescent="0.3">
      <c r="A555" s="380"/>
      <c r="B555" s="13" t="s">
        <v>13</v>
      </c>
      <c r="C555" s="13" t="s">
        <v>14</v>
      </c>
      <c r="D555" s="13" t="s">
        <v>14</v>
      </c>
      <c r="E555" s="13" t="s">
        <v>14</v>
      </c>
    </row>
    <row r="556" spans="1:6" ht="15.75" hidden="1" thickBot="1" x14ac:dyDescent="0.3">
      <c r="A556" s="7" t="s">
        <v>36</v>
      </c>
      <c r="B556" s="7"/>
      <c r="C556" s="16">
        <v>0</v>
      </c>
      <c r="D556" s="7"/>
      <c r="E556" s="7"/>
    </row>
    <row r="557" spans="1:6" ht="15.75" hidden="1" thickBot="1" x14ac:dyDescent="0.3">
      <c r="A557" s="7" t="s">
        <v>37</v>
      </c>
      <c r="B557" s="15"/>
      <c r="C557" s="15">
        <f>C575</f>
        <v>0</v>
      </c>
      <c r="D557" s="15"/>
      <c r="E557" s="15"/>
    </row>
    <row r="558" spans="1:6" ht="15.75" hidden="1" thickBot="1" x14ac:dyDescent="0.3">
      <c r="A558" s="7" t="s">
        <v>38</v>
      </c>
      <c r="B558" s="15" t="e">
        <f>B557/B556</f>
        <v>#DIV/0!</v>
      </c>
      <c r="C558" s="15" t="e">
        <f>C557/C556</f>
        <v>#DIV/0!</v>
      </c>
      <c r="D558" s="15" t="e">
        <f>D557/D556</f>
        <v>#DIV/0!</v>
      </c>
      <c r="E558" s="15" t="e">
        <f>E557/E556</f>
        <v>#DIV/0!</v>
      </c>
    </row>
    <row r="559" spans="1:6" ht="15.75" hidden="1" thickBot="1" x14ac:dyDescent="0.3">
      <c r="A559" s="7" t="s">
        <v>39</v>
      </c>
      <c r="B559" s="16" t="s">
        <v>40</v>
      </c>
      <c r="C559" s="17" t="e">
        <f t="shared" ref="C559:E561" si="14">C556/B556-1</f>
        <v>#DIV/0!</v>
      </c>
      <c r="D559" s="17" t="e">
        <f t="shared" si="14"/>
        <v>#DIV/0!</v>
      </c>
      <c r="E559" s="17" t="e">
        <f t="shared" si="14"/>
        <v>#DIV/0!</v>
      </c>
    </row>
    <row r="560" spans="1:6" ht="15.75" hidden="1" thickBot="1" x14ac:dyDescent="0.3">
      <c r="A560" s="7" t="s">
        <v>41</v>
      </c>
      <c r="B560" s="16" t="s">
        <v>40</v>
      </c>
      <c r="C560" s="17" t="e">
        <f t="shared" si="14"/>
        <v>#DIV/0!</v>
      </c>
      <c r="D560" s="17" t="e">
        <f t="shared" si="14"/>
        <v>#DIV/0!</v>
      </c>
      <c r="E560" s="17" t="e">
        <f t="shared" si="14"/>
        <v>#DIV/0!</v>
      </c>
    </row>
    <row r="561" spans="1:5" ht="15.75" hidden="1" thickBot="1" x14ac:dyDescent="0.3">
      <c r="A561" s="7" t="s">
        <v>42</v>
      </c>
      <c r="B561" s="16" t="s">
        <v>40</v>
      </c>
      <c r="C561" s="17" t="e">
        <f t="shared" si="14"/>
        <v>#DIV/0!</v>
      </c>
      <c r="D561" s="17" t="e">
        <f t="shared" si="14"/>
        <v>#DIV/0!</v>
      </c>
      <c r="E561" s="17" t="e">
        <f t="shared" si="14"/>
        <v>#DIV/0!</v>
      </c>
    </row>
    <row r="562" spans="1:5" ht="12.75" hidden="1" customHeight="1" x14ac:dyDescent="0.25">
      <c r="A562" s="389" t="s">
        <v>120</v>
      </c>
      <c r="B562" s="390"/>
      <c r="C562" s="390"/>
      <c r="D562" s="390"/>
      <c r="E562" s="391"/>
    </row>
    <row r="563" spans="1:5" ht="9" hidden="1" customHeight="1" thickBot="1" x14ac:dyDescent="0.3">
      <c r="A563" s="379"/>
      <c r="B563" s="70">
        <v>2019</v>
      </c>
      <c r="C563" s="70">
        <v>2020</v>
      </c>
      <c r="D563" s="70">
        <v>2021</v>
      </c>
      <c r="E563" s="70">
        <v>2022</v>
      </c>
    </row>
    <row r="564" spans="1:5" ht="15.75" hidden="1" thickBot="1" x14ac:dyDescent="0.3">
      <c r="A564" s="380"/>
      <c r="B564" s="13" t="s">
        <v>13</v>
      </c>
      <c r="C564" s="13" t="s">
        <v>14</v>
      </c>
      <c r="D564" s="13" t="s">
        <v>14</v>
      </c>
      <c r="E564" s="13" t="s">
        <v>14</v>
      </c>
    </row>
    <row r="565" spans="1:5" ht="15.75" hidden="1" thickBot="1" x14ac:dyDescent="0.3">
      <c r="A565" s="18" t="s">
        <v>78</v>
      </c>
      <c r="B565" s="24">
        <f>B566+B567+B568+B569</f>
        <v>0</v>
      </c>
      <c r="C565" s="24">
        <f>C566+C567+C568+C569</f>
        <v>0</v>
      </c>
      <c r="D565" s="24">
        <f>D566+D567+D568+D569</f>
        <v>0</v>
      </c>
      <c r="E565" s="24">
        <f>E566+E567+E568+E569</f>
        <v>0</v>
      </c>
    </row>
    <row r="566" spans="1:5" ht="15.75" hidden="1" thickBot="1" x14ac:dyDescent="0.3">
      <c r="A566" s="20" t="s">
        <v>45</v>
      </c>
      <c r="B566" s="24"/>
      <c r="C566" s="24"/>
      <c r="D566" s="24"/>
      <c r="E566" s="24"/>
    </row>
    <row r="567" spans="1:5" ht="15.75" hidden="1" thickBot="1" x14ac:dyDescent="0.3">
      <c r="A567" s="20" t="s">
        <v>79</v>
      </c>
      <c r="B567" s="24"/>
      <c r="C567" s="24"/>
      <c r="D567" s="24"/>
      <c r="E567" s="24"/>
    </row>
    <row r="568" spans="1:5" ht="15.75" hidden="1" thickBot="1" x14ac:dyDescent="0.3">
      <c r="A568" s="20" t="s">
        <v>80</v>
      </c>
      <c r="B568" s="24"/>
      <c r="C568" s="24"/>
      <c r="D568" s="24"/>
      <c r="E568" s="24"/>
    </row>
    <row r="569" spans="1:5" ht="15.75" hidden="1" thickBot="1" x14ac:dyDescent="0.3">
      <c r="A569" s="20" t="s">
        <v>81</v>
      </c>
      <c r="B569" s="24"/>
      <c r="C569" s="24"/>
      <c r="D569" s="24"/>
      <c r="E569" s="24"/>
    </row>
    <row r="570" spans="1:5" ht="15.75" hidden="1" thickBot="1" x14ac:dyDescent="0.3">
      <c r="A570" s="18" t="s">
        <v>82</v>
      </c>
      <c r="B570" s="23">
        <f>B571+B572+B573+B574</f>
        <v>0</v>
      </c>
      <c r="C570" s="23">
        <f>C571+C572+C573+C574</f>
        <v>0</v>
      </c>
      <c r="D570" s="23">
        <f>D571+D572+D573+D574</f>
        <v>0</v>
      </c>
      <c r="E570" s="23">
        <f>E571+E572+E573+E574</f>
        <v>0</v>
      </c>
    </row>
    <row r="571" spans="1:5" ht="15.75" hidden="1" thickBot="1" x14ac:dyDescent="0.3">
      <c r="A571" s="20" t="s">
        <v>45</v>
      </c>
      <c r="B571" s="23"/>
      <c r="C571" s="60">
        <v>0</v>
      </c>
      <c r="D571" s="24"/>
      <c r="E571" s="24"/>
    </row>
    <row r="572" spans="1:5" ht="15.75" hidden="1" thickBot="1" x14ac:dyDescent="0.3">
      <c r="A572" s="20" t="s">
        <v>79</v>
      </c>
      <c r="B572" s="23"/>
      <c r="C572" s="24"/>
      <c r="D572" s="24"/>
      <c r="E572" s="24"/>
    </row>
    <row r="573" spans="1:5" ht="15.75" hidden="1" thickBot="1" x14ac:dyDescent="0.3">
      <c r="A573" s="20" t="s">
        <v>80</v>
      </c>
      <c r="B573" s="23"/>
      <c r="C573" s="24"/>
      <c r="D573" s="24"/>
      <c r="E573" s="24"/>
    </row>
    <row r="574" spans="1:5" ht="15.75" hidden="1" thickBot="1" x14ac:dyDescent="0.3">
      <c r="A574" s="20" t="s">
        <v>81</v>
      </c>
      <c r="B574" s="23"/>
      <c r="C574" s="24"/>
      <c r="D574" s="24"/>
      <c r="E574" s="24"/>
    </row>
    <row r="575" spans="1:5" ht="15.75" hidden="1" thickBot="1" x14ac:dyDescent="0.3">
      <c r="A575" s="37" t="s">
        <v>121</v>
      </c>
      <c r="B575" s="23">
        <f>B565+B570</f>
        <v>0</v>
      </c>
      <c r="C575" s="23">
        <f>C565+C570</f>
        <v>0</v>
      </c>
      <c r="D575" s="23">
        <f>D565+D570</f>
        <v>0</v>
      </c>
      <c r="E575" s="23">
        <f>E565+E570</f>
        <v>0</v>
      </c>
    </row>
    <row r="576" spans="1:5" ht="17.25" hidden="1" customHeight="1" thickBot="1" x14ac:dyDescent="0.3">
      <c r="A576" s="9" t="s">
        <v>122</v>
      </c>
      <c r="B576" s="150"/>
      <c r="C576" s="144" t="s">
        <v>73</v>
      </c>
      <c r="D576" s="151"/>
      <c r="E576" s="152"/>
    </row>
    <row r="577" spans="1:5" ht="15.75" hidden="1" thickBot="1" x14ac:dyDescent="0.3">
      <c r="A577" s="7" t="s">
        <v>32</v>
      </c>
      <c r="B577" s="402"/>
      <c r="C577" s="403"/>
      <c r="D577" s="403"/>
      <c r="E577" s="404"/>
    </row>
    <row r="578" spans="1:5" ht="12.75" hidden="1" customHeight="1" x14ac:dyDescent="0.25">
      <c r="A578" s="7" t="s">
        <v>34</v>
      </c>
      <c r="B578" s="405"/>
      <c r="C578" s="406"/>
      <c r="D578" s="406"/>
      <c r="E578" s="407"/>
    </row>
    <row r="579" spans="1:5" ht="9" hidden="1" customHeight="1" thickBot="1" x14ac:dyDescent="0.3">
      <c r="A579" s="379"/>
      <c r="B579" s="70">
        <v>2018</v>
      </c>
      <c r="C579" s="70">
        <v>2019</v>
      </c>
      <c r="D579" s="70">
        <v>2020</v>
      </c>
      <c r="E579" s="70">
        <v>2021</v>
      </c>
    </row>
    <row r="580" spans="1:5" ht="15.75" hidden="1" thickBot="1" x14ac:dyDescent="0.3">
      <c r="A580" s="380"/>
      <c r="B580" s="13" t="s">
        <v>13</v>
      </c>
      <c r="C580" s="13" t="s">
        <v>14</v>
      </c>
      <c r="D580" s="13" t="s">
        <v>14</v>
      </c>
      <c r="E580" s="13" t="s">
        <v>14</v>
      </c>
    </row>
    <row r="581" spans="1:5" ht="15.75" hidden="1" thickBot="1" x14ac:dyDescent="0.3">
      <c r="A581" s="7" t="s">
        <v>36</v>
      </c>
      <c r="B581" s="7"/>
      <c r="C581" s="7"/>
      <c r="D581" s="7"/>
      <c r="E581" s="7"/>
    </row>
    <row r="582" spans="1:5" ht="15.75" hidden="1" thickBot="1" x14ac:dyDescent="0.3">
      <c r="A582" s="7" t="s">
        <v>37</v>
      </c>
      <c r="B582" s="15">
        <f>B600</f>
        <v>0</v>
      </c>
      <c r="C582" s="15">
        <f>C600</f>
        <v>0</v>
      </c>
      <c r="D582" s="15">
        <f>D600</f>
        <v>0</v>
      </c>
      <c r="E582" s="15">
        <f>E600</f>
        <v>0</v>
      </c>
    </row>
    <row r="583" spans="1:5" ht="15.75" hidden="1" thickBot="1" x14ac:dyDescent="0.3">
      <c r="A583" s="7" t="s">
        <v>38</v>
      </c>
      <c r="B583" s="15" t="e">
        <f>B582/B581</f>
        <v>#DIV/0!</v>
      </c>
      <c r="C583" s="15" t="e">
        <f>C582/C581</f>
        <v>#DIV/0!</v>
      </c>
      <c r="D583" s="15" t="e">
        <f>D582/D581</f>
        <v>#DIV/0!</v>
      </c>
      <c r="E583" s="15" t="e">
        <f>E582/E581</f>
        <v>#DIV/0!</v>
      </c>
    </row>
    <row r="584" spans="1:5" ht="15.75" hidden="1" thickBot="1" x14ac:dyDescent="0.3">
      <c r="A584" s="7" t="s">
        <v>39</v>
      </c>
      <c r="B584" s="16" t="s">
        <v>40</v>
      </c>
      <c r="C584" s="17" t="e">
        <f>C581/B581-1</f>
        <v>#DIV/0!</v>
      </c>
      <c r="D584" s="17" t="e">
        <f t="shared" ref="D584:E586" si="15">D581/C581-1</f>
        <v>#DIV/0!</v>
      </c>
      <c r="E584" s="17" t="e">
        <f t="shared" si="15"/>
        <v>#DIV/0!</v>
      </c>
    </row>
    <row r="585" spans="1:5" ht="15.75" hidden="1" thickBot="1" x14ac:dyDescent="0.3">
      <c r="A585" s="7" t="s">
        <v>41</v>
      </c>
      <c r="B585" s="16" t="s">
        <v>40</v>
      </c>
      <c r="C585" s="17" t="e">
        <f>C582/B582-1</f>
        <v>#DIV/0!</v>
      </c>
      <c r="D585" s="17" t="e">
        <f t="shared" si="15"/>
        <v>#DIV/0!</v>
      </c>
      <c r="E585" s="17" t="e">
        <f t="shared" si="15"/>
        <v>#DIV/0!</v>
      </c>
    </row>
    <row r="586" spans="1:5" ht="15.75" hidden="1" thickBot="1" x14ac:dyDescent="0.3">
      <c r="A586" s="7" t="s">
        <v>42</v>
      </c>
      <c r="B586" s="16" t="s">
        <v>40</v>
      </c>
      <c r="C586" s="17" t="e">
        <f>C583/B583-1</f>
        <v>#DIV/0!</v>
      </c>
      <c r="D586" s="17" t="e">
        <f t="shared" si="15"/>
        <v>#DIV/0!</v>
      </c>
      <c r="E586" s="17" t="e">
        <f t="shared" si="15"/>
        <v>#DIV/0!</v>
      </c>
    </row>
    <row r="587" spans="1:5" ht="12.75" hidden="1" customHeight="1" x14ac:dyDescent="0.25">
      <c r="A587" s="389" t="s">
        <v>123</v>
      </c>
      <c r="B587" s="390"/>
      <c r="C587" s="390"/>
      <c r="D587" s="390"/>
      <c r="E587" s="391"/>
    </row>
    <row r="588" spans="1:5" ht="9" hidden="1" customHeight="1" thickBot="1" x14ac:dyDescent="0.3">
      <c r="A588" s="379"/>
      <c r="B588" s="70">
        <v>2018</v>
      </c>
      <c r="C588" s="70">
        <v>2019</v>
      </c>
      <c r="D588" s="70">
        <v>2020</v>
      </c>
      <c r="E588" s="70">
        <v>2021</v>
      </c>
    </row>
    <row r="589" spans="1:5" ht="15.75" hidden="1" thickBot="1" x14ac:dyDescent="0.3">
      <c r="A589" s="380"/>
      <c r="B589" s="13" t="s">
        <v>13</v>
      </c>
      <c r="C589" s="13" t="s">
        <v>14</v>
      </c>
      <c r="D589" s="13" t="s">
        <v>14</v>
      </c>
      <c r="E589" s="13" t="s">
        <v>14</v>
      </c>
    </row>
    <row r="590" spans="1:5" ht="15.75" hidden="1" thickBot="1" x14ac:dyDescent="0.3">
      <c r="A590" s="18" t="s">
        <v>78</v>
      </c>
      <c r="B590" s="24">
        <f>B591+B592+B593+B594</f>
        <v>0</v>
      </c>
      <c r="C590" s="24">
        <f>C591+C592+C593+C594</f>
        <v>0</v>
      </c>
      <c r="D590" s="24">
        <f>D591+D592+D593+D594</f>
        <v>0</v>
      </c>
      <c r="E590" s="24">
        <f>E591+E592+E593+E594</f>
        <v>0</v>
      </c>
    </row>
    <row r="591" spans="1:5" ht="15.75" hidden="1" thickBot="1" x14ac:dyDescent="0.3">
      <c r="A591" s="20" t="s">
        <v>45</v>
      </c>
      <c r="B591" s="24"/>
      <c r="C591" s="24"/>
      <c r="D591" s="24"/>
      <c r="E591" s="24"/>
    </row>
    <row r="592" spans="1:5" ht="15.75" hidden="1" thickBot="1" x14ac:dyDescent="0.3">
      <c r="A592" s="20" t="s">
        <v>79</v>
      </c>
      <c r="B592" s="24"/>
      <c r="C592" s="24"/>
      <c r="D592" s="24"/>
      <c r="E592" s="24"/>
    </row>
    <row r="593" spans="1:5" ht="15.75" hidden="1" thickBot="1" x14ac:dyDescent="0.3">
      <c r="A593" s="20" t="s">
        <v>80</v>
      </c>
      <c r="B593" s="24"/>
      <c r="C593" s="24"/>
      <c r="D593" s="24"/>
      <c r="E593" s="24"/>
    </row>
    <row r="594" spans="1:5" ht="15.75" hidden="1" thickBot="1" x14ac:dyDescent="0.3">
      <c r="A594" s="20" t="s">
        <v>81</v>
      </c>
      <c r="B594" s="24"/>
      <c r="C594" s="24"/>
      <c r="D594" s="24"/>
      <c r="E594" s="24"/>
    </row>
    <row r="595" spans="1:5" ht="15.75" hidden="1" thickBot="1" x14ac:dyDescent="0.3">
      <c r="A595" s="18" t="s">
        <v>82</v>
      </c>
      <c r="B595" s="23">
        <f>B596+B597+B598+B599</f>
        <v>0</v>
      </c>
      <c r="C595" s="23">
        <f>C596+C597+C598+C599</f>
        <v>0</v>
      </c>
      <c r="D595" s="23">
        <f>D596+D597+D598+D599</f>
        <v>0</v>
      </c>
      <c r="E595" s="23">
        <f>E596+E597+E598+E599</f>
        <v>0</v>
      </c>
    </row>
    <row r="596" spans="1:5" ht="15.75" hidden="1" thickBot="1" x14ac:dyDescent="0.3">
      <c r="A596" s="20" t="s">
        <v>45</v>
      </c>
      <c r="B596" s="23"/>
      <c r="C596" s="24"/>
      <c r="D596" s="24"/>
      <c r="E596" s="24"/>
    </row>
    <row r="597" spans="1:5" ht="15.75" hidden="1" thickBot="1" x14ac:dyDescent="0.3">
      <c r="A597" s="20" t="s">
        <v>79</v>
      </c>
      <c r="B597" s="23"/>
      <c r="C597" s="24"/>
      <c r="D597" s="24"/>
      <c r="E597" s="24"/>
    </row>
    <row r="598" spans="1:5" ht="15.75" hidden="1" thickBot="1" x14ac:dyDescent="0.3">
      <c r="A598" s="20" t="s">
        <v>80</v>
      </c>
      <c r="B598" s="23"/>
      <c r="C598" s="24"/>
      <c r="D598" s="24"/>
      <c r="E598" s="24"/>
    </row>
    <row r="599" spans="1:5" ht="15.75" hidden="1" thickBot="1" x14ac:dyDescent="0.3">
      <c r="A599" s="20" t="s">
        <v>81</v>
      </c>
      <c r="B599" s="23"/>
      <c r="C599" s="24"/>
      <c r="D599" s="24"/>
      <c r="E599" s="24"/>
    </row>
    <row r="600" spans="1:5" ht="25.5" hidden="1" customHeight="1" thickBot="1" x14ac:dyDescent="0.3">
      <c r="A600" s="29" t="s">
        <v>124</v>
      </c>
      <c r="B600" s="23">
        <f>B590+B595</f>
        <v>0</v>
      </c>
      <c r="C600" s="23">
        <f>C590+C595</f>
        <v>0</v>
      </c>
      <c r="D600" s="23">
        <f>D590+D595</f>
        <v>0</v>
      </c>
      <c r="E600" s="23">
        <f>E590+E595</f>
        <v>0</v>
      </c>
    </row>
    <row r="601" spans="1:5" ht="15.75" hidden="1" thickBot="1" x14ac:dyDescent="0.3">
      <c r="A601" s="153" t="s">
        <v>125</v>
      </c>
      <c r="B601" s="395"/>
      <c r="C601" s="381"/>
      <c r="D601" s="381"/>
      <c r="E601" s="382"/>
    </row>
    <row r="602" spans="1:5" ht="48" hidden="1" customHeight="1" thickBot="1" x14ac:dyDescent="0.3">
      <c r="A602" s="9" t="s">
        <v>214</v>
      </c>
      <c r="B602" s="154"/>
      <c r="C602" s="36"/>
      <c r="D602" s="151"/>
      <c r="E602" s="152"/>
    </row>
    <row r="603" spans="1:5" ht="15.75" hidden="1" thickBot="1" x14ac:dyDescent="0.3">
      <c r="A603" s="7" t="s">
        <v>32</v>
      </c>
      <c r="B603" s="580"/>
      <c r="C603" s="581"/>
      <c r="D603" s="581"/>
      <c r="E603" s="582"/>
    </row>
    <row r="604" spans="1:5" ht="12.75" hidden="1" customHeight="1" x14ac:dyDescent="0.25">
      <c r="A604" s="7" t="s">
        <v>34</v>
      </c>
      <c r="B604" s="405" t="s">
        <v>211</v>
      </c>
      <c r="C604" s="406"/>
      <c r="D604" s="406"/>
      <c r="E604" s="407"/>
    </row>
    <row r="605" spans="1:5" ht="9" hidden="1" customHeight="1" thickBot="1" x14ac:dyDescent="0.3">
      <c r="A605" s="379"/>
      <c r="B605" s="70">
        <v>2019</v>
      </c>
      <c r="C605" s="70">
        <v>2020</v>
      </c>
      <c r="D605" s="70">
        <v>2021</v>
      </c>
      <c r="E605" s="70">
        <v>2022</v>
      </c>
    </row>
    <row r="606" spans="1:5" ht="15.75" hidden="1" thickBot="1" x14ac:dyDescent="0.3">
      <c r="A606" s="380"/>
      <c r="B606" s="13" t="s">
        <v>13</v>
      </c>
      <c r="C606" s="13" t="s">
        <v>14</v>
      </c>
      <c r="D606" s="13" t="s">
        <v>14</v>
      </c>
      <c r="E606" s="13" t="s">
        <v>14</v>
      </c>
    </row>
    <row r="607" spans="1:5" ht="15.75" hidden="1" thickBot="1" x14ac:dyDescent="0.3">
      <c r="A607" s="7" t="s">
        <v>36</v>
      </c>
      <c r="B607" s="7">
        <v>0</v>
      </c>
      <c r="C607" s="16">
        <v>0</v>
      </c>
      <c r="D607" s="16">
        <v>0</v>
      </c>
      <c r="E607" s="7">
        <v>0</v>
      </c>
    </row>
    <row r="608" spans="1:5" ht="15.75" hidden="1" thickBot="1" x14ac:dyDescent="0.3">
      <c r="A608" s="7" t="s">
        <v>37</v>
      </c>
      <c r="B608" s="15">
        <f>B626</f>
        <v>0</v>
      </c>
      <c r="C608" s="15">
        <f>C626</f>
        <v>0</v>
      </c>
      <c r="D608" s="15">
        <f>D626</f>
        <v>0</v>
      </c>
      <c r="E608" s="15">
        <f>E626</f>
        <v>0</v>
      </c>
    </row>
    <row r="609" spans="1:5" ht="15.75" hidden="1" thickBot="1" x14ac:dyDescent="0.3">
      <c r="A609" s="7" t="s">
        <v>38</v>
      </c>
      <c r="B609" s="15" t="e">
        <f>B608/B607</f>
        <v>#DIV/0!</v>
      </c>
      <c r="C609" s="15" t="e">
        <f>C608/C607</f>
        <v>#DIV/0!</v>
      </c>
      <c r="D609" s="15" t="e">
        <f>D608/D607</f>
        <v>#DIV/0!</v>
      </c>
      <c r="E609" s="15" t="e">
        <f>E608/E607</f>
        <v>#DIV/0!</v>
      </c>
    </row>
    <row r="610" spans="1:5" ht="15.75" hidden="1" thickBot="1" x14ac:dyDescent="0.3">
      <c r="A610" s="7" t="s">
        <v>39</v>
      </c>
      <c r="B610" s="16" t="s">
        <v>40</v>
      </c>
      <c r="C610" s="17" t="e">
        <f>C607/B607-1</f>
        <v>#DIV/0!</v>
      </c>
      <c r="D610" s="17" t="e">
        <f t="shared" ref="D610:E612" si="16">D607/C607-1</f>
        <v>#DIV/0!</v>
      </c>
      <c r="E610" s="17" t="e">
        <f t="shared" si="16"/>
        <v>#DIV/0!</v>
      </c>
    </row>
    <row r="611" spans="1:5" ht="15.75" hidden="1" thickBot="1" x14ac:dyDescent="0.3">
      <c r="A611" s="7" t="s">
        <v>41</v>
      </c>
      <c r="B611" s="16" t="s">
        <v>40</v>
      </c>
      <c r="C611" s="17" t="e">
        <f>C608/B608-1</f>
        <v>#DIV/0!</v>
      </c>
      <c r="D611" s="17" t="e">
        <f t="shared" si="16"/>
        <v>#DIV/0!</v>
      </c>
      <c r="E611" s="17" t="e">
        <f t="shared" si="16"/>
        <v>#DIV/0!</v>
      </c>
    </row>
    <row r="612" spans="1:5" ht="15.75" hidden="1" thickBot="1" x14ac:dyDescent="0.3">
      <c r="A612" s="7" t="s">
        <v>42</v>
      </c>
      <c r="B612" s="16" t="s">
        <v>40</v>
      </c>
      <c r="C612" s="17" t="e">
        <f>C609/B609-1</f>
        <v>#DIV/0!</v>
      </c>
      <c r="D612" s="17" t="e">
        <f t="shared" si="16"/>
        <v>#DIV/0!</v>
      </c>
      <c r="E612" s="17" t="e">
        <f t="shared" si="16"/>
        <v>#DIV/0!</v>
      </c>
    </row>
    <row r="613" spans="1:5" ht="12.75" hidden="1" customHeight="1" x14ac:dyDescent="0.25">
      <c r="A613" s="389" t="s">
        <v>330</v>
      </c>
      <c r="B613" s="390"/>
      <c r="C613" s="390"/>
      <c r="D613" s="390"/>
      <c r="E613" s="391"/>
    </row>
    <row r="614" spans="1:5" ht="9" hidden="1" customHeight="1" thickBot="1" x14ac:dyDescent="0.3">
      <c r="A614" s="379"/>
      <c r="B614" s="70">
        <v>2019</v>
      </c>
      <c r="C614" s="70">
        <v>2020</v>
      </c>
      <c r="D614" s="70">
        <v>2021</v>
      </c>
      <c r="E614" s="70">
        <v>2022</v>
      </c>
    </row>
    <row r="615" spans="1:5" ht="15.75" hidden="1" thickBot="1" x14ac:dyDescent="0.3">
      <c r="A615" s="380"/>
      <c r="B615" s="13" t="s">
        <v>13</v>
      </c>
      <c r="C615" s="13" t="s">
        <v>14</v>
      </c>
      <c r="D615" s="13" t="s">
        <v>14</v>
      </c>
      <c r="E615" s="13" t="s">
        <v>14</v>
      </c>
    </row>
    <row r="616" spans="1:5" ht="15.75" hidden="1" thickBot="1" x14ac:dyDescent="0.3">
      <c r="A616" s="18" t="s">
        <v>78</v>
      </c>
      <c r="B616" s="24">
        <f>B617+B618+B619+B620</f>
        <v>0</v>
      </c>
      <c r="C616" s="24">
        <f>C617+C618+C619+C620</f>
        <v>0</v>
      </c>
      <c r="D616" s="24">
        <f>D617+D618+D619+D620</f>
        <v>0</v>
      </c>
      <c r="E616" s="24">
        <f>E617+E618+E619+E620</f>
        <v>0</v>
      </c>
    </row>
    <row r="617" spans="1:5" ht="15.75" hidden="1" thickBot="1" x14ac:dyDescent="0.3">
      <c r="A617" s="20" t="s">
        <v>45</v>
      </c>
      <c r="B617" s="24"/>
      <c r="C617" s="24"/>
      <c r="D617" s="24"/>
      <c r="E617" s="24"/>
    </row>
    <row r="618" spans="1:5" ht="15.75" hidden="1" thickBot="1" x14ac:dyDescent="0.3">
      <c r="A618" s="20" t="s">
        <v>79</v>
      </c>
      <c r="B618" s="24"/>
      <c r="C618" s="24"/>
      <c r="D618" s="24"/>
      <c r="E618" s="24"/>
    </row>
    <row r="619" spans="1:5" ht="15.75" hidden="1" thickBot="1" x14ac:dyDescent="0.3">
      <c r="A619" s="20" t="s">
        <v>80</v>
      </c>
      <c r="B619" s="24"/>
      <c r="C619" s="24"/>
      <c r="D619" s="24"/>
      <c r="E619" s="24"/>
    </row>
    <row r="620" spans="1:5" ht="15.75" hidden="1" thickBot="1" x14ac:dyDescent="0.3">
      <c r="A620" s="20" t="s">
        <v>81</v>
      </c>
      <c r="B620" s="24"/>
      <c r="C620" s="24"/>
      <c r="D620" s="24"/>
      <c r="E620" s="24"/>
    </row>
    <row r="621" spans="1:5" ht="15.75" hidden="1" thickBot="1" x14ac:dyDescent="0.3">
      <c r="A621" s="18" t="s">
        <v>82</v>
      </c>
      <c r="B621" s="23">
        <f>B622+B623+B624+B625</f>
        <v>0</v>
      </c>
      <c r="C621" s="23">
        <f>C622+C623+C624+C625</f>
        <v>0</v>
      </c>
      <c r="D621" s="23">
        <f>D622+D623+D624+D625</f>
        <v>0</v>
      </c>
      <c r="E621" s="23">
        <f>E622+E623+E624+E625</f>
        <v>0</v>
      </c>
    </row>
    <row r="622" spans="1:5" ht="15.75" hidden="1" thickBot="1" x14ac:dyDescent="0.3">
      <c r="A622" s="20" t="s">
        <v>45</v>
      </c>
      <c r="B622" s="23"/>
      <c r="C622" s="23">
        <v>0</v>
      </c>
      <c r="D622" s="23">
        <v>0</v>
      </c>
      <c r="E622" s="23"/>
    </row>
    <row r="623" spans="1:5" ht="15.75" hidden="1" thickBot="1" x14ac:dyDescent="0.3">
      <c r="A623" s="20" t="s">
        <v>79</v>
      </c>
      <c r="B623" s="23"/>
      <c r="C623" s="23"/>
      <c r="D623" s="23"/>
      <c r="E623" s="23"/>
    </row>
    <row r="624" spans="1:5" ht="15.75" hidden="1" thickBot="1" x14ac:dyDescent="0.3">
      <c r="A624" s="20" t="s">
        <v>80</v>
      </c>
      <c r="B624" s="23"/>
      <c r="C624" s="23"/>
      <c r="D624" s="23"/>
      <c r="E624" s="23"/>
    </row>
    <row r="625" spans="1:5" ht="15.75" hidden="1" thickBot="1" x14ac:dyDescent="0.3">
      <c r="A625" s="20" t="s">
        <v>81</v>
      </c>
      <c r="B625" s="23"/>
      <c r="C625" s="23"/>
      <c r="D625" s="23"/>
      <c r="E625" s="23"/>
    </row>
    <row r="626" spans="1:5" ht="15.75" thickBot="1" x14ac:dyDescent="0.3">
      <c r="A626" s="29" t="s">
        <v>117</v>
      </c>
      <c r="B626" s="23">
        <f>B616+B621</f>
        <v>0</v>
      </c>
      <c r="C626" s="23">
        <f>C616+C621</f>
        <v>0</v>
      </c>
      <c r="D626" s="23">
        <f>D616+D621</f>
        <v>0</v>
      </c>
      <c r="E626" s="23">
        <f>E616+E621</f>
        <v>0</v>
      </c>
    </row>
    <row r="627" spans="1:5" ht="15.75" thickBot="1" x14ac:dyDescent="0.3">
      <c r="A627" s="392" t="s">
        <v>127</v>
      </c>
      <c r="B627" s="393"/>
      <c r="C627" s="393"/>
      <c r="D627" s="393"/>
      <c r="E627" s="394"/>
    </row>
    <row r="628" spans="1:5" ht="15.75" thickBot="1" x14ac:dyDescent="0.3">
      <c r="A628" s="392" t="s">
        <v>68</v>
      </c>
      <c r="B628" s="393"/>
      <c r="C628" s="393"/>
      <c r="D628" s="393"/>
      <c r="E628" s="394"/>
    </row>
    <row r="629" spans="1:5" ht="71.25" customHeight="1" thickBot="1" x14ac:dyDescent="0.3">
      <c r="A629" s="9" t="s">
        <v>69</v>
      </c>
      <c r="B629" s="577"/>
      <c r="C629" s="578"/>
      <c r="D629" s="578"/>
      <c r="E629" s="579"/>
    </row>
    <row r="630" spans="1:5" ht="57" thickBot="1" x14ac:dyDescent="0.3">
      <c r="A630" s="35" t="s">
        <v>208</v>
      </c>
      <c r="B630" s="154" t="s">
        <v>331</v>
      </c>
      <c r="C630" s="36" t="s">
        <v>73</v>
      </c>
      <c r="D630" s="151" t="s">
        <v>332</v>
      </c>
      <c r="E630" s="152"/>
    </row>
    <row r="631" spans="1:5" ht="36.75" customHeight="1" thickBot="1" x14ac:dyDescent="0.3">
      <c r="A631" s="145"/>
      <c r="B631" s="580"/>
      <c r="C631" s="581"/>
      <c r="D631" s="581"/>
      <c r="E631" s="582"/>
    </row>
    <row r="632" spans="1:5" ht="15.75" thickBot="1" x14ac:dyDescent="0.3">
      <c r="A632" s="7" t="s">
        <v>32</v>
      </c>
      <c r="B632" s="580" t="s">
        <v>333</v>
      </c>
      <c r="C632" s="581"/>
      <c r="D632" s="581"/>
      <c r="E632" s="582"/>
    </row>
    <row r="633" spans="1:5" ht="12.75" customHeight="1" thickBot="1" x14ac:dyDescent="0.3">
      <c r="A633" s="7" t="s">
        <v>34</v>
      </c>
      <c r="B633" s="10" t="s">
        <v>211</v>
      </c>
      <c r="C633" s="11"/>
      <c r="D633" s="11"/>
      <c r="E633" s="12"/>
    </row>
    <row r="634" spans="1:5" ht="9" customHeight="1" x14ac:dyDescent="0.25">
      <c r="A634" s="379"/>
      <c r="B634" s="70">
        <v>2019</v>
      </c>
      <c r="C634" s="70">
        <v>2020</v>
      </c>
      <c r="D634" s="70">
        <v>2021</v>
      </c>
      <c r="E634" s="70">
        <v>2022</v>
      </c>
    </row>
    <row r="635" spans="1:5" ht="15.75" thickBot="1" x14ac:dyDescent="0.3">
      <c r="A635" s="380"/>
      <c r="B635" s="13" t="s">
        <v>13</v>
      </c>
      <c r="C635" s="13" t="s">
        <v>14</v>
      </c>
      <c r="D635" s="13" t="s">
        <v>14</v>
      </c>
      <c r="E635" s="13" t="s">
        <v>14</v>
      </c>
    </row>
    <row r="636" spans="1:5" ht="15.75" thickBot="1" x14ac:dyDescent="0.3">
      <c r="A636" s="7" t="s">
        <v>36</v>
      </c>
      <c r="B636" s="15">
        <v>114</v>
      </c>
      <c r="C636" s="15">
        <v>341</v>
      </c>
      <c r="D636" s="15">
        <v>227</v>
      </c>
      <c r="E636" s="15">
        <v>227</v>
      </c>
    </row>
    <row r="637" spans="1:5" ht="15.75" thickBot="1" x14ac:dyDescent="0.3">
      <c r="A637" s="7" t="s">
        <v>37</v>
      </c>
      <c r="B637" s="15">
        <f>B650</f>
        <v>10000</v>
      </c>
      <c r="C637" s="15">
        <f>C650</f>
        <v>30000</v>
      </c>
      <c r="D637" s="15">
        <f>D650</f>
        <v>20000</v>
      </c>
      <c r="E637" s="15">
        <f>E650</f>
        <v>20000</v>
      </c>
    </row>
    <row r="638" spans="1:5" ht="15.75" thickBot="1" x14ac:dyDescent="0.3">
      <c r="A638" s="7" t="s">
        <v>38</v>
      </c>
      <c r="B638" s="15">
        <f>B637/B636</f>
        <v>87.719298245614041</v>
      </c>
      <c r="C638" s="15">
        <f>C637/C636</f>
        <v>87.976539589442808</v>
      </c>
      <c r="D638" s="15">
        <f>D637/D636</f>
        <v>88.105726872246692</v>
      </c>
      <c r="E638" s="15">
        <f>E637/E636</f>
        <v>88.105726872246692</v>
      </c>
    </row>
    <row r="639" spans="1:5" ht="15.75" thickBot="1" x14ac:dyDescent="0.3">
      <c r="A639" s="7" t="s">
        <v>39</v>
      </c>
      <c r="B639" s="16" t="s">
        <v>40</v>
      </c>
      <c r="C639" s="17">
        <f>C636/B636-1</f>
        <v>1.9912280701754388</v>
      </c>
      <c r="D639" s="17">
        <f t="shared" ref="D639:E641" si="17">D636/C636-1</f>
        <v>-0.33431085043988273</v>
      </c>
      <c r="E639" s="17">
        <f t="shared" si="17"/>
        <v>0</v>
      </c>
    </row>
    <row r="640" spans="1:5" ht="15.75" thickBot="1" x14ac:dyDescent="0.3">
      <c r="A640" s="7" t="s">
        <v>41</v>
      </c>
      <c r="B640" s="16" t="s">
        <v>40</v>
      </c>
      <c r="C640" s="17">
        <f>C637/B637-1</f>
        <v>2</v>
      </c>
      <c r="D640" s="17">
        <f t="shared" si="17"/>
        <v>-0.33333333333333337</v>
      </c>
      <c r="E640" s="17">
        <f t="shared" si="17"/>
        <v>0</v>
      </c>
    </row>
    <row r="641" spans="1:5" ht="15.75" thickBot="1" x14ac:dyDescent="0.3">
      <c r="A641" s="7" t="s">
        <v>42</v>
      </c>
      <c r="B641" s="16" t="s">
        <v>40</v>
      </c>
      <c r="C641" s="17">
        <f>C638/B638-1</f>
        <v>2.9325513196478692E-3</v>
      </c>
      <c r="D641" s="17">
        <f t="shared" si="17"/>
        <v>1.468428781204123E-3</v>
      </c>
      <c r="E641" s="17">
        <f t="shared" si="17"/>
        <v>0</v>
      </c>
    </row>
    <row r="642" spans="1:5" ht="12.75" customHeight="1" thickBot="1" x14ac:dyDescent="0.3">
      <c r="A642" s="389" t="s">
        <v>212</v>
      </c>
      <c r="B642" s="390"/>
      <c r="C642" s="390"/>
      <c r="D642" s="390"/>
      <c r="E642" s="391"/>
    </row>
    <row r="643" spans="1:5" ht="9" customHeight="1" x14ac:dyDescent="0.25">
      <c r="A643" s="379"/>
      <c r="B643" s="70">
        <v>2019</v>
      </c>
      <c r="C643" s="70">
        <v>2020</v>
      </c>
      <c r="D643" s="70">
        <v>2021</v>
      </c>
      <c r="E643" s="70">
        <v>2022</v>
      </c>
    </row>
    <row r="644" spans="1:5" ht="15.75" thickBot="1" x14ac:dyDescent="0.3">
      <c r="A644" s="380"/>
      <c r="B644" s="13" t="s">
        <v>13</v>
      </c>
      <c r="C644" s="13" t="s">
        <v>14</v>
      </c>
      <c r="D644" s="13" t="s">
        <v>14</v>
      </c>
      <c r="E644" s="13" t="s">
        <v>14</v>
      </c>
    </row>
    <row r="645" spans="1:5" ht="15.75" thickBot="1" x14ac:dyDescent="0.3">
      <c r="A645" s="18" t="s">
        <v>78</v>
      </c>
      <c r="B645" s="24">
        <f>B646+B647+B648+B649</f>
        <v>0</v>
      </c>
      <c r="C645" s="24">
        <f>C646+C647+C648+C649</f>
        <v>0</v>
      </c>
      <c r="D645" s="24">
        <f>D646+D647+D648+D649</f>
        <v>0</v>
      </c>
      <c r="E645" s="24">
        <f>E646+E647+E648+E649</f>
        <v>0</v>
      </c>
    </row>
    <row r="646" spans="1:5" ht="15.75" thickBot="1" x14ac:dyDescent="0.3">
      <c r="A646" s="20" t="s">
        <v>45</v>
      </c>
      <c r="B646" s="24"/>
      <c r="C646" s="24"/>
      <c r="D646" s="24"/>
      <c r="E646" s="24"/>
    </row>
    <row r="647" spans="1:5" ht="15.75" thickBot="1" x14ac:dyDescent="0.3">
      <c r="A647" s="20" t="s">
        <v>79</v>
      </c>
      <c r="B647" s="24"/>
      <c r="C647" s="24"/>
      <c r="D647" s="24"/>
      <c r="E647" s="24"/>
    </row>
    <row r="648" spans="1:5" ht="15.75" thickBot="1" x14ac:dyDescent="0.3">
      <c r="A648" s="20" t="s">
        <v>80</v>
      </c>
      <c r="B648" s="24"/>
      <c r="C648" s="24"/>
      <c r="D648" s="24"/>
      <c r="E648" s="24"/>
    </row>
    <row r="649" spans="1:5" ht="15.75" thickBot="1" x14ac:dyDescent="0.3">
      <c r="A649" s="20" t="s">
        <v>81</v>
      </c>
      <c r="B649" s="24"/>
      <c r="C649" s="24"/>
      <c r="D649" s="24"/>
      <c r="E649" s="24"/>
    </row>
    <row r="650" spans="1:5" ht="15.75" thickBot="1" x14ac:dyDescent="0.3">
      <c r="A650" s="18" t="s">
        <v>82</v>
      </c>
      <c r="B650" s="23">
        <f>B651+B652+B653+B654</f>
        <v>10000</v>
      </c>
      <c r="C650" s="23">
        <f>C651+C652+C653+C654</f>
        <v>30000</v>
      </c>
      <c r="D650" s="23">
        <f>D651+D652+D653+D654</f>
        <v>20000</v>
      </c>
      <c r="E650" s="23">
        <f>E651+E652+E653+E654</f>
        <v>20000</v>
      </c>
    </row>
    <row r="651" spans="1:5" ht="15.75" thickBot="1" x14ac:dyDescent="0.3">
      <c r="A651" s="20" t="s">
        <v>45</v>
      </c>
      <c r="B651" s="23">
        <v>10000</v>
      </c>
      <c r="C651" s="24">
        <v>30000</v>
      </c>
      <c r="D651" s="24">
        <v>20000</v>
      </c>
      <c r="E651" s="24">
        <v>20000</v>
      </c>
    </row>
    <row r="652" spans="1:5" ht="15.75" thickBot="1" x14ac:dyDescent="0.3">
      <c r="A652" s="20" t="s">
        <v>79</v>
      </c>
      <c r="B652" s="23"/>
      <c r="C652" s="24"/>
      <c r="D652" s="24"/>
      <c r="E652" s="24"/>
    </row>
    <row r="653" spans="1:5" ht="15.75" thickBot="1" x14ac:dyDescent="0.3">
      <c r="A653" s="20" t="s">
        <v>80</v>
      </c>
      <c r="B653" s="23"/>
      <c r="C653" s="24"/>
      <c r="D653" s="24"/>
      <c r="E653" s="24"/>
    </row>
    <row r="654" spans="1:5" ht="15.75" thickBot="1" x14ac:dyDescent="0.3">
      <c r="A654" s="20" t="s">
        <v>81</v>
      </c>
      <c r="B654" s="23"/>
      <c r="C654" s="24"/>
      <c r="D654" s="24"/>
      <c r="E654" s="24"/>
    </row>
    <row r="655" spans="1:5" ht="15.75" thickBot="1" x14ac:dyDescent="0.3">
      <c r="A655" s="37" t="s">
        <v>334</v>
      </c>
      <c r="B655" s="23">
        <f>B645+B650</f>
        <v>10000</v>
      </c>
      <c r="C655" s="23">
        <f>C645+C650</f>
        <v>30000</v>
      </c>
      <c r="D655" s="23">
        <f>D645+D650</f>
        <v>20000</v>
      </c>
      <c r="E655" s="23">
        <f>E645+E650</f>
        <v>20000</v>
      </c>
    </row>
    <row r="656" spans="1:5" ht="69.75" customHeight="1" thickBot="1" x14ac:dyDescent="0.3">
      <c r="A656" s="9" t="s">
        <v>214</v>
      </c>
      <c r="B656" s="155" t="s">
        <v>335</v>
      </c>
      <c r="C656" s="144" t="s">
        <v>73</v>
      </c>
      <c r="D656" s="381" t="s">
        <v>336</v>
      </c>
      <c r="E656" s="382"/>
    </row>
    <row r="657" spans="1:5" ht="15.75" thickBot="1" x14ac:dyDescent="0.3">
      <c r="A657" s="7" t="s">
        <v>32</v>
      </c>
      <c r="B657" s="583" t="s">
        <v>337</v>
      </c>
      <c r="C657" s="584"/>
      <c r="D657" s="584"/>
      <c r="E657" s="585"/>
    </row>
    <row r="658" spans="1:5" ht="12.75" customHeight="1" thickBot="1" x14ac:dyDescent="0.3">
      <c r="A658" s="7" t="s">
        <v>34</v>
      </c>
      <c r="B658" s="405" t="s">
        <v>211</v>
      </c>
      <c r="C658" s="406"/>
      <c r="D658" s="406"/>
      <c r="E658" s="407"/>
    </row>
    <row r="659" spans="1:5" ht="9" customHeight="1" x14ac:dyDescent="0.25">
      <c r="A659" s="379"/>
      <c r="B659" s="70">
        <v>2019</v>
      </c>
      <c r="C659" s="70">
        <v>2020</v>
      </c>
      <c r="D659" s="70">
        <v>2021</v>
      </c>
      <c r="E659" s="70">
        <v>2022</v>
      </c>
    </row>
    <row r="660" spans="1:5" ht="15.75" thickBot="1" x14ac:dyDescent="0.3">
      <c r="A660" s="380"/>
      <c r="B660" s="13" t="s">
        <v>13</v>
      </c>
      <c r="C660" s="13" t="s">
        <v>14</v>
      </c>
      <c r="D660" s="13" t="s">
        <v>14</v>
      </c>
      <c r="E660" s="13" t="s">
        <v>14</v>
      </c>
    </row>
    <row r="661" spans="1:5" ht="15.75" thickBot="1" x14ac:dyDescent="0.3">
      <c r="A661" s="7" t="s">
        <v>36</v>
      </c>
      <c r="B661" s="16">
        <v>500</v>
      </c>
      <c r="C661" s="16">
        <v>500</v>
      </c>
      <c r="D661" s="16">
        <v>500</v>
      </c>
      <c r="E661" s="16">
        <v>500</v>
      </c>
    </row>
    <row r="662" spans="1:5" ht="15.75" thickBot="1" x14ac:dyDescent="0.3">
      <c r="A662" s="7" t="s">
        <v>37</v>
      </c>
      <c r="B662" s="15">
        <f>B675</f>
        <v>20000</v>
      </c>
      <c r="C662" s="15">
        <f>C675</f>
        <v>20000</v>
      </c>
      <c r="D662" s="15">
        <f>D675</f>
        <v>20000</v>
      </c>
      <c r="E662" s="15">
        <f>E675</f>
        <v>20000</v>
      </c>
    </row>
    <row r="663" spans="1:5" ht="15.75" thickBot="1" x14ac:dyDescent="0.3">
      <c r="A663" s="7" t="s">
        <v>38</v>
      </c>
      <c r="B663" s="15">
        <f>B662/B661</f>
        <v>40</v>
      </c>
      <c r="C663" s="15">
        <f>C662/C661</f>
        <v>40</v>
      </c>
      <c r="D663" s="15">
        <f>D662/D661</f>
        <v>40</v>
      </c>
      <c r="E663" s="15">
        <f>E662/E661</f>
        <v>40</v>
      </c>
    </row>
    <row r="664" spans="1:5" ht="15.75" thickBot="1" x14ac:dyDescent="0.3">
      <c r="A664" s="7" t="s">
        <v>39</v>
      </c>
      <c r="B664" s="16" t="s">
        <v>40</v>
      </c>
      <c r="C664" s="17">
        <f>C661/B661-1</f>
        <v>0</v>
      </c>
      <c r="D664" s="17">
        <f t="shared" ref="D664:E666" si="18">D661/C661-1</f>
        <v>0</v>
      </c>
      <c r="E664" s="17">
        <f t="shared" si="18"/>
        <v>0</v>
      </c>
    </row>
    <row r="665" spans="1:5" ht="15.75" thickBot="1" x14ac:dyDescent="0.3">
      <c r="A665" s="7" t="s">
        <v>41</v>
      </c>
      <c r="B665" s="16" t="s">
        <v>40</v>
      </c>
      <c r="C665" s="17">
        <f>C662/B662-1</f>
        <v>0</v>
      </c>
      <c r="D665" s="17">
        <f t="shared" si="18"/>
        <v>0</v>
      </c>
      <c r="E665" s="17">
        <f t="shared" si="18"/>
        <v>0</v>
      </c>
    </row>
    <row r="666" spans="1:5" ht="15.75" thickBot="1" x14ac:dyDescent="0.3">
      <c r="A666" s="7" t="s">
        <v>42</v>
      </c>
      <c r="B666" s="16" t="s">
        <v>40</v>
      </c>
      <c r="C666" s="17">
        <f>C663/B663-1</f>
        <v>0</v>
      </c>
      <c r="D666" s="17">
        <f t="shared" si="18"/>
        <v>0</v>
      </c>
      <c r="E666" s="17">
        <f t="shared" si="18"/>
        <v>0</v>
      </c>
    </row>
    <row r="667" spans="1:5" ht="12.75" customHeight="1" thickBot="1" x14ac:dyDescent="0.3">
      <c r="A667" s="389" t="s">
        <v>217</v>
      </c>
      <c r="B667" s="390"/>
      <c r="C667" s="390"/>
      <c r="D667" s="390"/>
      <c r="E667" s="391"/>
    </row>
    <row r="668" spans="1:5" ht="9" customHeight="1" x14ac:dyDescent="0.25">
      <c r="A668" s="379"/>
      <c r="B668" s="70">
        <v>2019</v>
      </c>
      <c r="C668" s="70">
        <v>2020</v>
      </c>
      <c r="D668" s="70">
        <v>2021</v>
      </c>
      <c r="E668" s="70">
        <v>2022</v>
      </c>
    </row>
    <row r="669" spans="1:5" ht="15.75" thickBot="1" x14ac:dyDescent="0.3">
      <c r="A669" s="380"/>
      <c r="B669" s="13" t="s">
        <v>13</v>
      </c>
      <c r="C669" s="13" t="s">
        <v>14</v>
      </c>
      <c r="D669" s="13" t="s">
        <v>14</v>
      </c>
      <c r="E669" s="13" t="s">
        <v>14</v>
      </c>
    </row>
    <row r="670" spans="1:5" ht="15.75" thickBot="1" x14ac:dyDescent="0.3">
      <c r="A670" s="18" t="s">
        <v>78</v>
      </c>
      <c r="B670" s="24">
        <f>B671+B672+B673+B674</f>
        <v>0</v>
      </c>
      <c r="C670" s="24">
        <f>C671+C672+C673+C674</f>
        <v>0</v>
      </c>
      <c r="D670" s="24">
        <f>D671+D672+D673+D674</f>
        <v>0</v>
      </c>
      <c r="E670" s="24">
        <f>E671+E672+E673+E674</f>
        <v>0</v>
      </c>
    </row>
    <row r="671" spans="1:5" ht="15.75" thickBot="1" x14ac:dyDescent="0.3">
      <c r="A671" s="20" t="s">
        <v>45</v>
      </c>
      <c r="B671" s="24"/>
      <c r="C671" s="24"/>
      <c r="D671" s="24"/>
      <c r="E671" s="24"/>
    </row>
    <row r="672" spans="1:5" ht="15.75" thickBot="1" x14ac:dyDescent="0.3">
      <c r="A672" s="20" t="s">
        <v>79</v>
      </c>
      <c r="B672" s="24"/>
      <c r="C672" s="24"/>
      <c r="D672" s="24"/>
      <c r="E672" s="24"/>
    </row>
    <row r="673" spans="1:5" ht="15.75" thickBot="1" x14ac:dyDescent="0.3">
      <c r="A673" s="20" t="s">
        <v>80</v>
      </c>
      <c r="B673" s="24"/>
      <c r="C673" s="24"/>
      <c r="D673" s="24"/>
      <c r="E673" s="24"/>
    </row>
    <row r="674" spans="1:5" ht="15.75" thickBot="1" x14ac:dyDescent="0.3">
      <c r="A674" s="20" t="s">
        <v>81</v>
      </c>
      <c r="B674" s="24"/>
      <c r="C674" s="24"/>
      <c r="D674" s="24"/>
      <c r="E674" s="24"/>
    </row>
    <row r="675" spans="1:5" ht="15.75" thickBot="1" x14ac:dyDescent="0.3">
      <c r="A675" s="18" t="s">
        <v>82</v>
      </c>
      <c r="B675" s="23">
        <f>B676+B677+B678+B679</f>
        <v>20000</v>
      </c>
      <c r="C675" s="23">
        <f>C676+C677+C678+C679</f>
        <v>20000</v>
      </c>
      <c r="D675" s="23">
        <f>D676+D677+D678+D679</f>
        <v>20000</v>
      </c>
      <c r="E675" s="23">
        <f>E676+E677+E678+E679</f>
        <v>20000</v>
      </c>
    </row>
    <row r="676" spans="1:5" ht="15.75" thickBot="1" x14ac:dyDescent="0.3">
      <c r="A676" s="20" t="s">
        <v>45</v>
      </c>
      <c r="B676" s="23">
        <v>20000</v>
      </c>
      <c r="C676" s="23">
        <v>20000</v>
      </c>
      <c r="D676" s="23">
        <v>20000</v>
      </c>
      <c r="E676" s="23">
        <v>20000</v>
      </c>
    </row>
    <row r="677" spans="1:5" ht="15.75" thickBot="1" x14ac:dyDescent="0.3">
      <c r="A677" s="20" t="s">
        <v>79</v>
      </c>
      <c r="B677" s="23"/>
      <c r="C677" s="24"/>
      <c r="D677" s="24"/>
      <c r="E677" s="24"/>
    </row>
    <row r="678" spans="1:5" ht="15.75" thickBot="1" x14ac:dyDescent="0.3">
      <c r="A678" s="20" t="s">
        <v>80</v>
      </c>
      <c r="B678" s="23"/>
      <c r="C678" s="24"/>
      <c r="D678" s="24"/>
      <c r="E678" s="24"/>
    </row>
    <row r="679" spans="1:5" ht="15.75" thickBot="1" x14ac:dyDescent="0.3">
      <c r="A679" s="20" t="s">
        <v>81</v>
      </c>
      <c r="B679" s="23"/>
      <c r="C679" s="24"/>
      <c r="D679" s="24"/>
      <c r="E679" s="24"/>
    </row>
    <row r="680" spans="1:5" ht="15.75" thickBot="1" x14ac:dyDescent="0.3">
      <c r="A680" s="37" t="s">
        <v>338</v>
      </c>
      <c r="B680" s="23">
        <f>B670+B675</f>
        <v>20000</v>
      </c>
      <c r="C680" s="23">
        <f>C670+C675</f>
        <v>20000</v>
      </c>
      <c r="D680" s="23">
        <f>D670+D675</f>
        <v>20000</v>
      </c>
      <c r="E680" s="23">
        <f>E670+E675</f>
        <v>20000</v>
      </c>
    </row>
    <row r="681" spans="1:5" ht="28.5" customHeight="1" thickBot="1" x14ac:dyDescent="0.3">
      <c r="A681" s="9" t="s">
        <v>220</v>
      </c>
      <c r="B681" s="155" t="s">
        <v>339</v>
      </c>
      <c r="C681" s="144" t="s">
        <v>73</v>
      </c>
      <c r="D681" s="156" t="s">
        <v>340</v>
      </c>
      <c r="E681" s="152"/>
    </row>
    <row r="682" spans="1:5" ht="15.75" thickBot="1" x14ac:dyDescent="0.3">
      <c r="A682" s="7" t="s">
        <v>32</v>
      </c>
      <c r="B682" s="524" t="s">
        <v>339</v>
      </c>
      <c r="C682" s="525"/>
      <c r="D682" s="525"/>
      <c r="E682" s="526"/>
    </row>
    <row r="683" spans="1:5" ht="12.75" customHeight="1" thickBot="1" x14ac:dyDescent="0.3">
      <c r="A683" s="7" t="s">
        <v>34</v>
      </c>
      <c r="B683" s="405" t="s">
        <v>211</v>
      </c>
      <c r="C683" s="406"/>
      <c r="D683" s="406"/>
      <c r="E683" s="407"/>
    </row>
    <row r="684" spans="1:5" ht="9" customHeight="1" x14ac:dyDescent="0.25">
      <c r="A684" s="379"/>
      <c r="B684" s="70">
        <v>2019</v>
      </c>
      <c r="C684" s="70">
        <v>2020</v>
      </c>
      <c r="D684" s="70">
        <v>2021</v>
      </c>
      <c r="E684" s="70">
        <v>2022</v>
      </c>
    </row>
    <row r="685" spans="1:5" ht="15.75" thickBot="1" x14ac:dyDescent="0.3">
      <c r="A685" s="380"/>
      <c r="B685" s="13" t="s">
        <v>13</v>
      </c>
      <c r="C685" s="13" t="s">
        <v>14</v>
      </c>
      <c r="D685" s="13" t="s">
        <v>14</v>
      </c>
      <c r="E685" s="13" t="s">
        <v>14</v>
      </c>
    </row>
    <row r="686" spans="1:5" ht="15.75" thickBot="1" x14ac:dyDescent="0.3">
      <c r="A686" s="7" t="s">
        <v>36</v>
      </c>
      <c r="B686" s="16">
        <v>20</v>
      </c>
      <c r="C686" s="16">
        <v>10</v>
      </c>
      <c r="D686" s="16">
        <v>13</v>
      </c>
      <c r="E686" s="16"/>
    </row>
    <row r="687" spans="1:5" ht="15.75" thickBot="1" x14ac:dyDescent="0.3">
      <c r="A687" s="7" t="s">
        <v>37</v>
      </c>
      <c r="B687" s="15">
        <f>B705</f>
        <v>30000</v>
      </c>
      <c r="C687" s="15">
        <f>C705</f>
        <v>15000</v>
      </c>
      <c r="D687" s="15">
        <f>D705</f>
        <v>20000</v>
      </c>
      <c r="E687" s="15">
        <f>E705</f>
        <v>0</v>
      </c>
    </row>
    <row r="688" spans="1:5" ht="15.75" thickBot="1" x14ac:dyDescent="0.3">
      <c r="A688" s="7" t="s">
        <v>38</v>
      </c>
      <c r="B688" s="15">
        <f>B687/B686</f>
        <v>1500</v>
      </c>
      <c r="C688" s="15">
        <f>C687/C686</f>
        <v>1500</v>
      </c>
      <c r="D688" s="15">
        <f>D687/D686</f>
        <v>1538.4615384615386</v>
      </c>
      <c r="E688" s="15" t="e">
        <f>E687/E686</f>
        <v>#DIV/0!</v>
      </c>
    </row>
    <row r="689" spans="1:5" ht="15.75" thickBot="1" x14ac:dyDescent="0.3">
      <c r="A689" s="7" t="s">
        <v>39</v>
      </c>
      <c r="B689" s="16" t="s">
        <v>40</v>
      </c>
      <c r="C689" s="17">
        <f>C686/B686-1</f>
        <v>-0.5</v>
      </c>
      <c r="D689" s="17">
        <f t="shared" ref="D689:E691" si="19">D686/C686-1</f>
        <v>0.30000000000000004</v>
      </c>
      <c r="E689" s="17">
        <f t="shared" si="19"/>
        <v>-1</v>
      </c>
    </row>
    <row r="690" spans="1:5" ht="15.75" thickBot="1" x14ac:dyDescent="0.3">
      <c r="A690" s="7" t="s">
        <v>41</v>
      </c>
      <c r="B690" s="16" t="s">
        <v>40</v>
      </c>
      <c r="C690" s="17">
        <f>C687/B687-1</f>
        <v>-0.5</v>
      </c>
      <c r="D690" s="17">
        <f t="shared" si="19"/>
        <v>0.33333333333333326</v>
      </c>
      <c r="E690" s="17">
        <f t="shared" si="19"/>
        <v>-1</v>
      </c>
    </row>
    <row r="691" spans="1:5" ht="15.75" thickBot="1" x14ac:dyDescent="0.3">
      <c r="A691" s="7" t="s">
        <v>42</v>
      </c>
      <c r="B691" s="16" t="s">
        <v>40</v>
      </c>
      <c r="C691" s="17">
        <f>C688/B688-1</f>
        <v>0</v>
      </c>
      <c r="D691" s="17">
        <f t="shared" si="19"/>
        <v>2.5641025641025772E-2</v>
      </c>
      <c r="E691" s="17" t="e">
        <f t="shared" si="19"/>
        <v>#DIV/0!</v>
      </c>
    </row>
    <row r="692" spans="1:5" ht="12.75" customHeight="1" thickBot="1" x14ac:dyDescent="0.3">
      <c r="A692" s="389" t="s">
        <v>341</v>
      </c>
      <c r="B692" s="390"/>
      <c r="C692" s="390"/>
      <c r="D692" s="390"/>
      <c r="E692" s="391"/>
    </row>
    <row r="693" spans="1:5" ht="9" customHeight="1" x14ac:dyDescent="0.25">
      <c r="A693" s="379"/>
      <c r="B693" s="70">
        <v>2018</v>
      </c>
      <c r="C693" s="70">
        <v>2019</v>
      </c>
      <c r="D693" s="70">
        <v>2020</v>
      </c>
      <c r="E693" s="70">
        <v>2021</v>
      </c>
    </row>
    <row r="694" spans="1:5" ht="15.75" thickBot="1" x14ac:dyDescent="0.3">
      <c r="A694" s="380"/>
      <c r="B694" s="13" t="s">
        <v>13</v>
      </c>
      <c r="C694" s="13" t="s">
        <v>14</v>
      </c>
      <c r="D694" s="13" t="s">
        <v>14</v>
      </c>
      <c r="E694" s="13" t="s">
        <v>14</v>
      </c>
    </row>
    <row r="695" spans="1:5" ht="15.75" thickBot="1" x14ac:dyDescent="0.3">
      <c r="A695" s="18" t="s">
        <v>78</v>
      </c>
      <c r="B695" s="24">
        <f>B696+B697+B698+B699</f>
        <v>0</v>
      </c>
      <c r="C695" s="24">
        <f>C696+C697+C698+C699</f>
        <v>0</v>
      </c>
      <c r="D695" s="24">
        <f>D696+D697+D698+D699</f>
        <v>0</v>
      </c>
      <c r="E695" s="24">
        <f>E696+E697+E698+E699</f>
        <v>0</v>
      </c>
    </row>
    <row r="696" spans="1:5" ht="15.75" thickBot="1" x14ac:dyDescent="0.3">
      <c r="A696" s="20" t="s">
        <v>45</v>
      </c>
      <c r="B696" s="24"/>
      <c r="C696" s="24"/>
      <c r="D696" s="24"/>
      <c r="E696" s="24"/>
    </row>
    <row r="697" spans="1:5" ht="15.75" thickBot="1" x14ac:dyDescent="0.3">
      <c r="A697" s="20" t="s">
        <v>79</v>
      </c>
      <c r="B697" s="24"/>
      <c r="C697" s="24"/>
      <c r="D697" s="24"/>
      <c r="E697" s="24"/>
    </row>
    <row r="698" spans="1:5" ht="15.75" thickBot="1" x14ac:dyDescent="0.3">
      <c r="A698" s="20" t="s">
        <v>80</v>
      </c>
      <c r="B698" s="24"/>
      <c r="C698" s="24"/>
      <c r="D698" s="24"/>
      <c r="E698" s="24"/>
    </row>
    <row r="699" spans="1:5" ht="15.75" thickBot="1" x14ac:dyDescent="0.3">
      <c r="A699" s="20" t="s">
        <v>81</v>
      </c>
      <c r="B699" s="24"/>
      <c r="C699" s="24"/>
      <c r="D699" s="24"/>
      <c r="E699" s="24"/>
    </row>
    <row r="700" spans="1:5" ht="15.75" thickBot="1" x14ac:dyDescent="0.3">
      <c r="A700" s="18" t="s">
        <v>82</v>
      </c>
      <c r="B700" s="23">
        <f>B701+B702+B703+B704</f>
        <v>30000</v>
      </c>
      <c r="C700" s="23">
        <f>C701+C702+C703+C704</f>
        <v>15000</v>
      </c>
      <c r="D700" s="23">
        <f>D701+D702+D703+D704</f>
        <v>20000</v>
      </c>
      <c r="E700" s="23">
        <f>E701+E702+E703+E704</f>
        <v>0</v>
      </c>
    </row>
    <row r="701" spans="1:5" ht="15.75" thickBot="1" x14ac:dyDescent="0.3">
      <c r="A701" s="20" t="s">
        <v>45</v>
      </c>
      <c r="B701" s="23">
        <v>30000</v>
      </c>
      <c r="C701" s="24">
        <v>15000</v>
      </c>
      <c r="D701" s="24">
        <v>20000</v>
      </c>
      <c r="E701" s="24"/>
    </row>
    <row r="702" spans="1:5" ht="15.75" thickBot="1" x14ac:dyDescent="0.3">
      <c r="A702" s="20" t="s">
        <v>79</v>
      </c>
      <c r="B702" s="23"/>
      <c r="C702" s="24"/>
      <c r="D702" s="24"/>
      <c r="E702" s="24"/>
    </row>
    <row r="703" spans="1:5" ht="15.75" thickBot="1" x14ac:dyDescent="0.3">
      <c r="A703" s="20" t="s">
        <v>80</v>
      </c>
      <c r="B703" s="23"/>
      <c r="C703" s="24"/>
      <c r="D703" s="24"/>
      <c r="E703" s="24"/>
    </row>
    <row r="704" spans="1:5" ht="15.75" thickBot="1" x14ac:dyDescent="0.3">
      <c r="A704" s="20" t="s">
        <v>81</v>
      </c>
      <c r="B704" s="23"/>
      <c r="C704" s="24"/>
      <c r="D704" s="24"/>
      <c r="E704" s="24"/>
    </row>
    <row r="705" spans="1:5" ht="25.5" customHeight="1" thickBot="1" x14ac:dyDescent="0.3">
      <c r="A705" s="29" t="s">
        <v>145</v>
      </c>
      <c r="B705" s="23">
        <f>B695+B700</f>
        <v>30000</v>
      </c>
      <c r="C705" s="23">
        <f>C695+C700</f>
        <v>15000</v>
      </c>
      <c r="D705" s="23">
        <f>D695+D700</f>
        <v>20000</v>
      </c>
      <c r="E705" s="23">
        <f>E695+E700</f>
        <v>0</v>
      </c>
    </row>
    <row r="706" spans="1:5" ht="15.75" thickBot="1" x14ac:dyDescent="0.3">
      <c r="A706" s="153" t="s">
        <v>125</v>
      </c>
      <c r="B706" s="395"/>
      <c r="C706" s="381"/>
      <c r="D706" s="381"/>
      <c r="E706" s="382"/>
    </row>
    <row r="707" spans="1:5" ht="17.25" customHeight="1" thickBot="1" x14ac:dyDescent="0.3">
      <c r="A707" s="9" t="s">
        <v>225</v>
      </c>
      <c r="B707" s="155" t="s">
        <v>342</v>
      </c>
      <c r="C707" s="144" t="s">
        <v>73</v>
      </c>
      <c r="D707" s="156" t="s">
        <v>343</v>
      </c>
      <c r="E707" s="152"/>
    </row>
    <row r="708" spans="1:5" ht="15.75" thickBot="1" x14ac:dyDescent="0.3">
      <c r="A708" s="7" t="s">
        <v>32</v>
      </c>
      <c r="B708" s="402" t="s">
        <v>342</v>
      </c>
      <c r="C708" s="403"/>
      <c r="D708" s="403"/>
      <c r="E708" s="404"/>
    </row>
    <row r="709" spans="1:5" ht="12.75" customHeight="1" thickBot="1" x14ac:dyDescent="0.3">
      <c r="A709" s="7" t="s">
        <v>34</v>
      </c>
      <c r="B709" s="386" t="s">
        <v>211</v>
      </c>
      <c r="C709" s="387"/>
      <c r="D709" s="387"/>
      <c r="E709" s="388"/>
    </row>
    <row r="710" spans="1:5" ht="9" customHeight="1" x14ac:dyDescent="0.25">
      <c r="A710" s="379"/>
      <c r="B710" s="70">
        <v>2019</v>
      </c>
      <c r="C710" s="70">
        <v>2020</v>
      </c>
      <c r="D710" s="70">
        <v>2021</v>
      </c>
      <c r="E710" s="70">
        <v>2022</v>
      </c>
    </row>
    <row r="711" spans="1:5" ht="15.75" thickBot="1" x14ac:dyDescent="0.3">
      <c r="A711" s="380"/>
      <c r="B711" s="13" t="s">
        <v>13</v>
      </c>
      <c r="C711" s="13" t="s">
        <v>14</v>
      </c>
      <c r="D711" s="13" t="s">
        <v>14</v>
      </c>
      <c r="E711" s="13" t="s">
        <v>14</v>
      </c>
    </row>
    <row r="712" spans="1:5" ht="15.75" thickBot="1" x14ac:dyDescent="0.3">
      <c r="A712" s="7" t="s">
        <v>36</v>
      </c>
      <c r="B712" s="16">
        <v>50</v>
      </c>
      <c r="C712" s="7"/>
      <c r="D712" s="7"/>
      <c r="E712" s="7"/>
    </row>
    <row r="713" spans="1:5" ht="15.75" thickBot="1" x14ac:dyDescent="0.3">
      <c r="A713" s="7" t="s">
        <v>37</v>
      </c>
      <c r="B713" s="15">
        <f>B731</f>
        <v>20000</v>
      </c>
      <c r="C713" s="15">
        <f>C731</f>
        <v>0</v>
      </c>
      <c r="D713" s="15">
        <f>D731</f>
        <v>0</v>
      </c>
      <c r="E713" s="15">
        <f>E731</f>
        <v>0</v>
      </c>
    </row>
    <row r="714" spans="1:5" ht="15.75" thickBot="1" x14ac:dyDescent="0.3">
      <c r="A714" s="7" t="s">
        <v>38</v>
      </c>
      <c r="B714" s="15">
        <f>B713/B712</f>
        <v>400</v>
      </c>
      <c r="C714" s="15" t="e">
        <f>C713/C712</f>
        <v>#DIV/0!</v>
      </c>
      <c r="D714" s="15" t="e">
        <f>D713/D712</f>
        <v>#DIV/0!</v>
      </c>
      <c r="E714" s="15" t="e">
        <f>E713/E712</f>
        <v>#DIV/0!</v>
      </c>
    </row>
    <row r="715" spans="1:5" ht="15.75" thickBot="1" x14ac:dyDescent="0.3">
      <c r="A715" s="7" t="s">
        <v>39</v>
      </c>
      <c r="B715" s="16" t="s">
        <v>40</v>
      </c>
      <c r="C715" s="17">
        <f>C712/B712-1</f>
        <v>-1</v>
      </c>
      <c r="D715" s="17" t="e">
        <f t="shared" ref="D715:E717" si="20">D712/C712-1</f>
        <v>#DIV/0!</v>
      </c>
      <c r="E715" s="17" t="e">
        <f t="shared" si="20"/>
        <v>#DIV/0!</v>
      </c>
    </row>
    <row r="716" spans="1:5" ht="15.75" thickBot="1" x14ac:dyDescent="0.3">
      <c r="A716" s="7" t="s">
        <v>41</v>
      </c>
      <c r="B716" s="16" t="s">
        <v>40</v>
      </c>
      <c r="C716" s="17">
        <f>C713/B713-1</f>
        <v>-1</v>
      </c>
      <c r="D716" s="17" t="e">
        <f t="shared" si="20"/>
        <v>#DIV/0!</v>
      </c>
      <c r="E716" s="17" t="e">
        <f t="shared" si="20"/>
        <v>#DIV/0!</v>
      </c>
    </row>
    <row r="717" spans="1:5" ht="15.75" thickBot="1" x14ac:dyDescent="0.3">
      <c r="A717" s="7" t="s">
        <v>42</v>
      </c>
      <c r="B717" s="16" t="s">
        <v>40</v>
      </c>
      <c r="C717" s="17" t="e">
        <f>C714/B714-1</f>
        <v>#DIV/0!</v>
      </c>
      <c r="D717" s="17" t="e">
        <f t="shared" si="20"/>
        <v>#DIV/0!</v>
      </c>
      <c r="E717" s="17" t="e">
        <f t="shared" si="20"/>
        <v>#DIV/0!</v>
      </c>
    </row>
    <row r="718" spans="1:5" ht="12.75" customHeight="1" thickBot="1" x14ac:dyDescent="0.3">
      <c r="A718" s="389" t="s">
        <v>228</v>
      </c>
      <c r="B718" s="390"/>
      <c r="C718" s="390"/>
      <c r="D718" s="390"/>
      <c r="E718" s="391"/>
    </row>
    <row r="719" spans="1:5" ht="9" customHeight="1" x14ac:dyDescent="0.25">
      <c r="A719" s="379"/>
      <c r="B719" s="70">
        <v>2019</v>
      </c>
      <c r="C719" s="70">
        <v>2020</v>
      </c>
      <c r="D719" s="70">
        <v>2021</v>
      </c>
      <c r="E719" s="70">
        <v>2022</v>
      </c>
    </row>
    <row r="720" spans="1:5" ht="15.75" thickBot="1" x14ac:dyDescent="0.3">
      <c r="A720" s="380"/>
      <c r="B720" s="13" t="s">
        <v>13</v>
      </c>
      <c r="C720" s="13" t="s">
        <v>14</v>
      </c>
      <c r="D720" s="13" t="s">
        <v>14</v>
      </c>
      <c r="E720" s="13" t="s">
        <v>14</v>
      </c>
    </row>
    <row r="721" spans="1:5" ht="15.75" thickBot="1" x14ac:dyDescent="0.3">
      <c r="A721" s="18" t="s">
        <v>78</v>
      </c>
      <c r="B721" s="24">
        <f>B722+B723+B724+B725</f>
        <v>0</v>
      </c>
      <c r="C721" s="24">
        <f>C722+C723+C724+C725</f>
        <v>0</v>
      </c>
      <c r="D721" s="24">
        <f>D722+D723+D724+D725</f>
        <v>0</v>
      </c>
      <c r="E721" s="24">
        <f>E722+E723+E724+E725</f>
        <v>0</v>
      </c>
    </row>
    <row r="722" spans="1:5" ht="15.75" thickBot="1" x14ac:dyDescent="0.3">
      <c r="A722" s="20" t="s">
        <v>45</v>
      </c>
      <c r="B722" s="24"/>
      <c r="C722" s="24"/>
      <c r="D722" s="24"/>
      <c r="E722" s="24"/>
    </row>
    <row r="723" spans="1:5" ht="15.75" thickBot="1" x14ac:dyDescent="0.3">
      <c r="A723" s="20" t="s">
        <v>79</v>
      </c>
      <c r="B723" s="24"/>
      <c r="C723" s="24"/>
      <c r="D723" s="24"/>
      <c r="E723" s="24"/>
    </row>
    <row r="724" spans="1:5" ht="15.75" thickBot="1" x14ac:dyDescent="0.3">
      <c r="A724" s="20" t="s">
        <v>80</v>
      </c>
      <c r="B724" s="24"/>
      <c r="C724" s="24"/>
      <c r="D724" s="24"/>
      <c r="E724" s="24"/>
    </row>
    <row r="725" spans="1:5" ht="15.75" thickBot="1" x14ac:dyDescent="0.3">
      <c r="A725" s="20" t="s">
        <v>81</v>
      </c>
      <c r="B725" s="24"/>
      <c r="C725" s="24"/>
      <c r="D725" s="24"/>
      <c r="E725" s="24"/>
    </row>
    <row r="726" spans="1:5" ht="15.75" thickBot="1" x14ac:dyDescent="0.3">
      <c r="A726" s="18" t="s">
        <v>82</v>
      </c>
      <c r="B726" s="23">
        <f>B727+B728+B729+B730</f>
        <v>20000</v>
      </c>
      <c r="C726" s="23">
        <f>C727+C728+C729+C730</f>
        <v>0</v>
      </c>
      <c r="D726" s="23">
        <f>D727+D728+D729+D730</f>
        <v>0</v>
      </c>
      <c r="E726" s="23">
        <f>E727+E728+E729+E730</f>
        <v>0</v>
      </c>
    </row>
    <row r="727" spans="1:5" ht="15.75" thickBot="1" x14ac:dyDescent="0.3">
      <c r="A727" s="20" t="s">
        <v>45</v>
      </c>
      <c r="B727" s="23">
        <v>20000</v>
      </c>
      <c r="C727" s="23"/>
      <c r="D727" s="23"/>
      <c r="E727" s="23"/>
    </row>
    <row r="728" spans="1:5" ht="15.75" thickBot="1" x14ac:dyDescent="0.3">
      <c r="A728" s="20" t="s">
        <v>79</v>
      </c>
      <c r="B728" s="23"/>
      <c r="C728" s="23"/>
      <c r="D728" s="23"/>
      <c r="E728" s="23"/>
    </row>
    <row r="729" spans="1:5" ht="15.75" thickBot="1" x14ac:dyDescent="0.3">
      <c r="A729" s="20" t="s">
        <v>80</v>
      </c>
      <c r="B729" s="23"/>
      <c r="C729" s="23"/>
      <c r="D729" s="23"/>
      <c r="E729" s="23"/>
    </row>
    <row r="730" spans="1:5" ht="15.75" thickBot="1" x14ac:dyDescent="0.3">
      <c r="A730" s="20" t="s">
        <v>81</v>
      </c>
      <c r="B730" s="23"/>
      <c r="C730" s="23"/>
      <c r="D730" s="23"/>
      <c r="E730" s="23"/>
    </row>
    <row r="731" spans="1:5" ht="25.5" customHeight="1" thickBot="1" x14ac:dyDescent="0.3">
      <c r="A731" s="29" t="s">
        <v>229</v>
      </c>
      <c r="B731" s="23">
        <f>B721+B726</f>
        <v>20000</v>
      </c>
      <c r="C731" s="23">
        <f>C721+C726</f>
        <v>0</v>
      </c>
      <c r="D731" s="23">
        <f>D721+D726</f>
        <v>0</v>
      </c>
      <c r="E731" s="23">
        <f>E721+E726</f>
        <v>0</v>
      </c>
    </row>
    <row r="732" spans="1:5" ht="15.75" thickBot="1" x14ac:dyDescent="0.3">
      <c r="A732" s="153" t="s">
        <v>125</v>
      </c>
      <c r="B732" s="395"/>
      <c r="C732" s="381"/>
      <c r="D732" s="381"/>
      <c r="E732" s="382"/>
    </row>
    <row r="733" spans="1:5" ht="28.5" customHeight="1" thickBot="1" x14ac:dyDescent="0.3">
      <c r="A733" s="9" t="s">
        <v>230</v>
      </c>
      <c r="B733" s="155" t="s">
        <v>344</v>
      </c>
      <c r="C733" s="144" t="s">
        <v>73</v>
      </c>
      <c r="D733" s="156" t="s">
        <v>345</v>
      </c>
      <c r="E733" s="152"/>
    </row>
    <row r="734" spans="1:5" ht="15.75" thickBot="1" x14ac:dyDescent="0.3">
      <c r="A734" s="7" t="s">
        <v>32</v>
      </c>
      <c r="B734" s="402" t="s">
        <v>346</v>
      </c>
      <c r="C734" s="403"/>
      <c r="D734" s="403"/>
      <c r="E734" s="404"/>
    </row>
    <row r="735" spans="1:5" ht="12.75" customHeight="1" thickBot="1" x14ac:dyDescent="0.3">
      <c r="A735" s="7" t="s">
        <v>34</v>
      </c>
      <c r="B735" s="405" t="s">
        <v>347</v>
      </c>
      <c r="C735" s="406"/>
      <c r="D735" s="406"/>
      <c r="E735" s="407"/>
    </row>
    <row r="736" spans="1:5" ht="9" customHeight="1" x14ac:dyDescent="0.25">
      <c r="A736" s="379"/>
      <c r="B736" s="70">
        <v>2019</v>
      </c>
      <c r="C736" s="70">
        <v>2020</v>
      </c>
      <c r="D736" s="70">
        <v>2021</v>
      </c>
      <c r="E736" s="70">
        <v>2022</v>
      </c>
    </row>
    <row r="737" spans="1:5" ht="15.75" thickBot="1" x14ac:dyDescent="0.3">
      <c r="A737" s="380"/>
      <c r="B737" s="13" t="s">
        <v>13</v>
      </c>
      <c r="C737" s="13" t="s">
        <v>14</v>
      </c>
      <c r="D737" s="13" t="s">
        <v>14</v>
      </c>
      <c r="E737" s="13" t="s">
        <v>14</v>
      </c>
    </row>
    <row r="738" spans="1:5" ht="15.75" thickBot="1" x14ac:dyDescent="0.3">
      <c r="A738" s="7" t="s">
        <v>36</v>
      </c>
      <c r="B738" s="7">
        <v>500</v>
      </c>
      <c r="C738" s="7"/>
      <c r="D738" s="7"/>
      <c r="E738" s="7"/>
    </row>
    <row r="739" spans="1:5" ht="15.75" thickBot="1" x14ac:dyDescent="0.3">
      <c r="A739" s="7" t="s">
        <v>37</v>
      </c>
      <c r="B739" s="15">
        <f>B757</f>
        <v>12000</v>
      </c>
      <c r="C739" s="15">
        <f>C757</f>
        <v>0</v>
      </c>
      <c r="D739" s="15">
        <f>D757</f>
        <v>0</v>
      </c>
      <c r="E739" s="15">
        <f>E757</f>
        <v>0</v>
      </c>
    </row>
    <row r="740" spans="1:5" ht="15.75" thickBot="1" x14ac:dyDescent="0.3">
      <c r="A740" s="7" t="s">
        <v>38</v>
      </c>
      <c r="B740" s="15">
        <f>B739/B738</f>
        <v>24</v>
      </c>
      <c r="C740" s="15" t="e">
        <f>C739/C738</f>
        <v>#DIV/0!</v>
      </c>
      <c r="D740" s="15" t="e">
        <f>D739/D738</f>
        <v>#DIV/0!</v>
      </c>
      <c r="E740" s="15" t="e">
        <f>E739/E738</f>
        <v>#DIV/0!</v>
      </c>
    </row>
    <row r="741" spans="1:5" ht="15.75" thickBot="1" x14ac:dyDescent="0.3">
      <c r="A741" s="7" t="s">
        <v>39</v>
      </c>
      <c r="B741" s="16" t="s">
        <v>40</v>
      </c>
      <c r="C741" s="17">
        <f t="shared" ref="C741:E743" si="21">C738/B738-1</f>
        <v>-1</v>
      </c>
      <c r="D741" s="17" t="e">
        <f t="shared" si="21"/>
        <v>#DIV/0!</v>
      </c>
      <c r="E741" s="17" t="e">
        <f t="shared" si="21"/>
        <v>#DIV/0!</v>
      </c>
    </row>
    <row r="742" spans="1:5" ht="15.75" thickBot="1" x14ac:dyDescent="0.3">
      <c r="A742" s="7" t="s">
        <v>41</v>
      </c>
      <c r="B742" s="16" t="s">
        <v>40</v>
      </c>
      <c r="C742" s="17">
        <f t="shared" si="21"/>
        <v>-1</v>
      </c>
      <c r="D742" s="17" t="e">
        <f t="shared" si="21"/>
        <v>#DIV/0!</v>
      </c>
      <c r="E742" s="17" t="e">
        <f t="shared" si="21"/>
        <v>#DIV/0!</v>
      </c>
    </row>
    <row r="743" spans="1:5" ht="15.75" thickBot="1" x14ac:dyDescent="0.3">
      <c r="A743" s="7" t="s">
        <v>42</v>
      </c>
      <c r="B743" s="16" t="s">
        <v>40</v>
      </c>
      <c r="C743" s="17" t="e">
        <f t="shared" si="21"/>
        <v>#DIV/0!</v>
      </c>
      <c r="D743" s="17" t="e">
        <f t="shared" si="21"/>
        <v>#DIV/0!</v>
      </c>
      <c r="E743" s="17" t="e">
        <f t="shared" si="21"/>
        <v>#DIV/0!</v>
      </c>
    </row>
    <row r="744" spans="1:5" ht="12.75" customHeight="1" thickBot="1" x14ac:dyDescent="0.3">
      <c r="A744" s="389" t="s">
        <v>233</v>
      </c>
      <c r="B744" s="390"/>
      <c r="C744" s="390"/>
      <c r="D744" s="390"/>
      <c r="E744" s="391"/>
    </row>
    <row r="745" spans="1:5" ht="9" customHeight="1" x14ac:dyDescent="0.25">
      <c r="A745" s="379"/>
      <c r="B745" s="70">
        <v>2019</v>
      </c>
      <c r="C745" s="70">
        <v>2020</v>
      </c>
      <c r="D745" s="70">
        <v>2021</v>
      </c>
      <c r="E745" s="70">
        <v>2022</v>
      </c>
    </row>
    <row r="746" spans="1:5" ht="15.75" thickBot="1" x14ac:dyDescent="0.3">
      <c r="A746" s="380"/>
      <c r="B746" s="13" t="s">
        <v>13</v>
      </c>
      <c r="C746" s="13" t="s">
        <v>14</v>
      </c>
      <c r="D746" s="13" t="s">
        <v>14</v>
      </c>
      <c r="E746" s="13" t="s">
        <v>14</v>
      </c>
    </row>
    <row r="747" spans="1:5" ht="15.75" thickBot="1" x14ac:dyDescent="0.3">
      <c r="A747" s="18" t="s">
        <v>78</v>
      </c>
      <c r="B747" s="24">
        <f>B748+B749+B750+B751</f>
        <v>12000</v>
      </c>
      <c r="C747" s="24">
        <f>C748+C749+C750+C751</f>
        <v>0</v>
      </c>
      <c r="D747" s="24">
        <f>D748+D749+D750+D751</f>
        <v>0</v>
      </c>
      <c r="E747" s="24">
        <f>E748+E749+E750+E751</f>
        <v>0</v>
      </c>
    </row>
    <row r="748" spans="1:5" ht="15.75" thickBot="1" x14ac:dyDescent="0.3">
      <c r="A748" s="20" t="s">
        <v>45</v>
      </c>
      <c r="B748" s="24">
        <v>12000</v>
      </c>
      <c r="C748" s="24"/>
      <c r="D748" s="24"/>
      <c r="E748" s="24"/>
    </row>
    <row r="749" spans="1:5" ht="15.75" thickBot="1" x14ac:dyDescent="0.3">
      <c r="A749" s="20" t="s">
        <v>79</v>
      </c>
      <c r="B749" s="24"/>
      <c r="C749" s="24"/>
      <c r="D749" s="24"/>
      <c r="E749" s="24"/>
    </row>
    <row r="750" spans="1:5" ht="15.75" thickBot="1" x14ac:dyDescent="0.3">
      <c r="A750" s="20" t="s">
        <v>80</v>
      </c>
      <c r="B750" s="24"/>
      <c r="C750" s="24"/>
      <c r="D750" s="24"/>
      <c r="E750" s="24"/>
    </row>
    <row r="751" spans="1:5" ht="15.75" thickBot="1" x14ac:dyDescent="0.3">
      <c r="A751" s="20" t="s">
        <v>81</v>
      </c>
      <c r="B751" s="24"/>
      <c r="C751" s="24"/>
      <c r="D751" s="24"/>
      <c r="E751" s="24"/>
    </row>
    <row r="752" spans="1:5" ht="15.75" thickBot="1" x14ac:dyDescent="0.3">
      <c r="A752" s="18" t="s">
        <v>82</v>
      </c>
      <c r="B752" s="23">
        <f>B753+B754+B755+B756</f>
        <v>0</v>
      </c>
      <c r="C752" s="23">
        <f>C753+C754+C755+C756</f>
        <v>0</v>
      </c>
      <c r="D752" s="23">
        <f>D753+D754+D755+D756</f>
        <v>0</v>
      </c>
      <c r="E752" s="23">
        <f>E753+E754+E755+E756</f>
        <v>0</v>
      </c>
    </row>
    <row r="753" spans="1:5" ht="15.75" thickBot="1" x14ac:dyDescent="0.3">
      <c r="A753" s="20" t="s">
        <v>45</v>
      </c>
      <c r="B753" s="23"/>
      <c r="C753" s="23"/>
      <c r="D753" s="23"/>
      <c r="E753" s="23"/>
    </row>
    <row r="754" spans="1:5" ht="15.75" thickBot="1" x14ac:dyDescent="0.3">
      <c r="A754" s="20" t="s">
        <v>79</v>
      </c>
      <c r="B754" s="23"/>
      <c r="C754" s="23"/>
      <c r="D754" s="23"/>
      <c r="E754" s="23"/>
    </row>
    <row r="755" spans="1:5" ht="15.75" thickBot="1" x14ac:dyDescent="0.3">
      <c r="A755" s="20" t="s">
        <v>80</v>
      </c>
      <c r="B755" s="23"/>
      <c r="C755" s="23"/>
      <c r="D755" s="23"/>
      <c r="E755" s="23"/>
    </row>
    <row r="756" spans="1:5" ht="15.75" thickBot="1" x14ac:dyDescent="0.3">
      <c r="A756" s="20" t="s">
        <v>81</v>
      </c>
      <c r="B756" s="23"/>
      <c r="C756" s="23"/>
      <c r="D756" s="23"/>
      <c r="E756" s="23"/>
    </row>
    <row r="757" spans="1:5" ht="15.75" thickBot="1" x14ac:dyDescent="0.3">
      <c r="A757" s="29" t="s">
        <v>234</v>
      </c>
      <c r="B757" s="23">
        <f>B747+B752</f>
        <v>12000</v>
      </c>
      <c r="C757" s="23">
        <f>C747+C752</f>
        <v>0</v>
      </c>
      <c r="D757" s="23">
        <f>D747+D752</f>
        <v>0</v>
      </c>
      <c r="E757" s="23">
        <f>E747+E752</f>
        <v>0</v>
      </c>
    </row>
    <row r="758" spans="1:5" ht="28.5" customHeight="1" thickBot="1" x14ac:dyDescent="0.3">
      <c r="A758" s="9" t="s">
        <v>235</v>
      </c>
      <c r="B758" s="155" t="s">
        <v>348</v>
      </c>
      <c r="C758" s="144" t="s">
        <v>73</v>
      </c>
      <c r="D758" s="156" t="s">
        <v>349</v>
      </c>
      <c r="E758" s="152"/>
    </row>
    <row r="759" spans="1:5" ht="15.75" thickBot="1" x14ac:dyDescent="0.3">
      <c r="A759" s="7" t="s">
        <v>32</v>
      </c>
      <c r="B759" s="524" t="s">
        <v>348</v>
      </c>
      <c r="C759" s="525"/>
      <c r="D759" s="525"/>
      <c r="E759" s="526"/>
    </row>
    <row r="760" spans="1:5" ht="12.75" customHeight="1" thickBot="1" x14ac:dyDescent="0.3">
      <c r="A760" s="7" t="s">
        <v>34</v>
      </c>
      <c r="B760" s="386" t="s">
        <v>138</v>
      </c>
      <c r="C760" s="387"/>
      <c r="D760" s="387"/>
      <c r="E760" s="388"/>
    </row>
    <row r="761" spans="1:5" ht="9" customHeight="1" x14ac:dyDescent="0.25">
      <c r="A761" s="379"/>
      <c r="B761" s="70">
        <v>2019</v>
      </c>
      <c r="C761" s="70">
        <v>2020</v>
      </c>
      <c r="D761" s="70">
        <v>2021</v>
      </c>
      <c r="E761" s="70">
        <v>2022</v>
      </c>
    </row>
    <row r="762" spans="1:5" ht="15.75" thickBot="1" x14ac:dyDescent="0.3">
      <c r="A762" s="380"/>
      <c r="B762" s="13" t="s">
        <v>13</v>
      </c>
      <c r="C762" s="13" t="s">
        <v>14</v>
      </c>
      <c r="D762" s="13" t="s">
        <v>14</v>
      </c>
      <c r="E762" s="13" t="s">
        <v>14</v>
      </c>
    </row>
    <row r="763" spans="1:5" ht="15.75" thickBot="1" x14ac:dyDescent="0.3">
      <c r="A763" s="7" t="s">
        <v>36</v>
      </c>
      <c r="B763" s="7">
        <v>1500</v>
      </c>
      <c r="C763" s="7">
        <v>1500</v>
      </c>
      <c r="D763" s="7">
        <v>1500</v>
      </c>
      <c r="E763" s="7">
        <v>1500</v>
      </c>
    </row>
    <row r="764" spans="1:5" ht="15.75" thickBot="1" x14ac:dyDescent="0.3">
      <c r="A764" s="7" t="s">
        <v>37</v>
      </c>
      <c r="B764" s="15">
        <f>B782</f>
        <v>40000</v>
      </c>
      <c r="C764" s="15">
        <v>50000</v>
      </c>
      <c r="D764" s="15">
        <v>20000</v>
      </c>
      <c r="E764" s="15">
        <v>10000</v>
      </c>
    </row>
    <row r="765" spans="1:5" ht="15.75" thickBot="1" x14ac:dyDescent="0.3">
      <c r="A765" s="7" t="s">
        <v>38</v>
      </c>
      <c r="B765" s="15">
        <f>B764/B763</f>
        <v>26.666666666666668</v>
      </c>
      <c r="C765" s="15">
        <f>C764/C763</f>
        <v>33.333333333333336</v>
      </c>
      <c r="D765" s="15">
        <f>D764/D763</f>
        <v>13.333333333333334</v>
      </c>
      <c r="E765" s="15">
        <f>E764/E763</f>
        <v>6.666666666666667</v>
      </c>
    </row>
    <row r="766" spans="1:5" ht="15.75" thickBot="1" x14ac:dyDescent="0.3">
      <c r="A766" s="7" t="s">
        <v>39</v>
      </c>
      <c r="B766" s="16" t="s">
        <v>40</v>
      </c>
      <c r="C766" s="17">
        <f t="shared" ref="C766:E768" si="22">C763/B763-1</f>
        <v>0</v>
      </c>
      <c r="D766" s="17">
        <f t="shared" si="22"/>
        <v>0</v>
      </c>
      <c r="E766" s="17">
        <f t="shared" si="22"/>
        <v>0</v>
      </c>
    </row>
    <row r="767" spans="1:5" ht="15.75" thickBot="1" x14ac:dyDescent="0.3">
      <c r="A767" s="7" t="s">
        <v>41</v>
      </c>
      <c r="B767" s="16" t="s">
        <v>40</v>
      </c>
      <c r="C767" s="17">
        <f t="shared" si="22"/>
        <v>0.25</v>
      </c>
      <c r="D767" s="17">
        <f t="shared" si="22"/>
        <v>-0.6</v>
      </c>
      <c r="E767" s="17">
        <f t="shared" si="22"/>
        <v>-0.5</v>
      </c>
    </row>
    <row r="768" spans="1:5" ht="15.75" thickBot="1" x14ac:dyDescent="0.3">
      <c r="A768" s="7" t="s">
        <v>42</v>
      </c>
      <c r="B768" s="16" t="s">
        <v>40</v>
      </c>
      <c r="C768" s="17">
        <f t="shared" si="22"/>
        <v>0.25</v>
      </c>
      <c r="D768" s="17">
        <f t="shared" si="22"/>
        <v>-0.60000000000000009</v>
      </c>
      <c r="E768" s="17">
        <f t="shared" si="22"/>
        <v>-0.5</v>
      </c>
    </row>
    <row r="769" spans="1:5" ht="12.75" customHeight="1" thickBot="1" x14ac:dyDescent="0.3">
      <c r="A769" s="389" t="s">
        <v>238</v>
      </c>
      <c r="B769" s="390"/>
      <c r="C769" s="390"/>
      <c r="D769" s="390"/>
      <c r="E769" s="391"/>
    </row>
    <row r="770" spans="1:5" ht="9" customHeight="1" x14ac:dyDescent="0.25">
      <c r="A770" s="379"/>
      <c r="B770" s="70">
        <v>2019</v>
      </c>
      <c r="C770" s="70">
        <v>2020</v>
      </c>
      <c r="D770" s="70">
        <v>2021</v>
      </c>
      <c r="E770" s="70">
        <v>2022</v>
      </c>
    </row>
    <row r="771" spans="1:5" ht="15.75" thickBot="1" x14ac:dyDescent="0.3">
      <c r="A771" s="380"/>
      <c r="B771" s="13" t="s">
        <v>13</v>
      </c>
      <c r="C771" s="13" t="s">
        <v>14</v>
      </c>
      <c r="D771" s="13" t="s">
        <v>14</v>
      </c>
      <c r="E771" s="13" t="s">
        <v>14</v>
      </c>
    </row>
    <row r="772" spans="1:5" ht="15.75" thickBot="1" x14ac:dyDescent="0.3">
      <c r="A772" s="18" t="s">
        <v>78</v>
      </c>
      <c r="B772" s="24">
        <f>B773+B774+B775+B776</f>
        <v>40000</v>
      </c>
      <c r="C772" s="24">
        <f>C773+C774+C775+C776</f>
        <v>45000</v>
      </c>
      <c r="D772" s="24">
        <f>D773+D774+D775+D776</f>
        <v>0</v>
      </c>
      <c r="E772" s="24">
        <f>E773+E774+E775+E776</f>
        <v>0</v>
      </c>
    </row>
    <row r="773" spans="1:5" ht="15.75" thickBot="1" x14ac:dyDescent="0.3">
      <c r="A773" s="20" t="s">
        <v>45</v>
      </c>
      <c r="B773" s="24">
        <v>40000</v>
      </c>
      <c r="C773" s="24">
        <v>45000</v>
      </c>
      <c r="D773" s="24"/>
      <c r="E773" s="24"/>
    </row>
    <row r="774" spans="1:5" ht="15.75" thickBot="1" x14ac:dyDescent="0.3">
      <c r="A774" s="20" t="s">
        <v>79</v>
      </c>
      <c r="B774" s="24"/>
      <c r="C774" s="24"/>
      <c r="D774" s="24"/>
      <c r="E774" s="24"/>
    </row>
    <row r="775" spans="1:5" ht="15.75" thickBot="1" x14ac:dyDescent="0.3">
      <c r="A775" s="20" t="s">
        <v>80</v>
      </c>
      <c r="B775" s="24"/>
      <c r="C775" s="24"/>
      <c r="D775" s="24"/>
      <c r="E775" s="24"/>
    </row>
    <row r="776" spans="1:5" ht="15.75" thickBot="1" x14ac:dyDescent="0.3">
      <c r="A776" s="20" t="s">
        <v>81</v>
      </c>
      <c r="B776" s="24"/>
      <c r="C776" s="24"/>
      <c r="D776" s="24"/>
      <c r="E776" s="24"/>
    </row>
    <row r="777" spans="1:5" ht="15.75" thickBot="1" x14ac:dyDescent="0.3">
      <c r="A777" s="18" t="s">
        <v>82</v>
      </c>
      <c r="B777" s="23">
        <f>B778+B779+B780+B781</f>
        <v>0</v>
      </c>
      <c r="C777" s="23">
        <f>C778+C779+C780+C781</f>
        <v>0</v>
      </c>
      <c r="D777" s="23">
        <f>D778+D779+D780+D781</f>
        <v>0</v>
      </c>
      <c r="E777" s="23">
        <f>E778+E779+E780+E781</f>
        <v>0</v>
      </c>
    </row>
    <row r="778" spans="1:5" ht="15.75" thickBot="1" x14ac:dyDescent="0.3">
      <c r="A778" s="20" t="s">
        <v>45</v>
      </c>
      <c r="B778" s="23"/>
      <c r="C778" s="23"/>
      <c r="D778" s="23"/>
      <c r="E778" s="23"/>
    </row>
    <row r="779" spans="1:5" ht="15.75" thickBot="1" x14ac:dyDescent="0.3">
      <c r="A779" s="20" t="s">
        <v>79</v>
      </c>
      <c r="B779" s="23"/>
      <c r="C779" s="23"/>
      <c r="D779" s="23"/>
      <c r="E779" s="23"/>
    </row>
    <row r="780" spans="1:5" ht="15.75" thickBot="1" x14ac:dyDescent="0.3">
      <c r="A780" s="20" t="s">
        <v>80</v>
      </c>
      <c r="B780" s="23"/>
      <c r="C780" s="23"/>
      <c r="D780" s="23"/>
      <c r="E780" s="23"/>
    </row>
    <row r="781" spans="1:5" ht="15.75" thickBot="1" x14ac:dyDescent="0.3">
      <c r="A781" s="20" t="s">
        <v>81</v>
      </c>
      <c r="B781" s="23"/>
      <c r="C781" s="23"/>
      <c r="D781" s="23"/>
      <c r="E781" s="23"/>
    </row>
    <row r="782" spans="1:5" ht="15.75" thickBot="1" x14ac:dyDescent="0.3">
      <c r="A782" s="29" t="s">
        <v>239</v>
      </c>
      <c r="B782" s="23">
        <f>B772+B777</f>
        <v>40000</v>
      </c>
      <c r="C782" s="23">
        <f>C772+C777</f>
        <v>45000</v>
      </c>
      <c r="D782" s="23">
        <f>D772+D777</f>
        <v>0</v>
      </c>
      <c r="E782" s="23">
        <f>E772+E777</f>
        <v>0</v>
      </c>
    </row>
    <row r="783" spans="1:5" ht="28.5" customHeight="1" thickBot="1" x14ac:dyDescent="0.3">
      <c r="A783" s="9" t="s">
        <v>350</v>
      </c>
      <c r="B783" s="155" t="s">
        <v>351</v>
      </c>
      <c r="C783" s="144" t="s">
        <v>73</v>
      </c>
      <c r="D783" s="156" t="s">
        <v>352</v>
      </c>
      <c r="E783" s="152"/>
    </row>
    <row r="784" spans="1:5" ht="15.75" thickBot="1" x14ac:dyDescent="0.3">
      <c r="A784" s="7" t="s">
        <v>32</v>
      </c>
      <c r="B784" s="402" t="s">
        <v>351</v>
      </c>
      <c r="C784" s="403"/>
      <c r="D784" s="403"/>
      <c r="E784" s="404"/>
    </row>
    <row r="785" spans="1:5" ht="12.75" customHeight="1" thickBot="1" x14ac:dyDescent="0.3">
      <c r="A785" s="7" t="s">
        <v>34</v>
      </c>
      <c r="B785" s="405" t="s">
        <v>138</v>
      </c>
      <c r="C785" s="406"/>
      <c r="D785" s="406"/>
      <c r="E785" s="407"/>
    </row>
    <row r="786" spans="1:5" ht="9" customHeight="1" x14ac:dyDescent="0.25">
      <c r="A786" s="379"/>
      <c r="B786" s="70">
        <v>2019</v>
      </c>
      <c r="C786" s="70">
        <v>2020</v>
      </c>
      <c r="D786" s="70">
        <v>2021</v>
      </c>
      <c r="E786" s="70">
        <v>2022</v>
      </c>
    </row>
    <row r="787" spans="1:5" ht="15.75" thickBot="1" x14ac:dyDescent="0.3">
      <c r="A787" s="380"/>
      <c r="B787" s="13" t="s">
        <v>13</v>
      </c>
      <c r="C787" s="13" t="s">
        <v>14</v>
      </c>
      <c r="D787" s="13" t="s">
        <v>14</v>
      </c>
      <c r="E787" s="13" t="s">
        <v>14</v>
      </c>
    </row>
    <row r="788" spans="1:5" ht="15.75" thickBot="1" x14ac:dyDescent="0.3">
      <c r="A788" s="7" t="s">
        <v>36</v>
      </c>
      <c r="B788" s="7">
        <v>1000</v>
      </c>
      <c r="C788" s="7"/>
      <c r="D788" s="7"/>
      <c r="E788" s="7"/>
    </row>
    <row r="789" spans="1:5" ht="15.75" thickBot="1" x14ac:dyDescent="0.3">
      <c r="A789" s="7" t="s">
        <v>37</v>
      </c>
      <c r="B789" s="15">
        <f>B807</f>
        <v>31000</v>
      </c>
      <c r="C789" s="15">
        <f>C807</f>
        <v>0</v>
      </c>
      <c r="D789" s="15">
        <f>D807</f>
        <v>0</v>
      </c>
      <c r="E789" s="15">
        <f>E807</f>
        <v>0</v>
      </c>
    </row>
    <row r="790" spans="1:5" ht="15.75" thickBot="1" x14ac:dyDescent="0.3">
      <c r="A790" s="7" t="s">
        <v>38</v>
      </c>
      <c r="B790" s="15">
        <f>B789/B788</f>
        <v>31</v>
      </c>
      <c r="C790" s="15" t="e">
        <f>C789/C788</f>
        <v>#DIV/0!</v>
      </c>
      <c r="D790" s="15" t="e">
        <f>D789/D788</f>
        <v>#DIV/0!</v>
      </c>
      <c r="E790" s="15" t="e">
        <f>E789/E788</f>
        <v>#DIV/0!</v>
      </c>
    </row>
    <row r="791" spans="1:5" ht="15.75" thickBot="1" x14ac:dyDescent="0.3">
      <c r="A791" s="7" t="s">
        <v>39</v>
      </c>
      <c r="B791" s="16" t="s">
        <v>40</v>
      </c>
      <c r="C791" s="17">
        <f t="shared" ref="C791:E793" si="23">C788/B788-1</f>
        <v>-1</v>
      </c>
      <c r="D791" s="17" t="e">
        <f t="shared" si="23"/>
        <v>#DIV/0!</v>
      </c>
      <c r="E791" s="17" t="e">
        <f t="shared" si="23"/>
        <v>#DIV/0!</v>
      </c>
    </row>
    <row r="792" spans="1:5" ht="15.75" thickBot="1" x14ac:dyDescent="0.3">
      <c r="A792" s="7" t="s">
        <v>41</v>
      </c>
      <c r="B792" s="16" t="s">
        <v>40</v>
      </c>
      <c r="C792" s="17">
        <f t="shared" si="23"/>
        <v>-1</v>
      </c>
      <c r="D792" s="17" t="e">
        <f t="shared" si="23"/>
        <v>#DIV/0!</v>
      </c>
      <c r="E792" s="17" t="e">
        <f t="shared" si="23"/>
        <v>#DIV/0!</v>
      </c>
    </row>
    <row r="793" spans="1:5" ht="15.75" thickBot="1" x14ac:dyDescent="0.3">
      <c r="A793" s="7" t="s">
        <v>42</v>
      </c>
      <c r="B793" s="16" t="s">
        <v>40</v>
      </c>
      <c r="C793" s="17" t="e">
        <f t="shared" si="23"/>
        <v>#DIV/0!</v>
      </c>
      <c r="D793" s="17" t="e">
        <f t="shared" si="23"/>
        <v>#DIV/0!</v>
      </c>
      <c r="E793" s="17" t="e">
        <f t="shared" si="23"/>
        <v>#DIV/0!</v>
      </c>
    </row>
    <row r="794" spans="1:5" ht="12.75" customHeight="1" thickBot="1" x14ac:dyDescent="0.3">
      <c r="A794" s="389" t="s">
        <v>353</v>
      </c>
      <c r="B794" s="390"/>
      <c r="C794" s="390"/>
      <c r="D794" s="390"/>
      <c r="E794" s="391"/>
    </row>
    <row r="795" spans="1:5" ht="9" customHeight="1" x14ac:dyDescent="0.25">
      <c r="A795" s="379"/>
      <c r="B795" s="70">
        <v>2019</v>
      </c>
      <c r="C795" s="70">
        <v>2020</v>
      </c>
      <c r="D795" s="70">
        <v>2021</v>
      </c>
      <c r="E795" s="70">
        <v>2022</v>
      </c>
    </row>
    <row r="796" spans="1:5" ht="15.75" thickBot="1" x14ac:dyDescent="0.3">
      <c r="A796" s="380"/>
      <c r="B796" s="13" t="s">
        <v>13</v>
      </c>
      <c r="C796" s="13" t="s">
        <v>14</v>
      </c>
      <c r="D796" s="13" t="s">
        <v>14</v>
      </c>
      <c r="E796" s="13" t="s">
        <v>14</v>
      </c>
    </row>
    <row r="797" spans="1:5" ht="15.75" thickBot="1" x14ac:dyDescent="0.3">
      <c r="A797" s="18" t="s">
        <v>78</v>
      </c>
      <c r="B797" s="24">
        <f>B798+B799+B800+B801</f>
        <v>0</v>
      </c>
      <c r="C797" s="24">
        <f>C798+C799+C800+C801</f>
        <v>0</v>
      </c>
      <c r="D797" s="24">
        <f>D798+D799+D800+D801</f>
        <v>0</v>
      </c>
      <c r="E797" s="24">
        <f>E798+E799+E800+E801</f>
        <v>0</v>
      </c>
    </row>
    <row r="798" spans="1:5" ht="15.75" thickBot="1" x14ac:dyDescent="0.3">
      <c r="A798" s="20" t="s">
        <v>45</v>
      </c>
      <c r="B798" s="24"/>
      <c r="C798" s="24"/>
      <c r="D798" s="24"/>
      <c r="E798" s="24"/>
    </row>
    <row r="799" spans="1:5" ht="15.75" thickBot="1" x14ac:dyDescent="0.3">
      <c r="A799" s="20" t="s">
        <v>79</v>
      </c>
      <c r="B799" s="24"/>
      <c r="C799" s="24"/>
      <c r="D799" s="24"/>
      <c r="E799" s="24"/>
    </row>
    <row r="800" spans="1:5" ht="15.75" thickBot="1" x14ac:dyDescent="0.3">
      <c r="A800" s="20" t="s">
        <v>80</v>
      </c>
      <c r="B800" s="24"/>
      <c r="C800" s="24"/>
      <c r="D800" s="24"/>
      <c r="E800" s="24"/>
    </row>
    <row r="801" spans="1:5" ht="15.75" thickBot="1" x14ac:dyDescent="0.3">
      <c r="A801" s="20" t="s">
        <v>81</v>
      </c>
      <c r="B801" s="24"/>
      <c r="C801" s="24"/>
      <c r="D801" s="24"/>
      <c r="E801" s="24"/>
    </row>
    <row r="802" spans="1:5" ht="15.75" thickBot="1" x14ac:dyDescent="0.3">
      <c r="A802" s="18" t="s">
        <v>82</v>
      </c>
      <c r="B802" s="23">
        <f>B803+B804+B805+B806</f>
        <v>31000</v>
      </c>
      <c r="C802" s="23">
        <f>C803+C804+C805+C806</f>
        <v>0</v>
      </c>
      <c r="D802" s="23">
        <f>D803+D804+D805+D806</f>
        <v>0</v>
      </c>
      <c r="E802" s="23">
        <f>E803+E804+E805+E806</f>
        <v>0</v>
      </c>
    </row>
    <row r="803" spans="1:5" ht="15.75" thickBot="1" x14ac:dyDescent="0.3">
      <c r="A803" s="20" t="s">
        <v>45</v>
      </c>
      <c r="B803" s="23">
        <v>31000</v>
      </c>
      <c r="C803" s="23"/>
      <c r="D803" s="23"/>
      <c r="E803" s="23"/>
    </row>
    <row r="804" spans="1:5" ht="15.75" thickBot="1" x14ac:dyDescent="0.3">
      <c r="A804" s="20" t="s">
        <v>79</v>
      </c>
      <c r="B804" s="23"/>
      <c r="C804" s="23"/>
      <c r="D804" s="23"/>
      <c r="E804" s="23"/>
    </row>
    <row r="805" spans="1:5" ht="15.75" thickBot="1" x14ac:dyDescent="0.3">
      <c r="A805" s="20" t="s">
        <v>80</v>
      </c>
      <c r="B805" s="23"/>
      <c r="C805" s="23"/>
      <c r="D805" s="23"/>
      <c r="E805" s="23"/>
    </row>
    <row r="806" spans="1:5" ht="15.75" thickBot="1" x14ac:dyDescent="0.3">
      <c r="A806" s="20" t="s">
        <v>81</v>
      </c>
      <c r="B806" s="23"/>
      <c r="C806" s="23"/>
      <c r="D806" s="23"/>
      <c r="E806" s="23"/>
    </row>
    <row r="807" spans="1:5" ht="15.75" thickBot="1" x14ac:dyDescent="0.3">
      <c r="A807" s="29" t="s">
        <v>354</v>
      </c>
      <c r="B807" s="23">
        <f>B797+B802</f>
        <v>31000</v>
      </c>
      <c r="C807" s="23">
        <f>C797+C802</f>
        <v>0</v>
      </c>
      <c r="D807" s="23">
        <f>D797+D802</f>
        <v>0</v>
      </c>
      <c r="E807" s="23">
        <f>E797+E802</f>
        <v>0</v>
      </c>
    </row>
    <row r="808" spans="1:5" ht="27" customHeight="1" thickBot="1" x14ac:dyDescent="0.3">
      <c r="A808" s="38"/>
      <c r="B808" s="39"/>
      <c r="C808" s="39"/>
      <c r="D808" s="39"/>
      <c r="E808" s="39"/>
    </row>
    <row r="809" spans="1:5" ht="24.75" thickBot="1" x14ac:dyDescent="0.3">
      <c r="A809" s="8" t="s">
        <v>83</v>
      </c>
      <c r="B809" s="40">
        <f>B810</f>
        <v>5463410</v>
      </c>
      <c r="C809" s="40">
        <f>C810</f>
        <v>6133410</v>
      </c>
      <c r="D809" s="40">
        <f>D810</f>
        <v>6842000</v>
      </c>
      <c r="E809" s="40">
        <f>E810</f>
        <v>8322000</v>
      </c>
    </row>
    <row r="810" spans="1:5" ht="24.75" thickBot="1" x14ac:dyDescent="0.3">
      <c r="A810" s="8" t="s">
        <v>84</v>
      </c>
      <c r="B810" s="40">
        <f>B811+B814+B817+B829+B837</f>
        <v>5463410</v>
      </c>
      <c r="C810" s="40">
        <f t="shared" ref="C810:E810" si="24">C811+C814+C817+C829+C837</f>
        <v>6133410</v>
      </c>
      <c r="D810" s="40">
        <f t="shared" si="24"/>
        <v>6842000</v>
      </c>
      <c r="E810" s="40">
        <f t="shared" si="24"/>
        <v>8322000</v>
      </c>
    </row>
    <row r="811" spans="1:5" ht="15.75" thickBot="1" x14ac:dyDescent="0.3">
      <c r="A811" s="18" t="s">
        <v>44</v>
      </c>
      <c r="B811" s="41">
        <f>B812+B813</f>
        <v>2123024</v>
      </c>
      <c r="C811" s="41">
        <f>C812+C813</f>
        <v>2373700</v>
      </c>
      <c r="D811" s="41">
        <f>D812+D813</f>
        <v>2373700</v>
      </c>
      <c r="E811" s="41">
        <f>E812+E813</f>
        <v>2373700</v>
      </c>
    </row>
    <row r="812" spans="1:5" ht="15.75" thickBot="1" x14ac:dyDescent="0.3">
      <c r="A812" s="20" t="s">
        <v>45</v>
      </c>
      <c r="B812" s="23">
        <f>B42+B116+B153+B190+B227+B264+B301+B374+B412+B449+B493+B530</f>
        <v>2123024</v>
      </c>
      <c r="C812" s="23">
        <f>C42+C116+C153+C190+C227+C264+C301+C374+C412+C449+C493+C530</f>
        <v>2373700</v>
      </c>
      <c r="D812" s="23">
        <f>D42+D116+D153+D190+D227+D264+D301+D374+D412+D449+D493+D530</f>
        <v>2373700</v>
      </c>
      <c r="E812" s="23">
        <f>E42+E116+E153+E190+E227+E264+E301+E374+E412+E449+E493+E530</f>
        <v>2373700</v>
      </c>
    </row>
    <row r="813" spans="1:5" ht="15.75" thickBot="1" x14ac:dyDescent="0.3">
      <c r="A813" s="20" t="s">
        <v>85</v>
      </c>
      <c r="B813" s="23">
        <f>B43+B80+B117</f>
        <v>0</v>
      </c>
      <c r="C813" s="23">
        <f>C43+C80+C117</f>
        <v>0</v>
      </c>
      <c r="D813" s="23">
        <f>D43+D80+D117</f>
        <v>0</v>
      </c>
      <c r="E813" s="23">
        <f>E43+E80+E117</f>
        <v>0</v>
      </c>
    </row>
    <row r="814" spans="1:5" ht="24.75" thickBot="1" x14ac:dyDescent="0.3">
      <c r="A814" s="18" t="s">
        <v>47</v>
      </c>
      <c r="B814" s="41">
        <f>B815+B816</f>
        <v>338366</v>
      </c>
      <c r="C814" s="41">
        <f>C815+C816</f>
        <v>397200</v>
      </c>
      <c r="D814" s="41">
        <f>D815+D816</f>
        <v>397200</v>
      </c>
      <c r="E814" s="41">
        <f>E815+E816</f>
        <v>397200</v>
      </c>
    </row>
    <row r="815" spans="1:5" ht="15.75" thickBot="1" x14ac:dyDescent="0.3">
      <c r="A815" s="20" t="s">
        <v>45</v>
      </c>
      <c r="B815" s="24">
        <f>B45+B119+B156+B193+B230+B267+B304+B377+B415+B452+B496+B533</f>
        <v>338366</v>
      </c>
      <c r="C815" s="24">
        <f>C45+C119+C156+C193+C230+C267+C304+C377+C415+C452+C496+C533</f>
        <v>397200</v>
      </c>
      <c r="D815" s="24">
        <f>D45+D119+D156+D193+D230+D267+D304+D377+D415+D452+D496+D533</f>
        <v>397200</v>
      </c>
      <c r="E815" s="24">
        <f>E45+E119+E156+E193+E230+E267+E304+E377+E415+E452+E496+E533</f>
        <v>397200</v>
      </c>
    </row>
    <row r="816" spans="1:5" ht="15.75" thickBot="1" x14ac:dyDescent="0.3">
      <c r="A816" s="20" t="s">
        <v>85</v>
      </c>
      <c r="B816" s="23">
        <f>B46+B83+B117</f>
        <v>0</v>
      </c>
      <c r="C816" s="23">
        <f>C46+C83+C117</f>
        <v>0</v>
      </c>
      <c r="D816" s="23">
        <f>D46+D83+D117</f>
        <v>0</v>
      </c>
      <c r="E816" s="23">
        <f>E46+E83+E117</f>
        <v>0</v>
      </c>
    </row>
    <row r="817" spans="1:5" ht="15.75" thickBot="1" x14ac:dyDescent="0.3">
      <c r="A817" s="18" t="s">
        <v>48</v>
      </c>
      <c r="B817" s="41">
        <f>B818+B819</f>
        <v>2492520</v>
      </c>
      <c r="C817" s="41">
        <f>C818+C819</f>
        <v>2933010</v>
      </c>
      <c r="D817" s="41">
        <f>D818+D819</f>
        <v>3691600</v>
      </c>
      <c r="E817" s="41">
        <f>E818+E819</f>
        <v>5191600</v>
      </c>
    </row>
    <row r="818" spans="1:5" ht="15.75" thickBot="1" x14ac:dyDescent="0.3">
      <c r="A818" s="20" t="s">
        <v>45</v>
      </c>
      <c r="B818" s="23">
        <f>B48+B122+B159+B196+B233+B270+B307+B380+B418+B455+B499+B536</f>
        <v>2492520</v>
      </c>
      <c r="C818" s="23">
        <f>C48+C122+C159+C196+C233+C270+C307+C380+C418+C455+C499+C536</f>
        <v>2933010</v>
      </c>
      <c r="D818" s="23">
        <f>D48+D122+D159+D196+D233+D270+D307+D380+D418+D455+D499+D536</f>
        <v>3691600</v>
      </c>
      <c r="E818" s="23">
        <f>E48+E122+E159+E196+E233+E270+E307+E380+E418+E455+E499+E536</f>
        <v>5191600</v>
      </c>
    </row>
    <row r="819" spans="1:5" ht="15.75" thickBot="1" x14ac:dyDescent="0.3">
      <c r="A819" s="20" t="s">
        <v>85</v>
      </c>
      <c r="B819" s="23">
        <f>B49+B86+B123</f>
        <v>0</v>
      </c>
      <c r="C819" s="23">
        <f>C49+C86+C123</f>
        <v>0</v>
      </c>
      <c r="D819" s="23">
        <f>D49+D86+D123</f>
        <v>0</v>
      </c>
      <c r="E819" s="23">
        <f>E49+E86+E123</f>
        <v>0</v>
      </c>
    </row>
    <row r="820" spans="1:5" ht="15.75" thickBot="1" x14ac:dyDescent="0.3">
      <c r="A820" s="18" t="s">
        <v>49</v>
      </c>
      <c r="B820" s="41">
        <f>B821+B822</f>
        <v>0</v>
      </c>
      <c r="C820" s="41">
        <f>C821+C822</f>
        <v>0</v>
      </c>
      <c r="D820" s="41">
        <f>D821+D822</f>
        <v>0</v>
      </c>
      <c r="E820" s="41">
        <f>E821+E822</f>
        <v>0</v>
      </c>
    </row>
    <row r="821" spans="1:5" ht="15.75" thickBot="1" x14ac:dyDescent="0.3">
      <c r="A821" s="20" t="s">
        <v>45</v>
      </c>
      <c r="B821" s="24">
        <f t="shared" ref="B821:E822" si="25">B51+B88+B125</f>
        <v>0</v>
      </c>
      <c r="C821" s="24">
        <f t="shared" si="25"/>
        <v>0</v>
      </c>
      <c r="D821" s="24">
        <f t="shared" si="25"/>
        <v>0</v>
      </c>
      <c r="E821" s="24">
        <f t="shared" si="25"/>
        <v>0</v>
      </c>
    </row>
    <row r="822" spans="1:5" ht="15.75" thickBot="1" x14ac:dyDescent="0.3">
      <c r="A822" s="20" t="s">
        <v>85</v>
      </c>
      <c r="B822" s="23">
        <f t="shared" si="25"/>
        <v>0</v>
      </c>
      <c r="C822" s="23">
        <f t="shared" si="25"/>
        <v>0</v>
      </c>
      <c r="D822" s="23">
        <f t="shared" si="25"/>
        <v>0</v>
      </c>
      <c r="E822" s="23">
        <f t="shared" si="25"/>
        <v>0</v>
      </c>
    </row>
    <row r="823" spans="1:5" ht="15.75" thickBot="1" x14ac:dyDescent="0.3">
      <c r="A823" s="18" t="s">
        <v>50</v>
      </c>
      <c r="B823" s="41">
        <f>B824+B825</f>
        <v>0</v>
      </c>
      <c r="C823" s="41">
        <f>C824+C825</f>
        <v>0</v>
      </c>
      <c r="D823" s="41">
        <f>D824+D825</f>
        <v>0</v>
      </c>
      <c r="E823" s="41">
        <f>E824+E825</f>
        <v>0</v>
      </c>
    </row>
    <row r="824" spans="1:5" ht="15.75" thickBot="1" x14ac:dyDescent="0.3">
      <c r="A824" s="20" t="s">
        <v>45</v>
      </c>
      <c r="B824" s="24">
        <f t="shared" ref="B824:E825" si="26">B54+B91+B128</f>
        <v>0</v>
      </c>
      <c r="C824" s="24">
        <f t="shared" si="26"/>
        <v>0</v>
      </c>
      <c r="D824" s="24">
        <f t="shared" si="26"/>
        <v>0</v>
      </c>
      <c r="E824" s="24">
        <f t="shared" si="26"/>
        <v>0</v>
      </c>
    </row>
    <row r="825" spans="1:5" ht="15.75" thickBot="1" x14ac:dyDescent="0.3">
      <c r="A825" s="20" t="s">
        <v>85</v>
      </c>
      <c r="B825" s="23">
        <f t="shared" si="26"/>
        <v>0</v>
      </c>
      <c r="C825" s="23">
        <f t="shared" si="26"/>
        <v>0</v>
      </c>
      <c r="D825" s="23">
        <f t="shared" si="26"/>
        <v>0</v>
      </c>
      <c r="E825" s="23">
        <f t="shared" si="26"/>
        <v>0</v>
      </c>
    </row>
    <row r="826" spans="1:5" ht="15.75" thickBot="1" x14ac:dyDescent="0.3">
      <c r="A826" s="18" t="s">
        <v>51</v>
      </c>
      <c r="B826" s="41">
        <f>B827+B828</f>
        <v>0</v>
      </c>
      <c r="C826" s="41">
        <f>C827+C828</f>
        <v>0</v>
      </c>
      <c r="D826" s="41">
        <f>D827+D828</f>
        <v>0</v>
      </c>
      <c r="E826" s="41">
        <f>E827+E828</f>
        <v>0</v>
      </c>
    </row>
    <row r="827" spans="1:5" ht="15.75" thickBot="1" x14ac:dyDescent="0.3">
      <c r="A827" s="20" t="s">
        <v>45</v>
      </c>
      <c r="B827" s="24">
        <f t="shared" ref="B827:E828" si="27">B57+B94+B131</f>
        <v>0</v>
      </c>
      <c r="C827" s="24">
        <f t="shared" si="27"/>
        <v>0</v>
      </c>
      <c r="D827" s="24">
        <f t="shared" si="27"/>
        <v>0</v>
      </c>
      <c r="E827" s="24">
        <f t="shared" si="27"/>
        <v>0</v>
      </c>
    </row>
    <row r="828" spans="1:5" ht="15.75" thickBot="1" x14ac:dyDescent="0.3">
      <c r="A828" s="20" t="s">
        <v>85</v>
      </c>
      <c r="B828" s="23">
        <f t="shared" si="27"/>
        <v>0</v>
      </c>
      <c r="C828" s="23">
        <f t="shared" si="27"/>
        <v>0</v>
      </c>
      <c r="D828" s="23">
        <f t="shared" si="27"/>
        <v>0</v>
      </c>
      <c r="E828" s="23">
        <f t="shared" si="27"/>
        <v>0</v>
      </c>
    </row>
    <row r="829" spans="1:5" ht="24.75" thickBot="1" x14ac:dyDescent="0.3">
      <c r="A829" s="18" t="s">
        <v>52</v>
      </c>
      <c r="B829" s="41">
        <f>B830</f>
        <v>319500</v>
      </c>
      <c r="C829" s="41">
        <f>C830</f>
        <v>319500</v>
      </c>
      <c r="D829" s="41">
        <f>D830</f>
        <v>319500</v>
      </c>
      <c r="E829" s="41">
        <f>E830</f>
        <v>319500</v>
      </c>
    </row>
    <row r="830" spans="1:5" ht="15.75" thickBot="1" x14ac:dyDescent="0.3">
      <c r="A830" s="20" t="s">
        <v>45</v>
      </c>
      <c r="B830" s="19">
        <f>B60+B134+B171+B208+B245+B282+B319+B392+B430+B467+B511+B548</f>
        <v>319500</v>
      </c>
      <c r="C830" s="24">
        <f>C60+C134+C171+C208+C245+C282+C319+C392+C430+C467+C511+C548</f>
        <v>319500</v>
      </c>
      <c r="D830" s="24">
        <f>D60+D134+D171+D208+D245+D282+D319+D392+D430+D467+D511+D548</f>
        <v>319500</v>
      </c>
      <c r="E830" s="24">
        <f>E60+E134+E171+E208+E245+E282+E319+E392+E430+E467+E511+E548</f>
        <v>319500</v>
      </c>
    </row>
    <row r="831" spans="1:5" ht="15.75" thickBot="1" x14ac:dyDescent="0.3">
      <c r="A831" s="20" t="s">
        <v>85</v>
      </c>
      <c r="B831" s="23">
        <f>B61+B98+B135</f>
        <v>0</v>
      </c>
      <c r="C831" s="23">
        <f>C61+C98+C135</f>
        <v>0</v>
      </c>
      <c r="D831" s="23">
        <f>D61+D98+D135</f>
        <v>0</v>
      </c>
      <c r="E831" s="23">
        <f>E61+E98+E135</f>
        <v>0</v>
      </c>
    </row>
    <row r="832" spans="1:5" ht="15.75" thickBot="1" x14ac:dyDescent="0.3">
      <c r="A832" s="18" t="s">
        <v>86</v>
      </c>
      <c r="B832" s="41">
        <f>B833+B834+B835+B836</f>
        <v>0</v>
      </c>
      <c r="C832" s="41">
        <f>C833+C834+C835+C836</f>
        <v>0</v>
      </c>
      <c r="D832" s="41">
        <f>D833+D834+D835+D836</f>
        <v>0</v>
      </c>
      <c r="E832" s="41">
        <f>E833+E834+E835+E836</f>
        <v>0</v>
      </c>
    </row>
    <row r="833" spans="1:5" ht="15.75" thickBot="1" x14ac:dyDescent="0.3">
      <c r="A833" s="20" t="s">
        <v>45</v>
      </c>
      <c r="B833" s="24">
        <f t="shared" ref="B833:E836" si="28">B342+B566+B591+B617+B646+B671+B696+B722</f>
        <v>0</v>
      </c>
      <c r="C833" s="24">
        <f t="shared" si="28"/>
        <v>0</v>
      </c>
      <c r="D833" s="24">
        <f t="shared" si="28"/>
        <v>0</v>
      </c>
      <c r="E833" s="24">
        <f t="shared" si="28"/>
        <v>0</v>
      </c>
    </row>
    <row r="834" spans="1:5" ht="15.75" thickBot="1" x14ac:dyDescent="0.3">
      <c r="A834" s="20" t="s">
        <v>87</v>
      </c>
      <c r="B834" s="24">
        <f t="shared" si="28"/>
        <v>0</v>
      </c>
      <c r="C834" s="24">
        <f t="shared" si="28"/>
        <v>0</v>
      </c>
      <c r="D834" s="24">
        <f t="shared" si="28"/>
        <v>0</v>
      </c>
      <c r="E834" s="24">
        <f t="shared" si="28"/>
        <v>0</v>
      </c>
    </row>
    <row r="835" spans="1:5" ht="15.75" thickBot="1" x14ac:dyDescent="0.3">
      <c r="A835" s="20" t="s">
        <v>80</v>
      </c>
      <c r="B835" s="24">
        <f t="shared" si="28"/>
        <v>0</v>
      </c>
      <c r="C835" s="24">
        <f t="shared" si="28"/>
        <v>0</v>
      </c>
      <c r="D835" s="24">
        <f t="shared" si="28"/>
        <v>0</v>
      </c>
      <c r="E835" s="24">
        <f t="shared" si="28"/>
        <v>0</v>
      </c>
    </row>
    <row r="836" spans="1:5" ht="15.75" thickBot="1" x14ac:dyDescent="0.3">
      <c r="A836" s="20" t="s">
        <v>81</v>
      </c>
      <c r="B836" s="24">
        <f t="shared" si="28"/>
        <v>0</v>
      </c>
      <c r="C836" s="24">
        <f t="shared" si="28"/>
        <v>0</v>
      </c>
      <c r="D836" s="24">
        <f t="shared" si="28"/>
        <v>0</v>
      </c>
      <c r="E836" s="24">
        <f t="shared" si="28"/>
        <v>0</v>
      </c>
    </row>
    <row r="837" spans="1:5" ht="15.75" thickBot="1" x14ac:dyDescent="0.3">
      <c r="A837" s="18" t="s">
        <v>88</v>
      </c>
      <c r="B837" s="41">
        <f>B838</f>
        <v>190000</v>
      </c>
      <c r="C837" s="41">
        <f t="shared" ref="C837:E837" si="29">C838</f>
        <v>110000</v>
      </c>
      <c r="D837" s="41">
        <f t="shared" si="29"/>
        <v>60000</v>
      </c>
      <c r="E837" s="41">
        <f t="shared" si="29"/>
        <v>40000</v>
      </c>
    </row>
    <row r="838" spans="1:5" ht="15.75" thickBot="1" x14ac:dyDescent="0.3">
      <c r="A838" s="20" t="s">
        <v>45</v>
      </c>
      <c r="B838" s="19">
        <f>B347+B651+B676+B701+B727+B748+B773+B803</f>
        <v>190000</v>
      </c>
      <c r="C838" s="24">
        <f>C347+C651+C676+C701+C727+C748+C773+C803</f>
        <v>110000</v>
      </c>
      <c r="D838" s="24">
        <f>D347+D651+D676+D701+D727+D748+D773+D803</f>
        <v>60000</v>
      </c>
      <c r="E838" s="24">
        <f>E347+E651+E676+E701+E727+E748+E773+E803</f>
        <v>40000</v>
      </c>
    </row>
    <row r="839" spans="1:5" ht="15.75" thickBot="1" x14ac:dyDescent="0.3">
      <c r="A839" s="20" t="s">
        <v>87</v>
      </c>
      <c r="B839" s="24">
        <f t="shared" ref="B839:E841" si="30">B348+B572+B597+B623+B652+B677+B702+B728</f>
        <v>0</v>
      </c>
      <c r="C839" s="24">
        <f t="shared" si="30"/>
        <v>0</v>
      </c>
      <c r="D839" s="24">
        <f t="shared" si="30"/>
        <v>0</v>
      </c>
      <c r="E839" s="24">
        <f t="shared" si="30"/>
        <v>0</v>
      </c>
    </row>
    <row r="840" spans="1:5" ht="15.75" thickBot="1" x14ac:dyDescent="0.3">
      <c r="A840" s="20" t="s">
        <v>80</v>
      </c>
      <c r="B840" s="24">
        <f t="shared" si="30"/>
        <v>0</v>
      </c>
      <c r="C840" s="24">
        <f t="shared" si="30"/>
        <v>0</v>
      </c>
      <c r="D840" s="24">
        <f t="shared" si="30"/>
        <v>0</v>
      </c>
      <c r="E840" s="24">
        <f t="shared" si="30"/>
        <v>0</v>
      </c>
    </row>
    <row r="841" spans="1:5" ht="15.75" thickBot="1" x14ac:dyDescent="0.3">
      <c r="A841" s="20" t="s">
        <v>81</v>
      </c>
      <c r="B841" s="24">
        <f t="shared" si="30"/>
        <v>0</v>
      </c>
      <c r="C841" s="24">
        <f t="shared" si="30"/>
        <v>0</v>
      </c>
      <c r="D841" s="24">
        <f t="shared" si="30"/>
        <v>0</v>
      </c>
      <c r="E841" s="24">
        <f t="shared" si="30"/>
        <v>0</v>
      </c>
    </row>
    <row r="842" spans="1:5" ht="15.75" thickBot="1" x14ac:dyDescent="0.3">
      <c r="A842" s="30" t="s">
        <v>54</v>
      </c>
      <c r="B842" s="31">
        <f>IF(B810-B809=0,0,"Error")</f>
        <v>0</v>
      </c>
      <c r="C842" s="31">
        <f>IF(C810-C809=0,0,"Error")</f>
        <v>0</v>
      </c>
      <c r="D842" s="31">
        <f>IF(D810-D809=0,0,"Error")</f>
        <v>0</v>
      </c>
      <c r="E842" s="31">
        <f>IF(E810-E809=0,0,"Error")</f>
        <v>0</v>
      </c>
    </row>
  </sheetData>
  <mergeCells count="168">
    <mergeCell ref="A1:E1"/>
    <mergeCell ref="A2:E2"/>
    <mergeCell ref="B784:E784"/>
    <mergeCell ref="B785:E785"/>
    <mergeCell ref="A786:A787"/>
    <mergeCell ref="A794:E794"/>
    <mergeCell ref="A795:A796"/>
    <mergeCell ref="A745:A746"/>
    <mergeCell ref="B759:E759"/>
    <mergeCell ref="B760:E760"/>
    <mergeCell ref="A761:A762"/>
    <mergeCell ref="A769:E769"/>
    <mergeCell ref="A770:A771"/>
    <mergeCell ref="A719:A720"/>
    <mergeCell ref="B732:E732"/>
    <mergeCell ref="B734:E734"/>
    <mergeCell ref="B735:E735"/>
    <mergeCell ref="A736:A737"/>
    <mergeCell ref="A744:E744"/>
    <mergeCell ref="A693:A694"/>
    <mergeCell ref="B706:E706"/>
    <mergeCell ref="B708:E708"/>
    <mergeCell ref="B709:E709"/>
    <mergeCell ref="A710:A711"/>
    <mergeCell ref="A718:E718"/>
    <mergeCell ref="A667:E667"/>
    <mergeCell ref="A668:A669"/>
    <mergeCell ref="B682:E682"/>
    <mergeCell ref="B683:E683"/>
    <mergeCell ref="A684:A685"/>
    <mergeCell ref="A692:E692"/>
    <mergeCell ref="A642:E642"/>
    <mergeCell ref="A643:A644"/>
    <mergeCell ref="D656:E656"/>
    <mergeCell ref="B657:E657"/>
    <mergeCell ref="B658:E658"/>
    <mergeCell ref="A659:A660"/>
    <mergeCell ref="A628:E628"/>
    <mergeCell ref="B629:E629"/>
    <mergeCell ref="B631:E631"/>
    <mergeCell ref="B632:E632"/>
    <mergeCell ref="A634:A635"/>
    <mergeCell ref="B603:E603"/>
    <mergeCell ref="B604:E604"/>
    <mergeCell ref="A605:A606"/>
    <mergeCell ref="A613:E613"/>
    <mergeCell ref="A614:A615"/>
    <mergeCell ref="A627:E627"/>
    <mergeCell ref="B577:E577"/>
    <mergeCell ref="B578:E578"/>
    <mergeCell ref="A579:A580"/>
    <mergeCell ref="A587:E587"/>
    <mergeCell ref="A588:A589"/>
    <mergeCell ref="B601:E601"/>
    <mergeCell ref="A527:A528"/>
    <mergeCell ref="B552:E552"/>
    <mergeCell ref="B553:E553"/>
    <mergeCell ref="A554:A555"/>
    <mergeCell ref="A562:E562"/>
    <mergeCell ref="A563:A564"/>
    <mergeCell ref="A490:A491"/>
    <mergeCell ref="B515:E515"/>
    <mergeCell ref="B516:E516"/>
    <mergeCell ref="B517:E517"/>
    <mergeCell ref="A518:A519"/>
    <mergeCell ref="A526:E526"/>
    <mergeCell ref="A477:E477"/>
    <mergeCell ref="B478:E478"/>
    <mergeCell ref="B479:E479"/>
    <mergeCell ref="B480:E480"/>
    <mergeCell ref="A481:A482"/>
    <mergeCell ref="A489:E489"/>
    <mergeCell ref="A437:A438"/>
    <mergeCell ref="A445:E445"/>
    <mergeCell ref="A446:A447"/>
    <mergeCell ref="B471:E471"/>
    <mergeCell ref="A472:E472"/>
    <mergeCell ref="A476:E476"/>
    <mergeCell ref="A400:A401"/>
    <mergeCell ref="A408:E408"/>
    <mergeCell ref="A409:A410"/>
    <mergeCell ref="B434:E434"/>
    <mergeCell ref="B435:E435"/>
    <mergeCell ref="B436:E436"/>
    <mergeCell ref="A370:E370"/>
    <mergeCell ref="A371:A372"/>
    <mergeCell ref="D396:E396"/>
    <mergeCell ref="B397:E397"/>
    <mergeCell ref="B398:E398"/>
    <mergeCell ref="B399:E399"/>
    <mergeCell ref="A357:E357"/>
    <mergeCell ref="A358:E358"/>
    <mergeCell ref="B359:E359"/>
    <mergeCell ref="B360:E360"/>
    <mergeCell ref="B361:E361"/>
    <mergeCell ref="A362:A363"/>
    <mergeCell ref="B329:E329"/>
    <mergeCell ref="A330:A331"/>
    <mergeCell ref="A338:E338"/>
    <mergeCell ref="A339:A340"/>
    <mergeCell ref="B352:E352"/>
    <mergeCell ref="A353:E353"/>
    <mergeCell ref="A298:A299"/>
    <mergeCell ref="A323:E323"/>
    <mergeCell ref="A324:E324"/>
    <mergeCell ref="B325:E325"/>
    <mergeCell ref="D326:E326"/>
    <mergeCell ref="B327:E327"/>
    <mergeCell ref="B328:E328"/>
    <mergeCell ref="A261:A262"/>
    <mergeCell ref="B286:E286"/>
    <mergeCell ref="B287:E287"/>
    <mergeCell ref="B288:E288"/>
    <mergeCell ref="A289:A290"/>
    <mergeCell ref="A297:E297"/>
    <mergeCell ref="A224:A225"/>
    <mergeCell ref="B249:E249"/>
    <mergeCell ref="B250:E250"/>
    <mergeCell ref="B251:E251"/>
    <mergeCell ref="A252:A253"/>
    <mergeCell ref="A260:E260"/>
    <mergeCell ref="A187:A188"/>
    <mergeCell ref="B212:E212"/>
    <mergeCell ref="B213:E213"/>
    <mergeCell ref="B214:E214"/>
    <mergeCell ref="A215:A216"/>
    <mergeCell ref="A223:E223"/>
    <mergeCell ref="A150:A151"/>
    <mergeCell ref="B175:E175"/>
    <mergeCell ref="B176:E176"/>
    <mergeCell ref="B177:E177"/>
    <mergeCell ref="A178:A179"/>
    <mergeCell ref="A186:E186"/>
    <mergeCell ref="A113:A114"/>
    <mergeCell ref="B138:E138"/>
    <mergeCell ref="B139:E139"/>
    <mergeCell ref="B140:E140"/>
    <mergeCell ref="A141:A142"/>
    <mergeCell ref="A149:E149"/>
    <mergeCell ref="A76:A77"/>
    <mergeCell ref="B101:E101"/>
    <mergeCell ref="B102:E102"/>
    <mergeCell ref="B103:E103"/>
    <mergeCell ref="A104:A105"/>
    <mergeCell ref="A112:E112"/>
    <mergeCell ref="A39:A40"/>
    <mergeCell ref="B64:E64"/>
    <mergeCell ref="B65:E65"/>
    <mergeCell ref="B66:E66"/>
    <mergeCell ref="A67:A68"/>
    <mergeCell ref="A75:E75"/>
    <mergeCell ref="A26:E26"/>
    <mergeCell ref="B27:E27"/>
    <mergeCell ref="B28:E28"/>
    <mergeCell ref="B29:E29"/>
    <mergeCell ref="A30:A31"/>
    <mergeCell ref="A38:E38"/>
    <mergeCell ref="A9:E11"/>
    <mergeCell ref="B12:E12"/>
    <mergeCell ref="A13:A14"/>
    <mergeCell ref="B19:E19"/>
    <mergeCell ref="A20:E20"/>
    <mergeCell ref="A25:E25"/>
    <mergeCell ref="A3:E3"/>
    <mergeCell ref="B5:E5"/>
    <mergeCell ref="B6:E6"/>
    <mergeCell ref="B7:E7"/>
    <mergeCell ref="A8:E8"/>
  </mergeCells>
  <pageMargins left="0.7" right="0.7" top="0.75" bottom="0.75" header="0.3" footer="0.3"/>
  <pageSetup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2"/>
  <sheetViews>
    <sheetView view="pageBreakPreview" zoomScale="60" zoomScaleNormal="100" workbookViewId="0">
      <selection sqref="A1:E1"/>
    </sheetView>
  </sheetViews>
  <sheetFormatPr defaultRowHeight="24.75" customHeight="1" x14ac:dyDescent="0.25"/>
  <cols>
    <col min="1" max="1" width="21.85546875" style="157" customWidth="1"/>
    <col min="2" max="2" width="18.140625" style="157" customWidth="1"/>
    <col min="3" max="3" width="13" style="157" customWidth="1"/>
    <col min="4" max="4" width="11.7109375" style="157" customWidth="1"/>
    <col min="5" max="5" width="15" style="157" customWidth="1"/>
    <col min="6" max="16384" width="9.140625" style="157"/>
  </cols>
  <sheetData>
    <row r="1" spans="1:5" ht="24.75" customHeight="1" x14ac:dyDescent="0.25">
      <c r="A1" s="775" t="s">
        <v>560</v>
      </c>
      <c r="B1" s="775"/>
      <c r="C1" s="775"/>
      <c r="D1" s="775"/>
      <c r="E1" s="775"/>
    </row>
    <row r="2" spans="1:5" ht="41.25" customHeight="1" x14ac:dyDescent="0.25">
      <c r="A2" s="595" t="s">
        <v>355</v>
      </c>
      <c r="B2" s="595"/>
      <c r="C2" s="595"/>
      <c r="D2" s="595"/>
      <c r="E2" s="595"/>
    </row>
    <row r="3" spans="1:5" ht="24.75" customHeight="1" x14ac:dyDescent="0.25">
      <c r="A3" s="428" t="s">
        <v>1</v>
      </c>
      <c r="B3" s="428"/>
      <c r="C3" s="428"/>
      <c r="D3" s="428"/>
      <c r="E3" s="428"/>
    </row>
    <row r="4" spans="1:5" ht="24.75" customHeight="1" thickBot="1" x14ac:dyDescent="0.3">
      <c r="A4" s="158"/>
      <c r="B4" s="158"/>
      <c r="C4" s="158"/>
      <c r="D4" s="158"/>
      <c r="E4" s="158"/>
    </row>
    <row r="5" spans="1:5" ht="24.75" customHeight="1" thickBot="1" x14ac:dyDescent="0.3">
      <c r="A5" s="159" t="s">
        <v>2</v>
      </c>
      <c r="B5" s="616" t="s">
        <v>356</v>
      </c>
      <c r="C5" s="617"/>
      <c r="D5" s="617"/>
      <c r="E5" s="618"/>
    </row>
    <row r="6" spans="1:5" ht="24.75" customHeight="1" thickBot="1" x14ac:dyDescent="0.3">
      <c r="A6" s="159" t="s">
        <v>4</v>
      </c>
      <c r="B6" s="619" t="s">
        <v>357</v>
      </c>
      <c r="C6" s="620"/>
      <c r="D6" s="620"/>
      <c r="E6" s="621"/>
    </row>
    <row r="7" spans="1:5" ht="24.75" customHeight="1" thickBot="1" x14ac:dyDescent="0.3">
      <c r="A7" s="159" t="s">
        <v>6</v>
      </c>
      <c r="B7" s="622" t="s">
        <v>7</v>
      </c>
      <c r="C7" s="623"/>
      <c r="D7" s="623"/>
      <c r="E7" s="624"/>
    </row>
    <row r="8" spans="1:5" ht="24.75" customHeight="1" thickBot="1" x14ac:dyDescent="0.3">
      <c r="A8" s="625" t="s">
        <v>8</v>
      </c>
      <c r="B8" s="626"/>
      <c r="C8" s="626"/>
      <c r="D8" s="626"/>
      <c r="E8" s="627"/>
    </row>
    <row r="9" spans="1:5" ht="24.75" customHeight="1" x14ac:dyDescent="0.25">
      <c r="A9" s="596" t="s">
        <v>358</v>
      </c>
      <c r="B9" s="597"/>
      <c r="C9" s="597"/>
      <c r="D9" s="597"/>
      <c r="E9" s="598"/>
    </row>
    <row r="10" spans="1:5" ht="35.25" customHeight="1" thickBot="1" x14ac:dyDescent="0.3">
      <c r="A10" s="599"/>
      <c r="B10" s="600"/>
      <c r="C10" s="600"/>
      <c r="D10" s="600"/>
      <c r="E10" s="601"/>
    </row>
    <row r="11" spans="1:5" ht="44.25" customHeight="1" thickBot="1" x14ac:dyDescent="0.3">
      <c r="A11" s="160" t="s">
        <v>10</v>
      </c>
      <c r="B11" s="602" t="s">
        <v>359</v>
      </c>
      <c r="C11" s="603"/>
      <c r="D11" s="603"/>
      <c r="E11" s="604"/>
    </row>
    <row r="12" spans="1:5" ht="24.75" customHeight="1" x14ac:dyDescent="0.25">
      <c r="A12" s="605" t="s">
        <v>360</v>
      </c>
      <c r="B12" s="161">
        <v>2019</v>
      </c>
      <c r="C12" s="161">
        <v>2020</v>
      </c>
      <c r="D12" s="161">
        <v>2021</v>
      </c>
      <c r="E12" s="161">
        <v>2022</v>
      </c>
    </row>
    <row r="13" spans="1:5" ht="24.75" customHeight="1" thickBot="1" x14ac:dyDescent="0.3">
      <c r="A13" s="606"/>
      <c r="B13" s="162" t="s">
        <v>13</v>
      </c>
      <c r="C13" s="162" t="s">
        <v>14</v>
      </c>
      <c r="D13" s="162" t="s">
        <v>14</v>
      </c>
      <c r="E13" s="162" t="s">
        <v>14</v>
      </c>
    </row>
    <row r="14" spans="1:5" ht="24.75" customHeight="1" thickBot="1" x14ac:dyDescent="0.3">
      <c r="A14" s="148" t="s">
        <v>361</v>
      </c>
      <c r="B14" s="163">
        <v>55900</v>
      </c>
      <c r="C14" s="164" t="s">
        <v>362</v>
      </c>
      <c r="D14" s="164" t="s">
        <v>363</v>
      </c>
      <c r="E14" s="164" t="s">
        <v>364</v>
      </c>
    </row>
    <row r="15" spans="1:5" ht="24.75" customHeight="1" thickBot="1" x14ac:dyDescent="0.3">
      <c r="A15" s="146" t="s">
        <v>365</v>
      </c>
      <c r="B15" s="163">
        <v>15603</v>
      </c>
      <c r="C15" s="164" t="s">
        <v>362</v>
      </c>
      <c r="D15" s="164" t="s">
        <v>362</v>
      </c>
      <c r="E15" s="164" t="s">
        <v>364</v>
      </c>
    </row>
    <row r="16" spans="1:5" ht="24.75" customHeight="1" thickBot="1" x14ac:dyDescent="0.3">
      <c r="A16" s="146" t="s">
        <v>366</v>
      </c>
      <c r="B16" s="163">
        <v>6289</v>
      </c>
      <c r="C16" s="164" t="s">
        <v>362</v>
      </c>
      <c r="D16" s="164" t="s">
        <v>362</v>
      </c>
      <c r="E16" s="164" t="s">
        <v>364</v>
      </c>
    </row>
    <row r="17" spans="1:5" ht="24.75" customHeight="1" thickBot="1" x14ac:dyDescent="0.3">
      <c r="A17" s="146" t="s">
        <v>367</v>
      </c>
      <c r="B17" s="165">
        <v>1.4E-2</v>
      </c>
      <c r="C17" s="164" t="s">
        <v>364</v>
      </c>
      <c r="D17" s="164" t="s">
        <v>368</v>
      </c>
      <c r="E17" s="164" t="s">
        <v>368</v>
      </c>
    </row>
    <row r="18" spans="1:5" ht="24.75" customHeight="1" x14ac:dyDescent="0.25">
      <c r="A18" s="166" t="s">
        <v>18</v>
      </c>
      <c r="B18" s="607" t="s">
        <v>369</v>
      </c>
      <c r="C18" s="608"/>
      <c r="D18" s="608"/>
      <c r="E18" s="609"/>
    </row>
    <row r="19" spans="1:5" ht="24.75" customHeight="1" thickBot="1" x14ac:dyDescent="0.3">
      <c r="A19" s="610" t="s">
        <v>20</v>
      </c>
      <c r="B19" s="611"/>
      <c r="C19" s="611"/>
      <c r="D19" s="611"/>
      <c r="E19" s="612"/>
    </row>
    <row r="20" spans="1:5" ht="36.75" customHeight="1" thickBot="1" x14ac:dyDescent="0.3">
      <c r="A20" s="167" t="s">
        <v>370</v>
      </c>
      <c r="B20" s="168">
        <v>41470</v>
      </c>
      <c r="C20" s="169" t="s">
        <v>364</v>
      </c>
      <c r="D20" s="169" t="s">
        <v>363</v>
      </c>
      <c r="E20" s="169" t="s">
        <v>363</v>
      </c>
    </row>
    <row r="21" spans="1:5" ht="24.75" customHeight="1" thickBot="1" x14ac:dyDescent="0.3">
      <c r="A21" s="167" t="s">
        <v>371</v>
      </c>
      <c r="B21" s="170">
        <v>5757</v>
      </c>
      <c r="C21" s="171" t="s">
        <v>364</v>
      </c>
      <c r="D21" s="169" t="s">
        <v>363</v>
      </c>
      <c r="E21" s="169" t="s">
        <v>363</v>
      </c>
    </row>
    <row r="22" spans="1:5" ht="24.75" customHeight="1" thickBot="1" x14ac:dyDescent="0.3">
      <c r="A22" s="167" t="s">
        <v>372</v>
      </c>
      <c r="B22" s="170">
        <v>450</v>
      </c>
      <c r="C22" s="171" t="s">
        <v>364</v>
      </c>
      <c r="D22" s="169" t="s">
        <v>363</v>
      </c>
      <c r="E22" s="169" t="s">
        <v>363</v>
      </c>
    </row>
    <row r="23" spans="1:5" ht="24.75" customHeight="1" thickBot="1" x14ac:dyDescent="0.3">
      <c r="A23" s="167" t="s">
        <v>373</v>
      </c>
      <c r="B23" s="172">
        <v>41020</v>
      </c>
      <c r="C23" s="171" t="s">
        <v>364</v>
      </c>
      <c r="D23" s="169" t="s">
        <v>363</v>
      </c>
      <c r="E23" s="169" t="s">
        <v>363</v>
      </c>
    </row>
    <row r="24" spans="1:5" ht="24.75" customHeight="1" thickBot="1" x14ac:dyDescent="0.3">
      <c r="A24" s="167" t="s">
        <v>374</v>
      </c>
      <c r="B24" s="170" t="s">
        <v>375</v>
      </c>
      <c r="C24" s="171" t="s">
        <v>364</v>
      </c>
      <c r="D24" s="169" t="s">
        <v>363</v>
      </c>
      <c r="E24" s="169" t="s">
        <v>363</v>
      </c>
    </row>
    <row r="25" spans="1:5" ht="24.75" customHeight="1" thickBot="1" x14ac:dyDescent="0.3">
      <c r="A25" s="613" t="s">
        <v>28</v>
      </c>
      <c r="B25" s="614"/>
      <c r="C25" s="614"/>
      <c r="D25" s="614"/>
      <c r="E25" s="615"/>
    </row>
    <row r="26" spans="1:5" ht="24.75" customHeight="1" thickBot="1" x14ac:dyDescent="0.3">
      <c r="A26" s="586" t="s">
        <v>29</v>
      </c>
      <c r="B26" s="587"/>
      <c r="C26" s="587"/>
      <c r="D26" s="587"/>
      <c r="E26" s="588"/>
    </row>
    <row r="27" spans="1:5" ht="33" customHeight="1" thickBot="1" x14ac:dyDescent="0.3">
      <c r="A27" s="173" t="s">
        <v>30</v>
      </c>
      <c r="B27" s="589" t="s">
        <v>376</v>
      </c>
      <c r="C27" s="590"/>
      <c r="D27" s="590"/>
      <c r="E27" s="591"/>
    </row>
    <row r="28" spans="1:5" ht="75" customHeight="1" thickBot="1" x14ac:dyDescent="0.3">
      <c r="A28" s="174" t="s">
        <v>32</v>
      </c>
      <c r="B28" s="592" t="s">
        <v>377</v>
      </c>
      <c r="C28" s="593"/>
      <c r="D28" s="593"/>
      <c r="E28" s="594"/>
    </row>
    <row r="29" spans="1:5" ht="36.75" customHeight="1" thickBot="1" x14ac:dyDescent="0.3">
      <c r="A29" s="146" t="s">
        <v>34</v>
      </c>
      <c r="B29" s="637" t="s">
        <v>378</v>
      </c>
      <c r="C29" s="638"/>
      <c r="D29" s="638"/>
      <c r="E29" s="639"/>
    </row>
    <row r="30" spans="1:5" ht="24.75" customHeight="1" x14ac:dyDescent="0.25">
      <c r="A30" s="628"/>
      <c r="B30" s="161">
        <v>2019</v>
      </c>
      <c r="C30" s="161">
        <v>2020</v>
      </c>
      <c r="D30" s="161">
        <v>2021</v>
      </c>
      <c r="E30" s="161">
        <v>2022</v>
      </c>
    </row>
    <row r="31" spans="1:5" ht="24.75" customHeight="1" thickBot="1" x14ac:dyDescent="0.3">
      <c r="A31" s="629"/>
      <c r="B31" s="162" t="s">
        <v>13</v>
      </c>
      <c r="C31" s="162" t="s">
        <v>14</v>
      </c>
      <c r="D31" s="162" t="s">
        <v>14</v>
      </c>
      <c r="E31" s="162" t="s">
        <v>14</v>
      </c>
    </row>
    <row r="32" spans="1:5" ht="24.75" customHeight="1" thickBot="1" x14ac:dyDescent="0.3">
      <c r="A32" s="146" t="s">
        <v>36</v>
      </c>
      <c r="B32" s="175">
        <v>88697</v>
      </c>
      <c r="C32" s="175">
        <v>88697</v>
      </c>
      <c r="D32" s="175">
        <v>88697</v>
      </c>
      <c r="E32" s="175">
        <v>88697</v>
      </c>
    </row>
    <row r="33" spans="1:5" ht="24.75" customHeight="1" thickBot="1" x14ac:dyDescent="0.3">
      <c r="A33" s="146" t="s">
        <v>37</v>
      </c>
      <c r="B33" s="175">
        <v>158905</v>
      </c>
      <c r="C33" s="175">
        <v>161784.20000000001</v>
      </c>
      <c r="D33" s="175">
        <v>163363</v>
      </c>
      <c r="E33" s="175">
        <v>163663</v>
      </c>
    </row>
    <row r="34" spans="1:5" ht="24.75" customHeight="1" thickBot="1" x14ac:dyDescent="0.3">
      <c r="A34" s="146" t="s">
        <v>38</v>
      </c>
      <c r="B34" s="175">
        <f>B33/B32</f>
        <v>1.7915487558767489</v>
      </c>
      <c r="C34" s="175">
        <f t="shared" ref="C34:E34" si="0">C33/C32</f>
        <v>1.8240098312231532</v>
      </c>
      <c r="D34" s="175">
        <f t="shared" si="0"/>
        <v>1.8418097568125191</v>
      </c>
      <c r="E34" s="175">
        <f t="shared" si="0"/>
        <v>1.845192058355976</v>
      </c>
    </row>
    <row r="35" spans="1:5" ht="24.75" customHeight="1" thickBot="1" x14ac:dyDescent="0.3">
      <c r="A35" s="146" t="s">
        <v>39</v>
      </c>
      <c r="B35" s="176" t="s">
        <v>40</v>
      </c>
      <c r="C35" s="177">
        <f>C32/B32-1</f>
        <v>0</v>
      </c>
      <c r="D35" s="177">
        <f t="shared" ref="D35:E37" si="1">D32/C32-1</f>
        <v>0</v>
      </c>
      <c r="E35" s="177">
        <f t="shared" si="1"/>
        <v>0</v>
      </c>
    </row>
    <row r="36" spans="1:5" ht="24.75" customHeight="1" thickBot="1" x14ac:dyDescent="0.3">
      <c r="A36" s="146" t="s">
        <v>41</v>
      </c>
      <c r="B36" s="176" t="s">
        <v>40</v>
      </c>
      <c r="C36" s="177">
        <f>C33/B33-1</f>
        <v>1.811900191938598E-2</v>
      </c>
      <c r="D36" s="177">
        <f t="shared" si="1"/>
        <v>9.7586785359755623E-3</v>
      </c>
      <c r="E36" s="177">
        <f t="shared" si="1"/>
        <v>1.8364011434657268E-3</v>
      </c>
    </row>
    <row r="37" spans="1:5" ht="24.75" customHeight="1" thickBot="1" x14ac:dyDescent="0.3">
      <c r="A37" s="146" t="s">
        <v>42</v>
      </c>
      <c r="B37" s="176" t="s">
        <v>40</v>
      </c>
      <c r="C37" s="177">
        <f>C34/B34-1</f>
        <v>1.811900191938598E-2</v>
      </c>
      <c r="D37" s="177">
        <f t="shared" si="1"/>
        <v>9.7586785359755623E-3</v>
      </c>
      <c r="E37" s="177">
        <f t="shared" si="1"/>
        <v>1.8364011434657268E-3</v>
      </c>
    </row>
    <row r="38" spans="1:5" ht="24.75" customHeight="1" thickBot="1" x14ac:dyDescent="0.3">
      <c r="A38" s="640" t="s">
        <v>379</v>
      </c>
      <c r="B38" s="641"/>
      <c r="C38" s="641"/>
      <c r="D38" s="641"/>
      <c r="E38" s="642"/>
    </row>
    <row r="39" spans="1:5" ht="24.75" customHeight="1" x14ac:dyDescent="0.25">
      <c r="A39" s="628"/>
      <c r="B39" s="161">
        <v>2019</v>
      </c>
      <c r="C39" s="161">
        <v>2020</v>
      </c>
      <c r="D39" s="161">
        <v>2021</v>
      </c>
      <c r="E39" s="161">
        <v>2022</v>
      </c>
    </row>
    <row r="40" spans="1:5" ht="24.75" customHeight="1" thickBot="1" x14ac:dyDescent="0.3">
      <c r="A40" s="629"/>
      <c r="B40" s="162" t="s">
        <v>13</v>
      </c>
      <c r="C40" s="162" t="s">
        <v>14</v>
      </c>
      <c r="D40" s="162" t="s">
        <v>14</v>
      </c>
      <c r="E40" s="162" t="s">
        <v>14</v>
      </c>
    </row>
    <row r="41" spans="1:5" ht="24.75" customHeight="1" thickBot="1" x14ac:dyDescent="0.3">
      <c r="A41" s="178" t="s">
        <v>44</v>
      </c>
      <c r="B41" s="179">
        <v>74765</v>
      </c>
      <c r="C41" s="179">
        <v>74765</v>
      </c>
      <c r="D41" s="179">
        <v>74765</v>
      </c>
      <c r="E41" s="179">
        <v>74765</v>
      </c>
    </row>
    <row r="42" spans="1:5" ht="24.75" customHeight="1" thickBot="1" x14ac:dyDescent="0.3">
      <c r="A42" s="180" t="s">
        <v>45</v>
      </c>
      <c r="B42" s="179">
        <v>74765</v>
      </c>
      <c r="C42" s="179">
        <v>74765</v>
      </c>
      <c r="D42" s="179">
        <v>74765</v>
      </c>
      <c r="E42" s="179">
        <v>74765</v>
      </c>
    </row>
    <row r="43" spans="1:5" ht="24.75" customHeight="1" thickBot="1" x14ac:dyDescent="0.3">
      <c r="A43" s="180" t="s">
        <v>46</v>
      </c>
      <c r="B43" s="181"/>
      <c r="C43" s="182"/>
      <c r="D43" s="182"/>
      <c r="E43" s="182"/>
    </row>
    <row r="44" spans="1:5" ht="24.75" customHeight="1" thickBot="1" x14ac:dyDescent="0.3">
      <c r="A44" s="178" t="s">
        <v>47</v>
      </c>
      <c r="B44" s="179">
        <v>13356</v>
      </c>
      <c r="C44" s="179">
        <v>13356</v>
      </c>
      <c r="D44" s="179">
        <v>13356</v>
      </c>
      <c r="E44" s="179">
        <v>13356</v>
      </c>
    </row>
    <row r="45" spans="1:5" ht="24.75" customHeight="1" thickBot="1" x14ac:dyDescent="0.3">
      <c r="A45" s="180" t="s">
        <v>45</v>
      </c>
      <c r="B45" s="179">
        <v>13356</v>
      </c>
      <c r="C45" s="179">
        <v>13356</v>
      </c>
      <c r="D45" s="179">
        <v>13356</v>
      </c>
      <c r="E45" s="179">
        <v>13356</v>
      </c>
    </row>
    <row r="46" spans="1:5" ht="24.75" customHeight="1" thickBot="1" x14ac:dyDescent="0.3">
      <c r="A46" s="180" t="s">
        <v>46</v>
      </c>
      <c r="B46" s="181"/>
      <c r="C46" s="179"/>
      <c r="D46" s="179"/>
      <c r="E46" s="179"/>
    </row>
    <row r="47" spans="1:5" ht="24.75" customHeight="1" thickBot="1" x14ac:dyDescent="0.3">
      <c r="A47" s="178" t="s">
        <v>48</v>
      </c>
      <c r="B47" s="175">
        <v>70584</v>
      </c>
      <c r="C47" s="175">
        <f>55584*0.05+B47</f>
        <v>73363.199999999997</v>
      </c>
      <c r="D47" s="175">
        <v>74942</v>
      </c>
      <c r="E47" s="175">
        <v>75242</v>
      </c>
    </row>
    <row r="48" spans="1:5" ht="24.75" customHeight="1" thickBot="1" x14ac:dyDescent="0.3">
      <c r="A48" s="180" t="s">
        <v>45</v>
      </c>
      <c r="B48" s="175">
        <v>70584</v>
      </c>
      <c r="C48" s="175">
        <f>55584*0.05+B48</f>
        <v>73363.199999999997</v>
      </c>
      <c r="D48" s="175">
        <v>74942</v>
      </c>
      <c r="E48" s="175">
        <v>75242</v>
      </c>
    </row>
    <row r="49" spans="1:5" ht="24.75" customHeight="1" thickBot="1" x14ac:dyDescent="0.3">
      <c r="A49" s="180" t="s">
        <v>46</v>
      </c>
      <c r="B49" s="181"/>
      <c r="C49" s="179"/>
      <c r="D49" s="179"/>
      <c r="E49" s="179"/>
    </row>
    <row r="50" spans="1:5" ht="24.75" customHeight="1" thickBot="1" x14ac:dyDescent="0.3">
      <c r="A50" s="178" t="s">
        <v>49</v>
      </c>
      <c r="B50" s="181"/>
      <c r="C50" s="179"/>
      <c r="D50" s="179"/>
      <c r="E50" s="179"/>
    </row>
    <row r="51" spans="1:5" ht="24.75" customHeight="1" thickBot="1" x14ac:dyDescent="0.3">
      <c r="A51" s="180" t="s">
        <v>45</v>
      </c>
      <c r="B51" s="181"/>
      <c r="C51" s="179"/>
      <c r="D51" s="179"/>
      <c r="E51" s="179"/>
    </row>
    <row r="52" spans="1:5" ht="24.75" customHeight="1" thickBot="1" x14ac:dyDescent="0.3">
      <c r="A52" s="180" t="s">
        <v>46</v>
      </c>
      <c r="B52" s="181"/>
      <c r="C52" s="179"/>
      <c r="D52" s="179"/>
      <c r="E52" s="179"/>
    </row>
    <row r="53" spans="1:5" ht="24.75" customHeight="1" thickBot="1" x14ac:dyDescent="0.3">
      <c r="A53" s="178" t="s">
        <v>50</v>
      </c>
      <c r="B53" s="181"/>
      <c r="C53" s="179"/>
      <c r="D53" s="179"/>
      <c r="E53" s="179"/>
    </row>
    <row r="54" spans="1:5" ht="24.75" customHeight="1" thickBot="1" x14ac:dyDescent="0.3">
      <c r="A54" s="180" t="s">
        <v>45</v>
      </c>
      <c r="B54" s="181"/>
      <c r="C54" s="179"/>
      <c r="D54" s="179"/>
      <c r="E54" s="179"/>
    </row>
    <row r="55" spans="1:5" ht="24.75" customHeight="1" thickBot="1" x14ac:dyDescent="0.3">
      <c r="A55" s="180" t="s">
        <v>46</v>
      </c>
      <c r="B55" s="181"/>
      <c r="C55" s="179"/>
      <c r="D55" s="179"/>
      <c r="E55" s="179"/>
    </row>
    <row r="56" spans="1:5" ht="24.75" customHeight="1" thickBot="1" x14ac:dyDescent="0.3">
      <c r="A56" s="178" t="s">
        <v>51</v>
      </c>
      <c r="B56" s="181"/>
      <c r="C56" s="179"/>
      <c r="D56" s="179"/>
      <c r="E56" s="179"/>
    </row>
    <row r="57" spans="1:5" ht="24.75" customHeight="1" thickBot="1" x14ac:dyDescent="0.3">
      <c r="A57" s="180" t="s">
        <v>45</v>
      </c>
      <c r="B57" s="181"/>
      <c r="C57" s="179"/>
      <c r="D57" s="179"/>
      <c r="E57" s="179"/>
    </row>
    <row r="58" spans="1:5" ht="24.75" customHeight="1" thickBot="1" x14ac:dyDescent="0.3">
      <c r="A58" s="180" t="s">
        <v>46</v>
      </c>
      <c r="B58" s="181"/>
      <c r="C58" s="179"/>
      <c r="D58" s="179"/>
      <c r="E58" s="179"/>
    </row>
    <row r="59" spans="1:5" ht="24.75" customHeight="1" thickBot="1" x14ac:dyDescent="0.3">
      <c r="A59" s="178" t="s">
        <v>52</v>
      </c>
      <c r="B59" s="181">
        <v>200</v>
      </c>
      <c r="C59" s="179">
        <v>300</v>
      </c>
      <c r="D59" s="179">
        <v>300</v>
      </c>
      <c r="E59" s="179">
        <v>300</v>
      </c>
    </row>
    <row r="60" spans="1:5" ht="24.75" customHeight="1" thickBot="1" x14ac:dyDescent="0.3">
      <c r="A60" s="180" t="s">
        <v>45</v>
      </c>
      <c r="B60" s="181">
        <v>200</v>
      </c>
      <c r="C60" s="179">
        <v>300</v>
      </c>
      <c r="D60" s="179">
        <v>300</v>
      </c>
      <c r="E60" s="179">
        <v>300</v>
      </c>
    </row>
    <row r="61" spans="1:5" ht="24.75" customHeight="1" thickBot="1" x14ac:dyDescent="0.3">
      <c r="A61" s="180" t="s">
        <v>46</v>
      </c>
      <c r="B61" s="181"/>
      <c r="C61" s="183"/>
      <c r="D61" s="184"/>
      <c r="E61" s="184"/>
    </row>
    <row r="62" spans="1:5" ht="24.75" customHeight="1" thickBot="1" x14ac:dyDescent="0.3">
      <c r="A62" s="185" t="s">
        <v>53</v>
      </c>
      <c r="B62" s="181">
        <f>B59+B56+B53+B50+B47+B44+B41</f>
        <v>158905</v>
      </c>
      <c r="C62" s="181">
        <f>C59+C56+C53+C50+C47+C44+C41</f>
        <v>161784.20000000001</v>
      </c>
      <c r="D62" s="181">
        <f t="shared" ref="D62" si="2">D59+D56+D53+D50+D47+D44+D41</f>
        <v>163363</v>
      </c>
      <c r="E62" s="181">
        <f>E59+E56+E53+E50+E47+E44+E41</f>
        <v>163663</v>
      </c>
    </row>
    <row r="63" spans="1:5" ht="24.75" customHeight="1" thickBot="1" x14ac:dyDescent="0.3">
      <c r="A63" s="186" t="s">
        <v>54</v>
      </c>
      <c r="B63" s="187">
        <f>IF(B62-B33=0,0,"Error")</f>
        <v>0</v>
      </c>
      <c r="C63" s="187">
        <f>IF(C62-C33=0,0,"Error")</f>
        <v>0</v>
      </c>
      <c r="D63" s="187">
        <f>IF(D62-D33=0,0,"Error")</f>
        <v>0</v>
      </c>
      <c r="E63" s="187">
        <f>IF(E62-E33=0,0,"Error")</f>
        <v>0</v>
      </c>
    </row>
    <row r="64" spans="1:5" ht="33" customHeight="1" thickBot="1" x14ac:dyDescent="0.3">
      <c r="A64" s="188" t="s">
        <v>158</v>
      </c>
      <c r="B64" s="630" t="s">
        <v>380</v>
      </c>
      <c r="C64" s="631"/>
      <c r="D64" s="631"/>
      <c r="E64" s="632"/>
    </row>
    <row r="65" spans="1:5" ht="24.75" customHeight="1" thickBot="1" x14ac:dyDescent="0.3">
      <c r="A65" s="633" t="s">
        <v>160</v>
      </c>
      <c r="B65" s="634"/>
      <c r="C65" s="634"/>
      <c r="D65" s="634"/>
      <c r="E65" s="635"/>
    </row>
    <row r="66" spans="1:5" ht="24.75" customHeight="1" thickBot="1" x14ac:dyDescent="0.3">
      <c r="A66" s="189" t="s">
        <v>381</v>
      </c>
      <c r="B66" s="170">
        <v>336</v>
      </c>
      <c r="C66" s="171" t="s">
        <v>364</v>
      </c>
      <c r="D66" s="171" t="s">
        <v>364</v>
      </c>
      <c r="E66" s="171" t="s">
        <v>364</v>
      </c>
    </row>
    <row r="67" spans="1:5" ht="39" customHeight="1" thickBot="1" x14ac:dyDescent="0.3">
      <c r="A67" s="190" t="s">
        <v>382</v>
      </c>
      <c r="B67" s="170">
        <v>5902</v>
      </c>
      <c r="C67" s="171" t="s">
        <v>364</v>
      </c>
      <c r="D67" s="171" t="s">
        <v>364</v>
      </c>
      <c r="E67" s="171" t="s">
        <v>364</v>
      </c>
    </row>
    <row r="68" spans="1:5" ht="24.75" customHeight="1" thickBot="1" x14ac:dyDescent="0.3">
      <c r="A68" s="190" t="s">
        <v>383</v>
      </c>
      <c r="B68" s="170">
        <v>56569</v>
      </c>
      <c r="C68" s="171" t="s">
        <v>364</v>
      </c>
      <c r="D68" s="171" t="s">
        <v>364</v>
      </c>
      <c r="E68" s="171" t="s">
        <v>384</v>
      </c>
    </row>
    <row r="69" spans="1:5" ht="24.75" customHeight="1" thickBot="1" x14ac:dyDescent="0.3">
      <c r="A69" s="190" t="s">
        <v>385</v>
      </c>
      <c r="B69" s="170">
        <v>132928</v>
      </c>
      <c r="C69" s="171" t="s">
        <v>364</v>
      </c>
      <c r="D69" s="171" t="s">
        <v>364</v>
      </c>
      <c r="E69" s="171" t="s">
        <v>384</v>
      </c>
    </row>
    <row r="70" spans="1:5" ht="24.75" customHeight="1" thickBot="1" x14ac:dyDescent="0.3">
      <c r="A70" s="190" t="s">
        <v>386</v>
      </c>
      <c r="B70" s="170">
        <v>11903</v>
      </c>
      <c r="C70" s="171" t="s">
        <v>364</v>
      </c>
      <c r="D70" s="171" t="s">
        <v>364</v>
      </c>
      <c r="E70" s="171" t="s">
        <v>384</v>
      </c>
    </row>
    <row r="71" spans="1:5" ht="24.75" customHeight="1" thickBot="1" x14ac:dyDescent="0.3">
      <c r="A71" s="191" t="s">
        <v>387</v>
      </c>
      <c r="B71" s="192">
        <v>5.5</v>
      </c>
      <c r="C71" s="171" t="s">
        <v>364</v>
      </c>
      <c r="D71" s="171" t="s">
        <v>364</v>
      </c>
      <c r="E71" s="171" t="s">
        <v>368</v>
      </c>
    </row>
    <row r="72" spans="1:5" ht="24.75" customHeight="1" thickBot="1" x14ac:dyDescent="0.3">
      <c r="A72" s="193" t="s">
        <v>388</v>
      </c>
      <c r="B72" s="170">
        <v>64.099999999999994</v>
      </c>
      <c r="C72" s="171" t="s">
        <v>364</v>
      </c>
      <c r="D72" s="171" t="s">
        <v>364</v>
      </c>
      <c r="E72" s="171" t="s">
        <v>389</v>
      </c>
    </row>
    <row r="73" spans="1:5" ht="24.75" customHeight="1" thickBot="1" x14ac:dyDescent="0.3">
      <c r="A73" s="194" t="s">
        <v>390</v>
      </c>
      <c r="B73" s="170">
        <v>4102</v>
      </c>
      <c r="C73" s="171" t="s">
        <v>364</v>
      </c>
      <c r="D73" s="171" t="s">
        <v>364</v>
      </c>
      <c r="E73" s="171" t="s">
        <v>384</v>
      </c>
    </row>
    <row r="74" spans="1:5" ht="29.25" customHeight="1" thickBot="1" x14ac:dyDescent="0.3">
      <c r="A74" s="189" t="s">
        <v>391</v>
      </c>
      <c r="B74" s="170">
        <v>170</v>
      </c>
      <c r="C74" s="171" t="s">
        <v>364</v>
      </c>
      <c r="D74" s="171" t="s">
        <v>364</v>
      </c>
      <c r="E74" s="171" t="s">
        <v>368</v>
      </c>
    </row>
    <row r="75" spans="1:5" ht="24.75" customHeight="1" thickBot="1" x14ac:dyDescent="0.3">
      <c r="A75" s="189" t="s">
        <v>392</v>
      </c>
      <c r="B75" s="170">
        <v>0</v>
      </c>
      <c r="C75" s="171"/>
      <c r="D75" s="195"/>
      <c r="E75" s="171"/>
    </row>
    <row r="76" spans="1:5" ht="24.75" customHeight="1" thickBot="1" x14ac:dyDescent="0.3">
      <c r="A76" s="636" t="s">
        <v>309</v>
      </c>
      <c r="B76" s="614"/>
      <c r="C76" s="614"/>
      <c r="D76" s="614"/>
      <c r="E76" s="615"/>
    </row>
    <row r="77" spans="1:5" ht="24.75" customHeight="1" thickBot="1" x14ac:dyDescent="0.3">
      <c r="A77" s="586" t="s">
        <v>29</v>
      </c>
      <c r="B77" s="587"/>
      <c r="C77" s="587"/>
      <c r="D77" s="587"/>
      <c r="E77" s="588"/>
    </row>
    <row r="78" spans="1:5" ht="24.75" customHeight="1" thickBot="1" x14ac:dyDescent="0.3">
      <c r="A78" s="196" t="s">
        <v>393</v>
      </c>
      <c r="B78" s="630" t="s">
        <v>394</v>
      </c>
      <c r="C78" s="631"/>
      <c r="D78" s="631"/>
      <c r="E78" s="632"/>
    </row>
    <row r="79" spans="1:5" ht="73.5" customHeight="1" thickBot="1" x14ac:dyDescent="0.3">
      <c r="A79" s="146" t="s">
        <v>32</v>
      </c>
      <c r="B79" s="566" t="s">
        <v>395</v>
      </c>
      <c r="C79" s="567"/>
      <c r="D79" s="567"/>
      <c r="E79" s="568"/>
    </row>
    <row r="80" spans="1:5" ht="24.75" customHeight="1" thickBot="1" x14ac:dyDescent="0.3">
      <c r="A80" s="146" t="s">
        <v>34</v>
      </c>
      <c r="B80" s="637" t="s">
        <v>396</v>
      </c>
      <c r="C80" s="638"/>
      <c r="D80" s="638"/>
      <c r="E80" s="639"/>
    </row>
    <row r="81" spans="1:5" ht="24.75" customHeight="1" x14ac:dyDescent="0.25">
      <c r="A81" s="628"/>
      <c r="B81" s="161">
        <v>2019</v>
      </c>
      <c r="C81" s="161">
        <v>2020</v>
      </c>
      <c r="D81" s="161">
        <v>2021</v>
      </c>
      <c r="E81" s="161">
        <v>2022</v>
      </c>
    </row>
    <row r="82" spans="1:5" ht="24.75" customHeight="1" thickBot="1" x14ac:dyDescent="0.3">
      <c r="A82" s="629"/>
      <c r="B82" s="162" t="s">
        <v>13</v>
      </c>
      <c r="C82" s="162" t="s">
        <v>14</v>
      </c>
      <c r="D82" s="162" t="s">
        <v>14</v>
      </c>
      <c r="E82" s="162" t="s">
        <v>14</v>
      </c>
    </row>
    <row r="83" spans="1:5" ht="24.75" customHeight="1" thickBot="1" x14ac:dyDescent="0.3">
      <c r="A83" s="146" t="s">
        <v>36</v>
      </c>
      <c r="B83" s="197">
        <v>211980</v>
      </c>
      <c r="C83" s="197">
        <v>214691</v>
      </c>
      <c r="D83" s="197">
        <v>214691</v>
      </c>
      <c r="E83" s="197">
        <v>218204</v>
      </c>
    </row>
    <row r="84" spans="1:5" ht="24.75" customHeight="1" thickBot="1" x14ac:dyDescent="0.3">
      <c r="A84" s="146" t="s">
        <v>37</v>
      </c>
      <c r="B84" s="175">
        <v>524477</v>
      </c>
      <c r="C84" s="175">
        <v>527758</v>
      </c>
      <c r="D84" s="175">
        <v>531429</v>
      </c>
      <c r="E84" s="175">
        <v>531629</v>
      </c>
    </row>
    <row r="85" spans="1:5" ht="24.75" customHeight="1" thickBot="1" x14ac:dyDescent="0.3">
      <c r="A85" s="146" t="s">
        <v>38</v>
      </c>
      <c r="B85" s="175">
        <f>B84/B83</f>
        <v>2.4741815265591094</v>
      </c>
      <c r="C85" s="175">
        <f>C84/C83</f>
        <v>2.4582213506854038</v>
      </c>
      <c r="D85" s="175">
        <f>D84/D83</f>
        <v>2.4753203441224829</v>
      </c>
      <c r="E85" s="175">
        <f>E84/E83</f>
        <v>2.4363852175028873</v>
      </c>
    </row>
    <row r="86" spans="1:5" ht="24.75" customHeight="1" thickBot="1" x14ac:dyDescent="0.3">
      <c r="A86" s="146" t="s">
        <v>39</v>
      </c>
      <c r="B86" s="176"/>
      <c r="C86" s="177">
        <f>C83/B83-1</f>
        <v>1.2788942353052279E-2</v>
      </c>
      <c r="D86" s="177">
        <f>D83/C83-1</f>
        <v>0</v>
      </c>
      <c r="E86" s="177">
        <f>E83/D83-1</f>
        <v>1.6363052014290336E-2</v>
      </c>
    </row>
    <row r="87" spans="1:5" ht="24.75" customHeight="1" thickBot="1" x14ac:dyDescent="0.3">
      <c r="A87" s="146" t="s">
        <v>41</v>
      </c>
      <c r="B87" s="176"/>
      <c r="C87" s="177">
        <f>C84/B84-1</f>
        <v>6.2557557338072112E-3</v>
      </c>
      <c r="D87" s="177">
        <f t="shared" ref="D87:E88" si="3">D84/C84-1</f>
        <v>6.9558396083053697E-3</v>
      </c>
      <c r="E87" s="177">
        <f t="shared" si="3"/>
        <v>3.7634378251838463E-4</v>
      </c>
    </row>
    <row r="88" spans="1:5" ht="24.75" customHeight="1" thickBot="1" x14ac:dyDescent="0.3">
      <c r="A88" s="146" t="s">
        <v>42</v>
      </c>
      <c r="B88" s="176"/>
      <c r="C88" s="177">
        <f>C85/B85-1</f>
        <v>-6.4506891278514056E-3</v>
      </c>
      <c r="D88" s="177">
        <f t="shared" si="3"/>
        <v>6.9558396083051477E-3</v>
      </c>
      <c r="E88" s="177">
        <f t="shared" si="3"/>
        <v>-1.5729328412803278E-2</v>
      </c>
    </row>
    <row r="89" spans="1:5" ht="24.75" customHeight="1" thickBot="1" x14ac:dyDescent="0.3">
      <c r="A89" s="640" t="s">
        <v>397</v>
      </c>
      <c r="B89" s="641"/>
      <c r="C89" s="641"/>
      <c r="D89" s="641"/>
      <c r="E89" s="642"/>
    </row>
    <row r="90" spans="1:5" ht="24.75" customHeight="1" x14ac:dyDescent="0.25">
      <c r="A90" s="628"/>
      <c r="B90" s="161">
        <v>2019</v>
      </c>
      <c r="C90" s="161">
        <v>2020</v>
      </c>
      <c r="D90" s="161">
        <v>2021</v>
      </c>
      <c r="E90" s="161">
        <v>2022</v>
      </c>
    </row>
    <row r="91" spans="1:5" ht="24.75" customHeight="1" thickBot="1" x14ac:dyDescent="0.3">
      <c r="A91" s="629"/>
      <c r="B91" s="162" t="s">
        <v>13</v>
      </c>
      <c r="C91" s="162" t="s">
        <v>14</v>
      </c>
      <c r="D91" s="162" t="s">
        <v>14</v>
      </c>
      <c r="E91" s="162" t="s">
        <v>14</v>
      </c>
    </row>
    <row r="92" spans="1:5" ht="24.75" customHeight="1" thickBot="1" x14ac:dyDescent="0.3">
      <c r="A92" s="178" t="s">
        <v>44</v>
      </c>
      <c r="B92" s="179">
        <v>254284</v>
      </c>
      <c r="C92" s="179">
        <v>254284</v>
      </c>
      <c r="D92" s="179">
        <v>254284</v>
      </c>
      <c r="E92" s="179">
        <v>254284</v>
      </c>
    </row>
    <row r="93" spans="1:5" ht="24.75" customHeight="1" thickBot="1" x14ac:dyDescent="0.3">
      <c r="A93" s="180" t="s">
        <v>45</v>
      </c>
      <c r="B93" s="179">
        <v>254284</v>
      </c>
      <c r="C93" s="179">
        <v>254284</v>
      </c>
      <c r="D93" s="179">
        <v>254284</v>
      </c>
      <c r="E93" s="179">
        <v>254284</v>
      </c>
    </row>
    <row r="94" spans="1:5" ht="24.75" customHeight="1" thickBot="1" x14ac:dyDescent="0.3">
      <c r="A94" s="180" t="s">
        <v>46</v>
      </c>
      <c r="B94" s="181"/>
      <c r="C94" s="182"/>
      <c r="D94" s="182"/>
      <c r="E94" s="182"/>
    </row>
    <row r="95" spans="1:5" ht="24.75" customHeight="1" thickBot="1" x14ac:dyDescent="0.3">
      <c r="A95" s="178" t="s">
        <v>47</v>
      </c>
      <c r="B95" s="179">
        <v>46884</v>
      </c>
      <c r="C95" s="179">
        <v>46884</v>
      </c>
      <c r="D95" s="179">
        <v>46884</v>
      </c>
      <c r="E95" s="179">
        <v>46884</v>
      </c>
    </row>
    <row r="96" spans="1:5" ht="24.75" customHeight="1" thickBot="1" x14ac:dyDescent="0.3">
      <c r="A96" s="180" t="s">
        <v>45</v>
      </c>
      <c r="B96" s="179">
        <v>46884</v>
      </c>
      <c r="C96" s="179">
        <v>46884</v>
      </c>
      <c r="D96" s="179">
        <v>46884</v>
      </c>
      <c r="E96" s="179">
        <v>46884</v>
      </c>
    </row>
    <row r="97" spans="1:5" ht="24.75" customHeight="1" thickBot="1" x14ac:dyDescent="0.3">
      <c r="A97" s="180" t="s">
        <v>46</v>
      </c>
      <c r="B97" s="181"/>
      <c r="C97" s="179"/>
      <c r="D97" s="179"/>
      <c r="E97" s="179"/>
    </row>
    <row r="98" spans="1:5" ht="24.75" customHeight="1" thickBot="1" x14ac:dyDescent="0.3">
      <c r="A98" s="178" t="s">
        <v>48</v>
      </c>
      <c r="B98" s="175">
        <v>221809</v>
      </c>
      <c r="C98" s="175">
        <v>225390</v>
      </c>
      <c r="D98" s="175">
        <v>229061</v>
      </c>
      <c r="E98" s="175">
        <v>229061</v>
      </c>
    </row>
    <row r="99" spans="1:5" ht="24.75" customHeight="1" thickBot="1" x14ac:dyDescent="0.3">
      <c r="A99" s="180" t="s">
        <v>45</v>
      </c>
      <c r="B99" s="175">
        <v>221809</v>
      </c>
      <c r="C99" s="175">
        <v>225390</v>
      </c>
      <c r="D99" s="175">
        <v>229061</v>
      </c>
      <c r="E99" s="175">
        <v>229061</v>
      </c>
    </row>
    <row r="100" spans="1:5" ht="24.75" customHeight="1" thickBot="1" x14ac:dyDescent="0.3">
      <c r="A100" s="180" t="s">
        <v>46</v>
      </c>
      <c r="B100" s="181"/>
      <c r="C100" s="179"/>
      <c r="D100" s="179"/>
      <c r="E100" s="179"/>
    </row>
    <row r="101" spans="1:5" ht="24.75" customHeight="1" thickBot="1" x14ac:dyDescent="0.3">
      <c r="A101" s="178" t="s">
        <v>49</v>
      </c>
      <c r="B101" s="181"/>
      <c r="C101" s="179"/>
      <c r="D101" s="179"/>
      <c r="E101" s="179"/>
    </row>
    <row r="102" spans="1:5" ht="24.75" customHeight="1" thickBot="1" x14ac:dyDescent="0.3">
      <c r="A102" s="180" t="s">
        <v>45</v>
      </c>
      <c r="B102" s="181"/>
      <c r="C102" s="179"/>
      <c r="D102" s="179"/>
      <c r="E102" s="179"/>
    </row>
    <row r="103" spans="1:5" ht="24.75" customHeight="1" thickBot="1" x14ac:dyDescent="0.3">
      <c r="A103" s="180" t="s">
        <v>46</v>
      </c>
      <c r="B103" s="181"/>
      <c r="C103" s="179"/>
      <c r="D103" s="179"/>
      <c r="E103" s="179"/>
    </row>
    <row r="104" spans="1:5" ht="24.75" customHeight="1" thickBot="1" x14ac:dyDescent="0.3">
      <c r="A104" s="178" t="s">
        <v>50</v>
      </c>
      <c r="B104" s="181"/>
      <c r="C104" s="179"/>
      <c r="D104" s="179"/>
      <c r="E104" s="179"/>
    </row>
    <row r="105" spans="1:5" ht="24.75" customHeight="1" thickBot="1" x14ac:dyDescent="0.3">
      <c r="A105" s="180" t="s">
        <v>45</v>
      </c>
      <c r="B105" s="181"/>
      <c r="C105" s="179"/>
      <c r="D105" s="179"/>
      <c r="E105" s="179"/>
    </row>
    <row r="106" spans="1:5" ht="24.75" customHeight="1" thickBot="1" x14ac:dyDescent="0.3">
      <c r="A106" s="180" t="s">
        <v>46</v>
      </c>
      <c r="B106" s="181"/>
      <c r="C106" s="179"/>
      <c r="D106" s="179"/>
      <c r="E106" s="179"/>
    </row>
    <row r="107" spans="1:5" ht="24.75" customHeight="1" thickBot="1" x14ac:dyDescent="0.3">
      <c r="A107" s="178" t="s">
        <v>51</v>
      </c>
      <c r="B107" s="181">
        <v>0</v>
      </c>
      <c r="C107" s="179">
        <v>0</v>
      </c>
      <c r="D107" s="179">
        <v>0</v>
      </c>
      <c r="E107" s="179">
        <v>0</v>
      </c>
    </row>
    <row r="108" spans="1:5" ht="24.75" customHeight="1" thickBot="1" x14ac:dyDescent="0.3">
      <c r="A108" s="180" t="s">
        <v>45</v>
      </c>
      <c r="B108" s="181"/>
      <c r="C108" s="179"/>
      <c r="D108" s="179"/>
      <c r="E108" s="179"/>
    </row>
    <row r="109" spans="1:5" ht="24.75" customHeight="1" thickBot="1" x14ac:dyDescent="0.3">
      <c r="A109" s="180" t="s">
        <v>46</v>
      </c>
      <c r="B109" s="181"/>
      <c r="C109" s="179"/>
      <c r="D109" s="179"/>
      <c r="E109" s="179"/>
    </row>
    <row r="110" spans="1:5" ht="24.75" customHeight="1" thickBot="1" x14ac:dyDescent="0.3">
      <c r="A110" s="178" t="s">
        <v>52</v>
      </c>
      <c r="B110" s="181">
        <v>1500</v>
      </c>
      <c r="C110" s="179">
        <v>1200</v>
      </c>
      <c r="D110" s="179">
        <v>1200</v>
      </c>
      <c r="E110" s="179">
        <v>1400</v>
      </c>
    </row>
    <row r="111" spans="1:5" ht="24.75" customHeight="1" thickBot="1" x14ac:dyDescent="0.3">
      <c r="A111" s="180" t="s">
        <v>45</v>
      </c>
      <c r="B111" s="181">
        <v>1500</v>
      </c>
      <c r="C111" s="179">
        <v>1200</v>
      </c>
      <c r="D111" s="179">
        <v>1200</v>
      </c>
      <c r="E111" s="179">
        <v>1400</v>
      </c>
    </row>
    <row r="112" spans="1:5" ht="24.75" customHeight="1" thickBot="1" x14ac:dyDescent="0.3">
      <c r="A112" s="180" t="s">
        <v>46</v>
      </c>
      <c r="B112" s="181"/>
      <c r="C112" s="179"/>
      <c r="D112" s="179"/>
      <c r="E112" s="179"/>
    </row>
    <row r="113" spans="1:5" ht="24.75" customHeight="1" thickBot="1" x14ac:dyDescent="0.3">
      <c r="A113" s="198" t="s">
        <v>398</v>
      </c>
      <c r="B113" s="181">
        <f>B110+B107+B104+B101+B98+B95+B92</f>
        <v>524477</v>
      </c>
      <c r="C113" s="181">
        <f>C110+C107+C104+C101+C98+C95+C92</f>
        <v>527758</v>
      </c>
      <c r="D113" s="181">
        <f t="shared" ref="D113:E113" si="4">D110+D107+D104+D101+D98+D95+D92</f>
        <v>531429</v>
      </c>
      <c r="E113" s="181">
        <f t="shared" si="4"/>
        <v>531629</v>
      </c>
    </row>
    <row r="114" spans="1:5" ht="24.75" customHeight="1" thickBot="1" x14ac:dyDescent="0.3">
      <c r="A114" s="186" t="s">
        <v>54</v>
      </c>
      <c r="B114" s="187">
        <f>IF(B113-B84=0,0,"Error")</f>
        <v>0</v>
      </c>
      <c r="C114" s="187">
        <f>IF(C113-C84=0,0,"Error")</f>
        <v>0</v>
      </c>
      <c r="D114" s="187">
        <f>IF(D113-D84=0,0,"Error")</f>
        <v>0</v>
      </c>
      <c r="E114" s="187">
        <f>IF(E113-E84=0,0,"Error")</f>
        <v>0</v>
      </c>
    </row>
    <row r="115" spans="1:5" ht="38.25" customHeight="1" thickBot="1" x14ac:dyDescent="0.3">
      <c r="A115" s="196" t="s">
        <v>399</v>
      </c>
      <c r="B115" s="643" t="s">
        <v>400</v>
      </c>
      <c r="C115" s="644"/>
      <c r="D115" s="644"/>
      <c r="E115" s="645"/>
    </row>
    <row r="116" spans="1:5" ht="93" customHeight="1" thickBot="1" x14ac:dyDescent="0.3">
      <c r="A116" s="146" t="s">
        <v>32</v>
      </c>
      <c r="B116" s="566" t="s">
        <v>401</v>
      </c>
      <c r="C116" s="567"/>
      <c r="D116" s="567"/>
      <c r="E116" s="568"/>
    </row>
    <row r="117" spans="1:5" ht="24.75" customHeight="1" thickBot="1" x14ac:dyDescent="0.3">
      <c r="A117" s="146" t="s">
        <v>34</v>
      </c>
      <c r="B117" s="637" t="s">
        <v>402</v>
      </c>
      <c r="C117" s="638"/>
      <c r="D117" s="638"/>
      <c r="E117" s="639"/>
    </row>
    <row r="118" spans="1:5" ht="24.75" customHeight="1" x14ac:dyDescent="0.25">
      <c r="A118" s="628"/>
      <c r="B118" s="199">
        <v>2018</v>
      </c>
      <c r="C118" s="199">
        <v>2019</v>
      </c>
      <c r="D118" s="199">
        <v>2020</v>
      </c>
      <c r="E118" s="199">
        <v>2021</v>
      </c>
    </row>
    <row r="119" spans="1:5" ht="24.75" customHeight="1" thickBot="1" x14ac:dyDescent="0.3">
      <c r="A119" s="629"/>
      <c r="B119" s="200" t="s">
        <v>13</v>
      </c>
      <c r="C119" s="200" t="s">
        <v>14</v>
      </c>
      <c r="D119" s="200" t="s">
        <v>14</v>
      </c>
      <c r="E119" s="200" t="s">
        <v>14</v>
      </c>
    </row>
    <row r="120" spans="1:5" ht="24.75" customHeight="1" thickBot="1" x14ac:dyDescent="0.3">
      <c r="A120" s="146" t="s">
        <v>36</v>
      </c>
      <c r="B120" s="197">
        <v>214691</v>
      </c>
      <c r="C120" s="197">
        <v>214691</v>
      </c>
      <c r="D120" s="197">
        <v>214691</v>
      </c>
      <c r="E120" s="197">
        <v>218204</v>
      </c>
    </row>
    <row r="121" spans="1:5" ht="24.75" customHeight="1" thickBot="1" x14ac:dyDescent="0.3">
      <c r="A121" s="146" t="s">
        <v>37</v>
      </c>
      <c r="B121" s="175">
        <v>152168</v>
      </c>
      <c r="C121" s="175">
        <v>156008</v>
      </c>
      <c r="D121" s="175">
        <v>161208</v>
      </c>
      <c r="E121" s="175">
        <v>160708</v>
      </c>
    </row>
    <row r="122" spans="1:5" ht="24.75" customHeight="1" thickBot="1" x14ac:dyDescent="0.3">
      <c r="A122" s="146" t="s">
        <v>38</v>
      </c>
      <c r="B122" s="175">
        <f>B121/B120</f>
        <v>0.70877680014532518</v>
      </c>
      <c r="C122" s="175">
        <f>C121/C120</f>
        <v>0.72666297143336234</v>
      </c>
      <c r="D122" s="175">
        <f>D121/D120</f>
        <v>0.75088382838591272</v>
      </c>
      <c r="E122" s="175">
        <v>138964</v>
      </c>
    </row>
    <row r="123" spans="1:5" ht="24.75" customHeight="1" thickBot="1" x14ac:dyDescent="0.3">
      <c r="A123" s="146" t="s">
        <v>39</v>
      </c>
      <c r="B123" s="176"/>
      <c r="C123" s="177">
        <f>C120/B120-1</f>
        <v>0</v>
      </c>
      <c r="D123" s="177">
        <f>D120/C120-1</f>
        <v>0</v>
      </c>
      <c r="E123" s="177">
        <f>E120/D120-1</f>
        <v>1.6363052014290336E-2</v>
      </c>
    </row>
    <row r="124" spans="1:5" ht="24.75" customHeight="1" thickBot="1" x14ac:dyDescent="0.3">
      <c r="A124" s="146" t="s">
        <v>41</v>
      </c>
      <c r="B124" s="176"/>
      <c r="C124" s="177">
        <f>C121/B121-1</f>
        <v>2.5235266284632685E-2</v>
      </c>
      <c r="D124" s="177">
        <f t="shared" ref="D124:E125" si="5">D121/C121-1</f>
        <v>3.3331624019281136E-2</v>
      </c>
      <c r="E124" s="177">
        <f t="shared" si="5"/>
        <v>-3.1015830479876882E-3</v>
      </c>
    </row>
    <row r="125" spans="1:5" ht="24.75" customHeight="1" thickBot="1" x14ac:dyDescent="0.3">
      <c r="A125" s="146" t="s">
        <v>42</v>
      </c>
      <c r="B125" s="176"/>
      <c r="C125" s="177">
        <f>C122/B122-1</f>
        <v>2.5235266284632685E-2</v>
      </c>
      <c r="D125" s="177">
        <f t="shared" si="5"/>
        <v>3.3331624019281136E-2</v>
      </c>
      <c r="E125" s="177">
        <v>2.1000000000000001E-2</v>
      </c>
    </row>
    <row r="126" spans="1:5" ht="24.75" customHeight="1" thickBot="1" x14ac:dyDescent="0.3">
      <c r="A126" s="640" t="s">
        <v>403</v>
      </c>
      <c r="B126" s="641"/>
      <c r="C126" s="641"/>
      <c r="D126" s="641"/>
      <c r="E126" s="642"/>
    </row>
    <row r="127" spans="1:5" ht="24.75" customHeight="1" x14ac:dyDescent="0.25">
      <c r="A127" s="628"/>
      <c r="B127" s="161">
        <v>2019</v>
      </c>
      <c r="C127" s="161">
        <v>2020</v>
      </c>
      <c r="D127" s="161">
        <v>2021</v>
      </c>
      <c r="E127" s="161">
        <v>2022</v>
      </c>
    </row>
    <row r="128" spans="1:5" ht="24.75" customHeight="1" thickBot="1" x14ac:dyDescent="0.3">
      <c r="A128" s="629"/>
      <c r="B128" s="162" t="s">
        <v>13</v>
      </c>
      <c r="C128" s="162" t="s">
        <v>14</v>
      </c>
      <c r="D128" s="162" t="s">
        <v>14</v>
      </c>
      <c r="E128" s="162" t="s">
        <v>14</v>
      </c>
    </row>
    <row r="129" spans="1:5" ht="24.75" customHeight="1" thickBot="1" x14ac:dyDescent="0.3">
      <c r="A129" s="178" t="s">
        <v>44</v>
      </c>
      <c r="B129" s="179">
        <v>22181</v>
      </c>
      <c r="C129" s="179">
        <v>22181</v>
      </c>
      <c r="D129" s="179">
        <v>22181</v>
      </c>
      <c r="E129" s="179">
        <v>22181</v>
      </c>
    </row>
    <row r="130" spans="1:5" ht="24.75" customHeight="1" thickBot="1" x14ac:dyDescent="0.3">
      <c r="A130" s="180" t="s">
        <v>45</v>
      </c>
      <c r="B130" s="179">
        <v>22181</v>
      </c>
      <c r="C130" s="179">
        <v>22181</v>
      </c>
      <c r="D130" s="179">
        <v>22181</v>
      </c>
      <c r="E130" s="179">
        <v>22181</v>
      </c>
    </row>
    <row r="131" spans="1:5" ht="24.75" customHeight="1" thickBot="1" x14ac:dyDescent="0.3">
      <c r="A131" s="180" t="s">
        <v>46</v>
      </c>
      <c r="B131" s="181"/>
      <c r="C131" s="182"/>
      <c r="D131" s="182"/>
      <c r="E131" s="182"/>
    </row>
    <row r="132" spans="1:5" ht="24.75" customHeight="1" thickBot="1" x14ac:dyDescent="0.3">
      <c r="A132" s="178" t="s">
        <v>47</v>
      </c>
      <c r="B132" s="179">
        <v>3705</v>
      </c>
      <c r="C132" s="179">
        <v>3705</v>
      </c>
      <c r="D132" s="179">
        <v>3705</v>
      </c>
      <c r="E132" s="179">
        <v>3705</v>
      </c>
    </row>
    <row r="133" spans="1:5" ht="24.75" customHeight="1" thickBot="1" x14ac:dyDescent="0.3">
      <c r="A133" s="180" t="s">
        <v>45</v>
      </c>
      <c r="B133" s="179">
        <v>3705</v>
      </c>
      <c r="C133" s="179">
        <v>3705</v>
      </c>
      <c r="D133" s="179">
        <v>3705</v>
      </c>
      <c r="E133" s="179">
        <v>3705</v>
      </c>
    </row>
    <row r="134" spans="1:5" ht="24.75" customHeight="1" thickBot="1" x14ac:dyDescent="0.3">
      <c r="A134" s="180" t="s">
        <v>46</v>
      </c>
      <c r="B134" s="181"/>
      <c r="C134" s="179"/>
      <c r="D134" s="179"/>
      <c r="E134" s="179"/>
    </row>
    <row r="135" spans="1:5" ht="24.75" customHeight="1" thickBot="1" x14ac:dyDescent="0.3">
      <c r="A135" s="178" t="s">
        <v>48</v>
      </c>
      <c r="B135" s="175">
        <v>125982</v>
      </c>
      <c r="C135" s="175">
        <v>129622</v>
      </c>
      <c r="D135" s="175">
        <v>134622</v>
      </c>
      <c r="E135" s="175">
        <v>134322</v>
      </c>
    </row>
    <row r="136" spans="1:5" ht="24.75" customHeight="1" thickBot="1" x14ac:dyDescent="0.3">
      <c r="A136" s="180" t="s">
        <v>45</v>
      </c>
      <c r="B136" s="175">
        <v>125982</v>
      </c>
      <c r="C136" s="175">
        <v>129622</v>
      </c>
      <c r="D136" s="175">
        <v>134622</v>
      </c>
      <c r="E136" s="175">
        <v>134322</v>
      </c>
    </row>
    <row r="137" spans="1:5" ht="24.75" customHeight="1" thickBot="1" x14ac:dyDescent="0.3">
      <c r="A137" s="180" t="s">
        <v>46</v>
      </c>
      <c r="B137" s="181"/>
      <c r="C137" s="179"/>
      <c r="D137" s="179"/>
      <c r="E137" s="179"/>
    </row>
    <row r="138" spans="1:5" ht="24.75" customHeight="1" thickBot="1" x14ac:dyDescent="0.3">
      <c r="A138" s="178" t="s">
        <v>49</v>
      </c>
      <c r="B138" s="181"/>
      <c r="C138" s="179"/>
      <c r="D138" s="179"/>
      <c r="E138" s="179"/>
    </row>
    <row r="139" spans="1:5" ht="24.75" customHeight="1" thickBot="1" x14ac:dyDescent="0.3">
      <c r="A139" s="180" t="s">
        <v>45</v>
      </c>
      <c r="B139" s="181"/>
      <c r="C139" s="179"/>
      <c r="D139" s="179"/>
      <c r="E139" s="179"/>
    </row>
    <row r="140" spans="1:5" ht="24.75" customHeight="1" thickBot="1" x14ac:dyDescent="0.3">
      <c r="A140" s="180" t="s">
        <v>46</v>
      </c>
      <c r="B140" s="181"/>
      <c r="C140" s="179"/>
      <c r="D140" s="179"/>
      <c r="E140" s="179"/>
    </row>
    <row r="141" spans="1:5" ht="24.75" customHeight="1" thickBot="1" x14ac:dyDescent="0.3">
      <c r="A141" s="178" t="s">
        <v>50</v>
      </c>
      <c r="B141" s="181"/>
      <c r="C141" s="179"/>
      <c r="D141" s="179"/>
      <c r="E141" s="179"/>
    </row>
    <row r="142" spans="1:5" ht="24.75" customHeight="1" thickBot="1" x14ac:dyDescent="0.3">
      <c r="A142" s="180" t="s">
        <v>45</v>
      </c>
      <c r="B142" s="181"/>
      <c r="C142" s="179"/>
      <c r="D142" s="179"/>
      <c r="E142" s="179"/>
    </row>
    <row r="143" spans="1:5" ht="24.75" customHeight="1" thickBot="1" x14ac:dyDescent="0.3">
      <c r="A143" s="180" t="s">
        <v>46</v>
      </c>
      <c r="B143" s="181"/>
      <c r="C143" s="179"/>
      <c r="D143" s="179"/>
      <c r="E143" s="179"/>
    </row>
    <row r="144" spans="1:5" ht="24.75" customHeight="1" thickBot="1" x14ac:dyDescent="0.3">
      <c r="A144" s="178" t="s">
        <v>51</v>
      </c>
      <c r="B144" s="181">
        <v>0</v>
      </c>
      <c r="C144" s="179">
        <v>0</v>
      </c>
      <c r="D144" s="179">
        <v>0</v>
      </c>
      <c r="E144" s="179">
        <v>0</v>
      </c>
    </row>
    <row r="145" spans="1:5" ht="24.75" customHeight="1" thickBot="1" x14ac:dyDescent="0.3">
      <c r="A145" s="180" t="s">
        <v>45</v>
      </c>
      <c r="B145" s="181"/>
      <c r="C145" s="179"/>
      <c r="D145" s="179"/>
      <c r="E145" s="179"/>
    </row>
    <row r="146" spans="1:5" ht="24.75" customHeight="1" thickBot="1" x14ac:dyDescent="0.3">
      <c r="A146" s="180" t="s">
        <v>46</v>
      </c>
      <c r="B146" s="181"/>
      <c r="C146" s="179"/>
      <c r="D146" s="179"/>
      <c r="E146" s="179"/>
    </row>
    <row r="147" spans="1:5" ht="24.75" customHeight="1" thickBot="1" x14ac:dyDescent="0.3">
      <c r="A147" s="178" t="s">
        <v>52</v>
      </c>
      <c r="B147" s="181">
        <v>300</v>
      </c>
      <c r="C147" s="181">
        <v>500</v>
      </c>
      <c r="D147" s="181">
        <v>700</v>
      </c>
      <c r="E147" s="181">
        <v>500</v>
      </c>
    </row>
    <row r="148" spans="1:5" ht="24.75" customHeight="1" thickBot="1" x14ac:dyDescent="0.3">
      <c r="A148" s="180" t="s">
        <v>45</v>
      </c>
      <c r="B148" s="181">
        <v>300</v>
      </c>
      <c r="C148" s="181">
        <v>500</v>
      </c>
      <c r="D148" s="181">
        <v>700</v>
      </c>
      <c r="E148" s="181">
        <v>500</v>
      </c>
    </row>
    <row r="149" spans="1:5" ht="24.75" customHeight="1" thickBot="1" x14ac:dyDescent="0.3">
      <c r="A149" s="180" t="s">
        <v>46</v>
      </c>
      <c r="B149" s="181"/>
      <c r="C149" s="179"/>
      <c r="D149" s="179"/>
      <c r="E149" s="179"/>
    </row>
    <row r="150" spans="1:5" ht="24.75" customHeight="1" thickBot="1" x14ac:dyDescent="0.3">
      <c r="A150" s="198" t="s">
        <v>404</v>
      </c>
      <c r="B150" s="181">
        <f>B147+B144+B141+B138+B135+B132+B129</f>
        <v>152168</v>
      </c>
      <c r="C150" s="181">
        <f t="shared" ref="C150:E150" si="6">C147+C144+C141+C138+C135+C132+C129</f>
        <v>156008</v>
      </c>
      <c r="D150" s="181">
        <f t="shared" si="6"/>
        <v>161208</v>
      </c>
      <c r="E150" s="181">
        <f t="shared" si="6"/>
        <v>160708</v>
      </c>
    </row>
    <row r="151" spans="1:5" ht="24.75" customHeight="1" thickBot="1" x14ac:dyDescent="0.3">
      <c r="A151" s="186" t="s">
        <v>54</v>
      </c>
      <c r="B151" s="187">
        <f>IF(B150-B121=0,0,"Error")</f>
        <v>0</v>
      </c>
      <c r="C151" s="187">
        <f>IF(C150-C121=0,0,"Error")</f>
        <v>0</v>
      </c>
      <c r="D151" s="187">
        <f>IF(D150-D121=0,0,"Error")</f>
        <v>0</v>
      </c>
      <c r="E151" s="187">
        <f>IF(E150-E121=0,0,"Error")</f>
        <v>0</v>
      </c>
    </row>
    <row r="152" spans="1:5" ht="24.75" customHeight="1" thickBot="1" x14ac:dyDescent="0.3">
      <c r="A152" s="196" t="s">
        <v>134</v>
      </c>
      <c r="B152" s="589" t="s">
        <v>405</v>
      </c>
      <c r="C152" s="590"/>
      <c r="D152" s="590"/>
      <c r="E152" s="591"/>
    </row>
    <row r="153" spans="1:5" ht="34.5" customHeight="1" thickBot="1" x14ac:dyDescent="0.3">
      <c r="A153" s="174" t="s">
        <v>32</v>
      </c>
      <c r="B153" s="652" t="s">
        <v>406</v>
      </c>
      <c r="C153" s="653"/>
      <c r="D153" s="653"/>
      <c r="E153" s="654"/>
    </row>
    <row r="154" spans="1:5" ht="24.75" customHeight="1" thickBot="1" x14ac:dyDescent="0.3">
      <c r="A154" s="146" t="s">
        <v>34</v>
      </c>
      <c r="B154" s="637" t="s">
        <v>407</v>
      </c>
      <c r="C154" s="638"/>
      <c r="D154" s="638"/>
      <c r="E154" s="639"/>
    </row>
    <row r="155" spans="1:5" ht="24.75" customHeight="1" x14ac:dyDescent="0.25">
      <c r="A155" s="628"/>
      <c r="B155" s="161">
        <v>2019</v>
      </c>
      <c r="C155" s="161">
        <v>2020</v>
      </c>
      <c r="D155" s="161">
        <v>2021</v>
      </c>
      <c r="E155" s="161">
        <v>2022</v>
      </c>
    </row>
    <row r="156" spans="1:5" ht="24.75" customHeight="1" thickBot="1" x14ac:dyDescent="0.3">
      <c r="A156" s="629"/>
      <c r="B156" s="162" t="s">
        <v>13</v>
      </c>
      <c r="C156" s="162" t="s">
        <v>14</v>
      </c>
      <c r="D156" s="162" t="s">
        <v>14</v>
      </c>
      <c r="E156" s="162" t="s">
        <v>14</v>
      </c>
    </row>
    <row r="157" spans="1:5" ht="24.75" customHeight="1" thickBot="1" x14ac:dyDescent="0.3">
      <c r="A157" s="146" t="s">
        <v>36</v>
      </c>
      <c r="B157" s="197">
        <v>96</v>
      </c>
      <c r="C157" s="197"/>
      <c r="D157" s="197"/>
      <c r="E157" s="197"/>
    </row>
    <row r="158" spans="1:5" ht="24.75" customHeight="1" thickBot="1" x14ac:dyDescent="0.3">
      <c r="A158" s="146" t="s">
        <v>37</v>
      </c>
      <c r="B158" s="175">
        <v>10000</v>
      </c>
      <c r="C158" s="197"/>
      <c r="D158" s="197"/>
      <c r="E158" s="197"/>
    </row>
    <row r="159" spans="1:5" ht="24.75" customHeight="1" thickBot="1" x14ac:dyDescent="0.3">
      <c r="A159" s="146" t="s">
        <v>38</v>
      </c>
      <c r="B159" s="175">
        <f>B158/B157</f>
        <v>104.16666666666667</v>
      </c>
      <c r="C159" s="175" t="e">
        <f>C158/C157</f>
        <v>#DIV/0!</v>
      </c>
      <c r="D159" s="175" t="e">
        <f>D158/D157</f>
        <v>#DIV/0!</v>
      </c>
      <c r="E159" s="175" t="e">
        <f>E158/E157</f>
        <v>#DIV/0!</v>
      </c>
    </row>
    <row r="160" spans="1:5" ht="24.75" customHeight="1" thickBot="1" x14ac:dyDescent="0.3">
      <c r="A160" s="146" t="s">
        <v>39</v>
      </c>
      <c r="B160" s="176"/>
      <c r="C160" s="177">
        <f>C157/B157-1</f>
        <v>-1</v>
      </c>
      <c r="D160" s="177" t="e">
        <f>D157/C157-1</f>
        <v>#DIV/0!</v>
      </c>
      <c r="E160" s="177" t="e">
        <f>E157/D157-1</f>
        <v>#DIV/0!</v>
      </c>
    </row>
    <row r="161" spans="1:5" ht="24.75" customHeight="1" thickBot="1" x14ac:dyDescent="0.3">
      <c r="A161" s="146" t="s">
        <v>41</v>
      </c>
      <c r="B161" s="176"/>
      <c r="C161" s="177">
        <f>C158/B158-1</f>
        <v>-1</v>
      </c>
      <c r="D161" s="177" t="e">
        <f t="shared" ref="D161:E162" si="7">D158/C158-1</f>
        <v>#DIV/0!</v>
      </c>
      <c r="E161" s="177" t="e">
        <f t="shared" si="7"/>
        <v>#DIV/0!</v>
      </c>
    </row>
    <row r="162" spans="1:5" ht="24.75" customHeight="1" thickBot="1" x14ac:dyDescent="0.3">
      <c r="A162" s="146" t="s">
        <v>42</v>
      </c>
      <c r="B162" s="176"/>
      <c r="C162" s="177" t="e">
        <f>C159/B159-1</f>
        <v>#DIV/0!</v>
      </c>
      <c r="D162" s="177" t="e">
        <f t="shared" si="7"/>
        <v>#DIV/0!</v>
      </c>
      <c r="E162" s="177" t="e">
        <f t="shared" si="7"/>
        <v>#DIV/0!</v>
      </c>
    </row>
    <row r="163" spans="1:5" ht="24.75" customHeight="1" thickBot="1" x14ac:dyDescent="0.3">
      <c r="A163" s="640" t="s">
        <v>408</v>
      </c>
      <c r="B163" s="641"/>
      <c r="C163" s="641"/>
      <c r="D163" s="641"/>
      <c r="E163" s="642"/>
    </row>
    <row r="164" spans="1:5" ht="24.75" customHeight="1" x14ac:dyDescent="0.25">
      <c r="A164" s="628"/>
      <c r="B164" s="161">
        <v>2019</v>
      </c>
      <c r="C164" s="161">
        <v>2020</v>
      </c>
      <c r="D164" s="161">
        <v>2021</v>
      </c>
      <c r="E164" s="161">
        <v>2022</v>
      </c>
    </row>
    <row r="165" spans="1:5" ht="24.75" customHeight="1" thickBot="1" x14ac:dyDescent="0.3">
      <c r="A165" s="629"/>
      <c r="B165" s="162" t="s">
        <v>13</v>
      </c>
      <c r="C165" s="162" t="s">
        <v>14</v>
      </c>
      <c r="D165" s="162" t="s">
        <v>14</v>
      </c>
      <c r="E165" s="162" t="s">
        <v>14</v>
      </c>
    </row>
    <row r="166" spans="1:5" ht="24.75" customHeight="1" thickBot="1" x14ac:dyDescent="0.3">
      <c r="A166" s="178" t="s">
        <v>44</v>
      </c>
      <c r="B166" s="179"/>
      <c r="C166" s="179"/>
      <c r="D166" s="179"/>
      <c r="E166" s="179"/>
    </row>
    <row r="167" spans="1:5" ht="24.75" customHeight="1" thickBot="1" x14ac:dyDescent="0.3">
      <c r="A167" s="180" t="s">
        <v>45</v>
      </c>
      <c r="B167" s="181"/>
      <c r="C167" s="182"/>
      <c r="D167" s="182"/>
      <c r="E167" s="182"/>
    </row>
    <row r="168" spans="1:5" ht="24.75" customHeight="1" thickBot="1" x14ac:dyDescent="0.3">
      <c r="A168" s="180" t="s">
        <v>46</v>
      </c>
      <c r="B168" s="181"/>
      <c r="C168" s="182"/>
      <c r="D168" s="182"/>
      <c r="E168" s="182"/>
    </row>
    <row r="169" spans="1:5" ht="24.75" customHeight="1" thickBot="1" x14ac:dyDescent="0.3">
      <c r="A169" s="178" t="s">
        <v>47</v>
      </c>
      <c r="B169" s="179"/>
      <c r="C169" s="179"/>
      <c r="D169" s="179"/>
      <c r="E169" s="179"/>
    </row>
    <row r="170" spans="1:5" ht="24.75" customHeight="1" thickBot="1" x14ac:dyDescent="0.3">
      <c r="A170" s="180" t="s">
        <v>45</v>
      </c>
      <c r="B170" s="181"/>
      <c r="C170" s="179"/>
      <c r="D170" s="179"/>
      <c r="E170" s="179"/>
    </row>
    <row r="171" spans="1:5" ht="24.75" customHeight="1" thickBot="1" x14ac:dyDescent="0.3">
      <c r="A171" s="180" t="s">
        <v>46</v>
      </c>
      <c r="B171" s="181"/>
      <c r="C171" s="179"/>
      <c r="D171" s="179"/>
      <c r="E171" s="179"/>
    </row>
    <row r="172" spans="1:5" ht="24.75" customHeight="1" thickBot="1" x14ac:dyDescent="0.3">
      <c r="A172" s="178" t="s">
        <v>48</v>
      </c>
      <c r="B172" s="201">
        <v>10000</v>
      </c>
      <c r="C172" s="201"/>
      <c r="D172" s="201"/>
      <c r="E172" s="201"/>
    </row>
    <row r="173" spans="1:5" ht="24.75" customHeight="1" thickBot="1" x14ac:dyDescent="0.3">
      <c r="A173" s="180" t="s">
        <v>45</v>
      </c>
      <c r="B173" s="179">
        <v>10000</v>
      </c>
      <c r="C173" s="179"/>
      <c r="D173" s="201"/>
      <c r="E173" s="201"/>
    </row>
    <row r="174" spans="1:5" ht="24.75" customHeight="1" thickBot="1" x14ac:dyDescent="0.3">
      <c r="A174" s="180" t="s">
        <v>46</v>
      </c>
      <c r="B174" s="181"/>
      <c r="C174" s="179"/>
      <c r="D174" s="179"/>
      <c r="E174" s="179"/>
    </row>
    <row r="175" spans="1:5" ht="24.75" customHeight="1" thickBot="1" x14ac:dyDescent="0.3">
      <c r="A175" s="178" t="s">
        <v>49</v>
      </c>
      <c r="B175" s="181"/>
      <c r="C175" s="179"/>
      <c r="D175" s="179"/>
      <c r="E175" s="179"/>
    </row>
    <row r="176" spans="1:5" ht="24.75" customHeight="1" thickBot="1" x14ac:dyDescent="0.3">
      <c r="A176" s="180" t="s">
        <v>45</v>
      </c>
      <c r="B176" s="181"/>
      <c r="C176" s="179"/>
      <c r="D176" s="179"/>
      <c r="E176" s="179"/>
    </row>
    <row r="177" spans="1:5" ht="24.75" customHeight="1" thickBot="1" x14ac:dyDescent="0.3">
      <c r="A177" s="180" t="s">
        <v>46</v>
      </c>
      <c r="B177" s="181"/>
      <c r="C177" s="179"/>
      <c r="D177" s="179"/>
      <c r="E177" s="179"/>
    </row>
    <row r="178" spans="1:5" ht="24.75" customHeight="1" thickBot="1" x14ac:dyDescent="0.3">
      <c r="A178" s="178" t="s">
        <v>50</v>
      </c>
      <c r="B178" s="181"/>
      <c r="C178" s="179"/>
      <c r="D178" s="179"/>
      <c r="E178" s="179"/>
    </row>
    <row r="179" spans="1:5" ht="24.75" customHeight="1" thickBot="1" x14ac:dyDescent="0.3">
      <c r="A179" s="180" t="s">
        <v>45</v>
      </c>
      <c r="B179" s="181"/>
      <c r="C179" s="179"/>
      <c r="D179" s="179"/>
      <c r="E179" s="179"/>
    </row>
    <row r="180" spans="1:5" ht="24.75" customHeight="1" thickBot="1" x14ac:dyDescent="0.3">
      <c r="A180" s="180" t="s">
        <v>46</v>
      </c>
      <c r="B180" s="181"/>
      <c r="C180" s="179"/>
      <c r="D180" s="179"/>
      <c r="E180" s="179"/>
    </row>
    <row r="181" spans="1:5" ht="24.75" customHeight="1" thickBot="1" x14ac:dyDescent="0.3">
      <c r="A181" s="178" t="s">
        <v>51</v>
      </c>
      <c r="B181" s="181">
        <v>0</v>
      </c>
      <c r="C181" s="181">
        <v>0</v>
      </c>
      <c r="D181" s="179">
        <v>0</v>
      </c>
      <c r="E181" s="179">
        <v>0</v>
      </c>
    </row>
    <row r="182" spans="1:5" ht="24.75" customHeight="1" thickBot="1" x14ac:dyDescent="0.3">
      <c r="A182" s="180" t="s">
        <v>45</v>
      </c>
      <c r="B182" s="181"/>
      <c r="C182" s="179"/>
      <c r="D182" s="179"/>
      <c r="E182" s="179"/>
    </row>
    <row r="183" spans="1:5" ht="24.75" customHeight="1" thickBot="1" x14ac:dyDescent="0.3">
      <c r="A183" s="180" t="s">
        <v>46</v>
      </c>
      <c r="B183" s="181"/>
      <c r="C183" s="179"/>
      <c r="D183" s="179"/>
      <c r="E183" s="179"/>
    </row>
    <row r="184" spans="1:5" ht="24.75" customHeight="1" thickBot="1" x14ac:dyDescent="0.3">
      <c r="A184" s="178" t="s">
        <v>52</v>
      </c>
      <c r="B184" s="181"/>
      <c r="C184" s="179"/>
      <c r="D184" s="179"/>
      <c r="E184" s="179"/>
    </row>
    <row r="185" spans="1:5" ht="24.75" customHeight="1" thickBot="1" x14ac:dyDescent="0.3">
      <c r="A185" s="180" t="s">
        <v>45</v>
      </c>
      <c r="B185" s="181"/>
      <c r="C185" s="179"/>
      <c r="D185" s="179"/>
      <c r="E185" s="179"/>
    </row>
    <row r="186" spans="1:5" ht="24.75" customHeight="1" thickBot="1" x14ac:dyDescent="0.3">
      <c r="A186" s="180" t="s">
        <v>46</v>
      </c>
      <c r="B186" s="181"/>
      <c r="C186" s="179"/>
      <c r="D186" s="179"/>
      <c r="E186" s="179"/>
    </row>
    <row r="187" spans="1:5" ht="24.75" customHeight="1" thickBot="1" x14ac:dyDescent="0.3">
      <c r="A187" s="198" t="s">
        <v>291</v>
      </c>
      <c r="B187" s="181">
        <f>B184+B181+B178+B175+B172+B169+B166</f>
        <v>10000</v>
      </c>
      <c r="C187" s="181">
        <f t="shared" ref="C187:E187" si="8">C184+C181+C178+C175+C172+C169+C166</f>
        <v>0</v>
      </c>
      <c r="D187" s="181">
        <f t="shared" si="8"/>
        <v>0</v>
      </c>
      <c r="E187" s="181">
        <f t="shared" si="8"/>
        <v>0</v>
      </c>
    </row>
    <row r="188" spans="1:5" ht="24.75" customHeight="1" thickBot="1" x14ac:dyDescent="0.3">
      <c r="A188" s="186" t="s">
        <v>54</v>
      </c>
      <c r="B188" s="187">
        <f>IF(B187-B158=0,0,"Error")</f>
        <v>0</v>
      </c>
      <c r="C188" s="187">
        <f>IF(C187-C158=0,0,"Error")</f>
        <v>0</v>
      </c>
      <c r="D188" s="187">
        <f>IF(D187-D158=0,0,"Error")</f>
        <v>0</v>
      </c>
      <c r="E188" s="187">
        <f>IF(E187-E158=0,0,"Error")</f>
        <v>0</v>
      </c>
    </row>
    <row r="189" spans="1:5" ht="24.75" customHeight="1" thickBot="1" x14ac:dyDescent="0.3">
      <c r="A189" s="586" t="s">
        <v>127</v>
      </c>
      <c r="B189" s="587"/>
      <c r="C189" s="587"/>
      <c r="D189" s="587"/>
      <c r="E189" s="588"/>
    </row>
    <row r="190" spans="1:5" ht="24.75" customHeight="1" thickBot="1" x14ac:dyDescent="0.3">
      <c r="A190" s="586" t="s">
        <v>68</v>
      </c>
      <c r="B190" s="587"/>
      <c r="C190" s="587"/>
      <c r="D190" s="587"/>
      <c r="E190" s="588"/>
    </row>
    <row r="191" spans="1:5" ht="24.75" customHeight="1" thickBot="1" x14ac:dyDescent="0.3">
      <c r="A191" s="202" t="s">
        <v>69</v>
      </c>
      <c r="B191" s="646" t="s">
        <v>409</v>
      </c>
      <c r="C191" s="647"/>
      <c r="D191" s="647"/>
      <c r="E191" s="648"/>
    </row>
    <row r="192" spans="1:5" ht="67.5" customHeight="1" thickBot="1" x14ac:dyDescent="0.3">
      <c r="A192" s="202" t="s">
        <v>119</v>
      </c>
      <c r="B192" s="203" t="s">
        <v>410</v>
      </c>
      <c r="C192" s="204" t="s">
        <v>73</v>
      </c>
      <c r="D192" s="204" t="s">
        <v>411</v>
      </c>
      <c r="E192" s="204"/>
    </row>
    <row r="193" spans="1:5" ht="44.25" customHeight="1" thickBot="1" x14ac:dyDescent="0.3">
      <c r="A193" s="146" t="s">
        <v>32</v>
      </c>
      <c r="B193" s="649" t="s">
        <v>412</v>
      </c>
      <c r="C193" s="650"/>
      <c r="D193" s="650"/>
      <c r="E193" s="651"/>
    </row>
    <row r="194" spans="1:5" ht="24.75" customHeight="1" thickBot="1" x14ac:dyDescent="0.3">
      <c r="A194" s="146" t="s">
        <v>34</v>
      </c>
      <c r="B194" s="637" t="s">
        <v>138</v>
      </c>
      <c r="C194" s="638"/>
      <c r="D194" s="638"/>
      <c r="E194" s="639"/>
    </row>
    <row r="195" spans="1:5" ht="24.75" customHeight="1" x14ac:dyDescent="0.25">
      <c r="A195" s="628"/>
      <c r="B195" s="161">
        <v>2019</v>
      </c>
      <c r="C195" s="161">
        <v>2020</v>
      </c>
      <c r="D195" s="161">
        <v>2021</v>
      </c>
      <c r="E195" s="161">
        <v>2022</v>
      </c>
    </row>
    <row r="196" spans="1:5" ht="24.75" customHeight="1" thickBot="1" x14ac:dyDescent="0.3">
      <c r="A196" s="629"/>
      <c r="B196" s="162" t="s">
        <v>13</v>
      </c>
      <c r="C196" s="162" t="s">
        <v>14</v>
      </c>
      <c r="D196" s="162" t="s">
        <v>14</v>
      </c>
      <c r="E196" s="162" t="s">
        <v>14</v>
      </c>
    </row>
    <row r="197" spans="1:5" ht="24.75" customHeight="1" thickBot="1" x14ac:dyDescent="0.3">
      <c r="A197" s="146" t="s">
        <v>36</v>
      </c>
      <c r="B197" s="175">
        <v>250</v>
      </c>
      <c r="C197" s="197"/>
      <c r="D197" s="175"/>
      <c r="E197" s="175"/>
    </row>
    <row r="198" spans="1:5" ht="24.75" customHeight="1" thickBot="1" x14ac:dyDescent="0.3">
      <c r="A198" s="146" t="s">
        <v>37</v>
      </c>
      <c r="B198" s="175">
        <v>30000</v>
      </c>
      <c r="C198" s="197"/>
      <c r="D198" s="175"/>
      <c r="E198" s="175"/>
    </row>
    <row r="199" spans="1:5" ht="24.75" customHeight="1" thickBot="1" x14ac:dyDescent="0.3">
      <c r="A199" s="146" t="s">
        <v>38</v>
      </c>
      <c r="B199" s="175">
        <f>B198/B197</f>
        <v>120</v>
      </c>
      <c r="C199" s="175" t="e">
        <f t="shared" ref="C199:E199" si="9">C198/C197</f>
        <v>#DIV/0!</v>
      </c>
      <c r="D199" s="175" t="e">
        <f t="shared" si="9"/>
        <v>#DIV/0!</v>
      </c>
      <c r="E199" s="175" t="e">
        <f t="shared" si="9"/>
        <v>#DIV/0!</v>
      </c>
    </row>
    <row r="200" spans="1:5" ht="24.75" customHeight="1" thickBot="1" x14ac:dyDescent="0.3">
      <c r="A200" s="146" t="s">
        <v>39</v>
      </c>
      <c r="B200" s="176" t="s">
        <v>40</v>
      </c>
      <c r="C200" s="177">
        <f t="shared" ref="C200:E202" si="10">C197/B197-1</f>
        <v>-1</v>
      </c>
      <c r="D200" s="177" t="e">
        <f t="shared" si="10"/>
        <v>#DIV/0!</v>
      </c>
      <c r="E200" s="177" t="e">
        <f t="shared" si="10"/>
        <v>#DIV/0!</v>
      </c>
    </row>
    <row r="201" spans="1:5" ht="24.75" customHeight="1" thickBot="1" x14ac:dyDescent="0.3">
      <c r="A201" s="146" t="s">
        <v>41</v>
      </c>
      <c r="B201" s="176" t="s">
        <v>40</v>
      </c>
      <c r="C201" s="177">
        <f t="shared" si="10"/>
        <v>-1</v>
      </c>
      <c r="D201" s="177" t="e">
        <f t="shared" si="10"/>
        <v>#DIV/0!</v>
      </c>
      <c r="E201" s="177" t="e">
        <f t="shared" si="10"/>
        <v>#DIV/0!</v>
      </c>
    </row>
    <row r="202" spans="1:5" ht="24.75" customHeight="1" thickBot="1" x14ac:dyDescent="0.3">
      <c r="A202" s="146" t="s">
        <v>42</v>
      </c>
      <c r="B202" s="176" t="s">
        <v>40</v>
      </c>
      <c r="C202" s="177" t="e">
        <f t="shared" si="10"/>
        <v>#DIV/0!</v>
      </c>
      <c r="D202" s="177" t="e">
        <f t="shared" si="10"/>
        <v>#DIV/0!</v>
      </c>
      <c r="E202" s="177" t="e">
        <f t="shared" si="10"/>
        <v>#DIV/0!</v>
      </c>
    </row>
    <row r="203" spans="1:5" ht="24.75" customHeight="1" thickBot="1" x14ac:dyDescent="0.3">
      <c r="A203" s="640" t="s">
        <v>413</v>
      </c>
      <c r="B203" s="641"/>
      <c r="C203" s="641"/>
      <c r="D203" s="641"/>
      <c r="E203" s="642"/>
    </row>
    <row r="204" spans="1:5" ht="24.75" customHeight="1" x14ac:dyDescent="0.25">
      <c r="A204" s="628"/>
      <c r="B204" s="161">
        <v>2019</v>
      </c>
      <c r="C204" s="161">
        <v>2020</v>
      </c>
      <c r="D204" s="161">
        <v>2021</v>
      </c>
      <c r="E204" s="161">
        <v>2022</v>
      </c>
    </row>
    <row r="205" spans="1:5" ht="24.75" customHeight="1" thickBot="1" x14ac:dyDescent="0.3">
      <c r="A205" s="629"/>
      <c r="B205" s="162" t="s">
        <v>13</v>
      </c>
      <c r="C205" s="162" t="s">
        <v>14</v>
      </c>
      <c r="D205" s="162" t="s">
        <v>14</v>
      </c>
      <c r="E205" s="162" t="s">
        <v>14</v>
      </c>
    </row>
    <row r="206" spans="1:5" ht="24.75" customHeight="1" thickBot="1" x14ac:dyDescent="0.3">
      <c r="A206" s="178" t="s">
        <v>78</v>
      </c>
      <c r="B206" s="179">
        <f>B207+B208+B209+B210</f>
        <v>0</v>
      </c>
      <c r="C206" s="179">
        <f t="shared" ref="C206:E206" si="11">C207+C208+C209+C210</f>
        <v>0</v>
      </c>
      <c r="D206" s="179">
        <f t="shared" si="11"/>
        <v>0</v>
      </c>
      <c r="E206" s="179">
        <f t="shared" si="11"/>
        <v>0</v>
      </c>
    </row>
    <row r="207" spans="1:5" ht="24.75" customHeight="1" thickBot="1" x14ac:dyDescent="0.3">
      <c r="A207" s="180" t="s">
        <v>45</v>
      </c>
      <c r="B207" s="179"/>
      <c r="C207" s="179"/>
      <c r="D207" s="179"/>
      <c r="E207" s="179"/>
    </row>
    <row r="208" spans="1:5" ht="24.75" customHeight="1" thickBot="1" x14ac:dyDescent="0.3">
      <c r="A208" s="180" t="s">
        <v>79</v>
      </c>
      <c r="B208" s="179"/>
      <c r="C208" s="179"/>
      <c r="D208" s="179"/>
      <c r="E208" s="179"/>
    </row>
    <row r="209" spans="1:5" ht="24.75" customHeight="1" thickBot="1" x14ac:dyDescent="0.3">
      <c r="A209" s="180" t="s">
        <v>80</v>
      </c>
      <c r="B209" s="179"/>
      <c r="C209" s="179"/>
      <c r="D209" s="179"/>
      <c r="E209" s="179"/>
    </row>
    <row r="210" spans="1:5" ht="24.75" customHeight="1" thickBot="1" x14ac:dyDescent="0.3">
      <c r="A210" s="180" t="s">
        <v>81</v>
      </c>
      <c r="B210" s="179"/>
      <c r="C210" s="179"/>
      <c r="D210" s="179"/>
      <c r="E210" s="179"/>
    </row>
    <row r="211" spans="1:5" ht="24.75" customHeight="1" thickBot="1" x14ac:dyDescent="0.3">
      <c r="A211" s="178" t="s">
        <v>82</v>
      </c>
      <c r="B211" s="181">
        <v>30000</v>
      </c>
      <c r="C211" s="179">
        <v>0</v>
      </c>
      <c r="D211" s="181">
        <f t="shared" ref="D211:E211" si="12">D212+D213+D214+D215</f>
        <v>0</v>
      </c>
      <c r="E211" s="181">
        <f t="shared" si="12"/>
        <v>0</v>
      </c>
    </row>
    <row r="212" spans="1:5" ht="24.75" customHeight="1" thickBot="1" x14ac:dyDescent="0.3">
      <c r="A212" s="180" t="s">
        <v>45</v>
      </c>
      <c r="B212" s="181">
        <v>30000</v>
      </c>
      <c r="C212" s="179">
        <v>0</v>
      </c>
      <c r="D212" s="179">
        <v>0</v>
      </c>
      <c r="E212" s="179">
        <v>0</v>
      </c>
    </row>
    <row r="213" spans="1:5" ht="24.75" customHeight="1" thickBot="1" x14ac:dyDescent="0.3">
      <c r="A213" s="180" t="s">
        <v>79</v>
      </c>
      <c r="B213" s="181"/>
      <c r="C213" s="179"/>
      <c r="D213" s="179"/>
      <c r="E213" s="179"/>
    </row>
    <row r="214" spans="1:5" ht="24.75" customHeight="1" thickBot="1" x14ac:dyDescent="0.3">
      <c r="A214" s="180" t="s">
        <v>80</v>
      </c>
      <c r="B214" s="181"/>
      <c r="C214" s="179"/>
      <c r="D214" s="179"/>
      <c r="E214" s="179"/>
    </row>
    <row r="215" spans="1:5" ht="24.75" customHeight="1" thickBot="1" x14ac:dyDescent="0.3">
      <c r="A215" s="180" t="s">
        <v>81</v>
      </c>
      <c r="B215" s="205"/>
      <c r="C215" s="206"/>
      <c r="D215" s="206"/>
      <c r="E215" s="206"/>
    </row>
    <row r="216" spans="1:5" ht="24.75" customHeight="1" thickBot="1" x14ac:dyDescent="0.3">
      <c r="A216" s="207" t="s">
        <v>53</v>
      </c>
      <c r="B216" s="208">
        <f>B206+B211</f>
        <v>30000</v>
      </c>
      <c r="C216" s="209">
        <f t="shared" ref="C216:E216" si="13">C206+C211</f>
        <v>0</v>
      </c>
      <c r="D216" s="210">
        <f t="shared" si="13"/>
        <v>0</v>
      </c>
      <c r="E216" s="211">
        <f t="shared" si="13"/>
        <v>0</v>
      </c>
    </row>
    <row r="217" spans="1:5" ht="67.5" customHeight="1" thickBot="1" x14ac:dyDescent="0.3">
      <c r="A217" s="212" t="s">
        <v>393</v>
      </c>
      <c r="B217" s="213" t="s">
        <v>414</v>
      </c>
      <c r="C217" s="214" t="s">
        <v>73</v>
      </c>
      <c r="D217" s="215" t="s">
        <v>415</v>
      </c>
      <c r="E217" s="216"/>
    </row>
    <row r="218" spans="1:5" ht="36" customHeight="1" thickBot="1" x14ac:dyDescent="0.3">
      <c r="A218" s="146" t="s">
        <v>32</v>
      </c>
      <c r="B218" s="658" t="s">
        <v>416</v>
      </c>
      <c r="C218" s="659"/>
      <c r="D218" s="659"/>
      <c r="E218" s="660"/>
    </row>
    <row r="219" spans="1:5" ht="24.75" customHeight="1" thickBot="1" x14ac:dyDescent="0.3">
      <c r="A219" s="146" t="s">
        <v>34</v>
      </c>
      <c r="B219" s="637" t="s">
        <v>396</v>
      </c>
      <c r="C219" s="638"/>
      <c r="D219" s="638"/>
      <c r="E219" s="639"/>
    </row>
    <row r="220" spans="1:5" ht="24.75" customHeight="1" x14ac:dyDescent="0.25">
      <c r="A220" s="628"/>
      <c r="B220" s="161">
        <v>2019</v>
      </c>
      <c r="C220" s="161">
        <v>2020</v>
      </c>
      <c r="D220" s="161">
        <v>2021</v>
      </c>
      <c r="E220" s="161">
        <v>2022</v>
      </c>
    </row>
    <row r="221" spans="1:5" ht="24.75" customHeight="1" thickBot="1" x14ac:dyDescent="0.3">
      <c r="A221" s="629"/>
      <c r="B221" s="162" t="s">
        <v>13</v>
      </c>
      <c r="C221" s="162" t="s">
        <v>14</v>
      </c>
      <c r="D221" s="162" t="s">
        <v>14</v>
      </c>
      <c r="E221" s="162" t="s">
        <v>14</v>
      </c>
    </row>
    <row r="222" spans="1:5" ht="24.75" customHeight="1" thickBot="1" x14ac:dyDescent="0.3">
      <c r="A222" s="146" t="s">
        <v>36</v>
      </c>
      <c r="B222" s="146"/>
      <c r="C222" s="176"/>
      <c r="D222" s="146"/>
      <c r="E222" s="175"/>
    </row>
    <row r="223" spans="1:5" ht="24.75" customHeight="1" thickBot="1" x14ac:dyDescent="0.3">
      <c r="A223" s="146" t="s">
        <v>37</v>
      </c>
      <c r="B223" s="175">
        <v>100000</v>
      </c>
      <c r="C223" s="175"/>
      <c r="D223" s="175"/>
      <c r="E223" s="175"/>
    </row>
    <row r="224" spans="1:5" ht="24.75" customHeight="1" thickBot="1" x14ac:dyDescent="0.3">
      <c r="A224" s="146" t="s">
        <v>38</v>
      </c>
      <c r="B224" s="175" t="e">
        <f>B223/B222</f>
        <v>#DIV/0!</v>
      </c>
      <c r="C224" s="175" t="e">
        <f t="shared" ref="C224:D224" si="14">C223/C222</f>
        <v>#DIV/0!</v>
      </c>
      <c r="D224" s="175" t="e">
        <f t="shared" si="14"/>
        <v>#DIV/0!</v>
      </c>
      <c r="E224" s="175" t="e">
        <f>E223/E222</f>
        <v>#DIV/0!</v>
      </c>
    </row>
    <row r="225" spans="1:5" ht="24.75" customHeight="1" thickBot="1" x14ac:dyDescent="0.3">
      <c r="A225" s="146" t="s">
        <v>39</v>
      </c>
      <c r="B225" s="176" t="s">
        <v>40</v>
      </c>
      <c r="C225" s="177" t="e">
        <f t="shared" ref="C225:E227" si="15">C222/B222-1</f>
        <v>#DIV/0!</v>
      </c>
      <c r="D225" s="177" t="e">
        <f t="shared" si="15"/>
        <v>#DIV/0!</v>
      </c>
      <c r="E225" s="177" t="e">
        <f t="shared" si="15"/>
        <v>#DIV/0!</v>
      </c>
    </row>
    <row r="226" spans="1:5" ht="24.75" customHeight="1" thickBot="1" x14ac:dyDescent="0.3">
      <c r="A226" s="146" t="s">
        <v>41</v>
      </c>
      <c r="B226" s="176" t="s">
        <v>40</v>
      </c>
      <c r="C226" s="177">
        <f t="shared" si="15"/>
        <v>-1</v>
      </c>
      <c r="D226" s="177" t="e">
        <f t="shared" si="15"/>
        <v>#DIV/0!</v>
      </c>
      <c r="E226" s="177" t="e">
        <f t="shared" si="15"/>
        <v>#DIV/0!</v>
      </c>
    </row>
    <row r="227" spans="1:5" ht="24.75" customHeight="1" thickBot="1" x14ac:dyDescent="0.3">
      <c r="A227" s="146" t="s">
        <v>42</v>
      </c>
      <c r="B227" s="176" t="s">
        <v>40</v>
      </c>
      <c r="C227" s="177" t="e">
        <f t="shared" si="15"/>
        <v>#DIV/0!</v>
      </c>
      <c r="D227" s="177" t="e">
        <f t="shared" si="15"/>
        <v>#DIV/0!</v>
      </c>
      <c r="E227" s="177" t="e">
        <f t="shared" si="15"/>
        <v>#DIV/0!</v>
      </c>
    </row>
    <row r="228" spans="1:5" ht="24.75" customHeight="1" thickBot="1" x14ac:dyDescent="0.3">
      <c r="A228" s="640" t="s">
        <v>417</v>
      </c>
      <c r="B228" s="641"/>
      <c r="C228" s="641"/>
      <c r="D228" s="641"/>
      <c r="E228" s="642"/>
    </row>
    <row r="229" spans="1:5" ht="24.75" customHeight="1" x14ac:dyDescent="0.25">
      <c r="A229" s="628"/>
      <c r="B229" s="161">
        <v>2019</v>
      </c>
      <c r="C229" s="161">
        <v>2020</v>
      </c>
      <c r="D229" s="161">
        <v>2021</v>
      </c>
      <c r="E229" s="161">
        <v>2022</v>
      </c>
    </row>
    <row r="230" spans="1:5" ht="24.75" customHeight="1" thickBot="1" x14ac:dyDescent="0.3">
      <c r="A230" s="629"/>
      <c r="B230" s="162" t="s">
        <v>13</v>
      </c>
      <c r="C230" s="162" t="s">
        <v>14</v>
      </c>
      <c r="D230" s="162" t="s">
        <v>14</v>
      </c>
      <c r="E230" s="162" t="s">
        <v>14</v>
      </c>
    </row>
    <row r="231" spans="1:5" ht="24.75" customHeight="1" thickBot="1" x14ac:dyDescent="0.3">
      <c r="A231" s="178" t="s">
        <v>78</v>
      </c>
      <c r="B231" s="179">
        <f>B232+B233+B234+B235</f>
        <v>0</v>
      </c>
      <c r="C231" s="179">
        <f t="shared" ref="C231:E231" si="16">C232+C233+C234+C235</f>
        <v>0</v>
      </c>
      <c r="D231" s="179">
        <f t="shared" si="16"/>
        <v>0</v>
      </c>
      <c r="E231" s="179">
        <f t="shared" si="16"/>
        <v>0</v>
      </c>
    </row>
    <row r="232" spans="1:5" ht="24.75" customHeight="1" thickBot="1" x14ac:dyDescent="0.3">
      <c r="A232" s="180" t="s">
        <v>45</v>
      </c>
      <c r="B232" s="179"/>
      <c r="C232" s="179"/>
      <c r="D232" s="179"/>
      <c r="E232" s="179"/>
    </row>
    <row r="233" spans="1:5" ht="24.75" customHeight="1" thickBot="1" x14ac:dyDescent="0.3">
      <c r="A233" s="180" t="s">
        <v>79</v>
      </c>
      <c r="B233" s="179"/>
      <c r="C233" s="179"/>
      <c r="D233" s="179"/>
      <c r="E233" s="179"/>
    </row>
    <row r="234" spans="1:5" ht="24.75" customHeight="1" thickBot="1" x14ac:dyDescent="0.3">
      <c r="A234" s="180" t="s">
        <v>80</v>
      </c>
      <c r="B234" s="179"/>
      <c r="C234" s="179"/>
      <c r="D234" s="179"/>
      <c r="E234" s="179"/>
    </row>
    <row r="235" spans="1:5" ht="24.75" customHeight="1" thickBot="1" x14ac:dyDescent="0.3">
      <c r="A235" s="180" t="s">
        <v>81</v>
      </c>
      <c r="B235" s="179"/>
      <c r="C235" s="179"/>
      <c r="D235" s="179"/>
      <c r="E235" s="179"/>
    </row>
    <row r="236" spans="1:5" ht="24.75" customHeight="1" thickBot="1" x14ac:dyDescent="0.3">
      <c r="A236" s="178" t="s">
        <v>82</v>
      </c>
      <c r="B236" s="181">
        <f>B237+B238+B239+B240</f>
        <v>100000</v>
      </c>
      <c r="C236" s="181">
        <v>0</v>
      </c>
      <c r="D236" s="181">
        <f t="shared" ref="D236" si="17">D237+D238+D239+D240</f>
        <v>0</v>
      </c>
      <c r="E236" s="181">
        <v>0</v>
      </c>
    </row>
    <row r="237" spans="1:5" ht="24.75" customHeight="1" thickBot="1" x14ac:dyDescent="0.3">
      <c r="A237" s="180" t="s">
        <v>45</v>
      </c>
      <c r="B237" s="181">
        <v>100000</v>
      </c>
      <c r="C237" s="179">
        <v>0</v>
      </c>
      <c r="D237" s="179">
        <v>0</v>
      </c>
      <c r="E237" s="179">
        <v>0</v>
      </c>
    </row>
    <row r="238" spans="1:5" ht="24.75" customHeight="1" thickBot="1" x14ac:dyDescent="0.3">
      <c r="A238" s="180" t="s">
        <v>79</v>
      </c>
      <c r="B238" s="181"/>
      <c r="C238" s="179"/>
      <c r="D238" s="179"/>
      <c r="E238" s="179"/>
    </row>
    <row r="239" spans="1:5" ht="24.75" customHeight="1" thickBot="1" x14ac:dyDescent="0.3">
      <c r="A239" s="180" t="s">
        <v>80</v>
      </c>
      <c r="B239" s="181"/>
      <c r="C239" s="179"/>
      <c r="D239" s="179"/>
      <c r="E239" s="179"/>
    </row>
    <row r="240" spans="1:5" ht="24.75" customHeight="1" thickBot="1" x14ac:dyDescent="0.3">
      <c r="A240" s="180" t="s">
        <v>81</v>
      </c>
      <c r="B240" s="181"/>
      <c r="C240" s="179"/>
      <c r="D240" s="179"/>
      <c r="E240" s="179"/>
    </row>
    <row r="241" spans="1:5" ht="24.75" customHeight="1" thickBot="1" x14ac:dyDescent="0.3">
      <c r="A241" s="217" t="s">
        <v>418</v>
      </c>
      <c r="B241" s="181">
        <f>B231+B236</f>
        <v>100000</v>
      </c>
      <c r="C241" s="181">
        <f t="shared" ref="C241:E241" si="18">C231+C236</f>
        <v>0</v>
      </c>
      <c r="D241" s="181">
        <f t="shared" si="18"/>
        <v>0</v>
      </c>
      <c r="E241" s="181">
        <f t="shared" si="18"/>
        <v>0</v>
      </c>
    </row>
    <row r="242" spans="1:5" ht="64.5" customHeight="1" thickBot="1" x14ac:dyDescent="0.3">
      <c r="A242" s="202" t="s">
        <v>61</v>
      </c>
      <c r="B242" s="218" t="s">
        <v>419</v>
      </c>
      <c r="C242" s="204" t="s">
        <v>73</v>
      </c>
      <c r="D242" s="181"/>
      <c r="E242" s="181"/>
    </row>
    <row r="243" spans="1:5" ht="30.75" customHeight="1" thickBot="1" x14ac:dyDescent="0.3">
      <c r="A243" s="146" t="s">
        <v>32</v>
      </c>
      <c r="B243" s="655" t="s">
        <v>420</v>
      </c>
      <c r="C243" s="656"/>
      <c r="D243" s="656"/>
      <c r="E243" s="657"/>
    </row>
    <row r="244" spans="1:5" ht="24.75" customHeight="1" thickBot="1" x14ac:dyDescent="0.3">
      <c r="A244" s="146" t="s">
        <v>34</v>
      </c>
      <c r="B244" s="637" t="s">
        <v>421</v>
      </c>
      <c r="C244" s="638"/>
      <c r="D244" s="638"/>
      <c r="E244" s="639"/>
    </row>
    <row r="245" spans="1:5" ht="24.75" customHeight="1" x14ac:dyDescent="0.25">
      <c r="A245" s="628"/>
      <c r="B245" s="161">
        <v>2019</v>
      </c>
      <c r="C245" s="161">
        <v>2020</v>
      </c>
      <c r="D245" s="161">
        <v>2021</v>
      </c>
      <c r="E245" s="161">
        <v>2022</v>
      </c>
    </row>
    <row r="246" spans="1:5" ht="24.75" customHeight="1" thickBot="1" x14ac:dyDescent="0.3">
      <c r="A246" s="629"/>
      <c r="B246" s="162" t="s">
        <v>13</v>
      </c>
      <c r="C246" s="162" t="s">
        <v>14</v>
      </c>
      <c r="D246" s="162" t="s">
        <v>14</v>
      </c>
      <c r="E246" s="162" t="s">
        <v>14</v>
      </c>
    </row>
    <row r="247" spans="1:5" ht="24.75" customHeight="1" thickBot="1" x14ac:dyDescent="0.3">
      <c r="A247" s="146" t="s">
        <v>36</v>
      </c>
      <c r="B247" s="146"/>
      <c r="C247" s="176"/>
      <c r="D247" s="176">
        <v>2210</v>
      </c>
      <c r="E247" s="176"/>
    </row>
    <row r="248" spans="1:5" ht="24.75" customHeight="1" thickBot="1" x14ac:dyDescent="0.3">
      <c r="A248" s="146" t="s">
        <v>37</v>
      </c>
      <c r="B248" s="175"/>
      <c r="C248" s="175"/>
      <c r="D248" s="175">
        <v>98500</v>
      </c>
      <c r="E248" s="175"/>
    </row>
    <row r="249" spans="1:5" ht="24.75" customHeight="1" thickBot="1" x14ac:dyDescent="0.3">
      <c r="A249" s="146" t="s">
        <v>38</v>
      </c>
      <c r="B249" s="175" t="e">
        <f>B248/B247</f>
        <v>#DIV/0!</v>
      </c>
      <c r="C249" s="175" t="e">
        <f t="shared" ref="C249:D249" si="19">C248/C247</f>
        <v>#DIV/0!</v>
      </c>
      <c r="D249" s="175">
        <f t="shared" si="19"/>
        <v>44.570135746606333</v>
      </c>
      <c r="E249" s="175" t="e">
        <f>E248/E247</f>
        <v>#DIV/0!</v>
      </c>
    </row>
    <row r="250" spans="1:5" ht="24.75" customHeight="1" thickBot="1" x14ac:dyDescent="0.3">
      <c r="A250" s="146" t="s">
        <v>39</v>
      </c>
      <c r="B250" s="176" t="s">
        <v>40</v>
      </c>
      <c r="C250" s="177" t="e">
        <f t="shared" ref="C250:E252" si="20">C247/B247-1</f>
        <v>#DIV/0!</v>
      </c>
      <c r="D250" s="177" t="e">
        <f t="shared" si="20"/>
        <v>#DIV/0!</v>
      </c>
      <c r="E250" s="177">
        <f t="shared" si="20"/>
        <v>-1</v>
      </c>
    </row>
    <row r="251" spans="1:5" ht="24.75" customHeight="1" thickBot="1" x14ac:dyDescent="0.3">
      <c r="A251" s="146" t="s">
        <v>41</v>
      </c>
      <c r="B251" s="176" t="s">
        <v>40</v>
      </c>
      <c r="C251" s="177" t="e">
        <f t="shared" si="20"/>
        <v>#DIV/0!</v>
      </c>
      <c r="D251" s="177" t="e">
        <f t="shared" si="20"/>
        <v>#DIV/0!</v>
      </c>
      <c r="E251" s="177">
        <f t="shared" si="20"/>
        <v>-1</v>
      </c>
    </row>
    <row r="252" spans="1:5" ht="24.75" customHeight="1" thickBot="1" x14ac:dyDescent="0.3">
      <c r="A252" s="146" t="s">
        <v>42</v>
      </c>
      <c r="B252" s="176" t="s">
        <v>40</v>
      </c>
      <c r="C252" s="177" t="e">
        <f t="shared" si="20"/>
        <v>#DIV/0!</v>
      </c>
      <c r="D252" s="177" t="e">
        <f t="shared" si="20"/>
        <v>#DIV/0!</v>
      </c>
      <c r="E252" s="177" t="e">
        <f t="shared" si="20"/>
        <v>#DIV/0!</v>
      </c>
    </row>
    <row r="253" spans="1:5" ht="24.75" customHeight="1" thickBot="1" x14ac:dyDescent="0.3">
      <c r="A253" s="640" t="s">
        <v>422</v>
      </c>
      <c r="B253" s="641"/>
      <c r="C253" s="641"/>
      <c r="D253" s="641"/>
      <c r="E253" s="642"/>
    </row>
    <row r="254" spans="1:5" ht="24.75" customHeight="1" x14ac:dyDescent="0.25">
      <c r="A254" s="628"/>
      <c r="B254" s="161">
        <v>2019</v>
      </c>
      <c r="C254" s="161">
        <v>2020</v>
      </c>
      <c r="D254" s="161">
        <v>2021</v>
      </c>
      <c r="E254" s="161">
        <v>2022</v>
      </c>
    </row>
    <row r="255" spans="1:5" ht="24.75" customHeight="1" thickBot="1" x14ac:dyDescent="0.3">
      <c r="A255" s="629"/>
      <c r="B255" s="162" t="s">
        <v>13</v>
      </c>
      <c r="C255" s="162" t="s">
        <v>14</v>
      </c>
      <c r="D255" s="162" t="s">
        <v>14</v>
      </c>
      <c r="E255" s="162" t="s">
        <v>14</v>
      </c>
    </row>
    <row r="256" spans="1:5" ht="24.75" customHeight="1" thickBot="1" x14ac:dyDescent="0.3">
      <c r="A256" s="178" t="s">
        <v>78</v>
      </c>
      <c r="B256" s="179">
        <f>B257+B258+B259+B260</f>
        <v>0</v>
      </c>
      <c r="C256" s="179">
        <f t="shared" ref="C256:E256" si="21">C257+C258+C259+C260</f>
        <v>0</v>
      </c>
      <c r="D256" s="179">
        <f t="shared" si="21"/>
        <v>0</v>
      </c>
      <c r="E256" s="179">
        <f t="shared" si="21"/>
        <v>0</v>
      </c>
    </row>
    <row r="257" spans="1:5" ht="24.75" customHeight="1" thickBot="1" x14ac:dyDescent="0.3">
      <c r="A257" s="180" t="s">
        <v>45</v>
      </c>
      <c r="B257" s="179"/>
      <c r="C257" s="179"/>
      <c r="D257" s="179"/>
      <c r="E257" s="179"/>
    </row>
    <row r="258" spans="1:5" ht="24.75" customHeight="1" thickBot="1" x14ac:dyDescent="0.3">
      <c r="A258" s="180" t="s">
        <v>79</v>
      </c>
      <c r="B258" s="179"/>
      <c r="C258" s="179"/>
      <c r="D258" s="179"/>
      <c r="E258" s="179"/>
    </row>
    <row r="259" spans="1:5" ht="24.75" customHeight="1" thickBot="1" x14ac:dyDescent="0.3">
      <c r="A259" s="180" t="s">
        <v>80</v>
      </c>
      <c r="B259" s="179"/>
      <c r="C259" s="179"/>
      <c r="D259" s="179"/>
      <c r="E259" s="179"/>
    </row>
    <row r="260" spans="1:5" ht="24.75" customHeight="1" thickBot="1" x14ac:dyDescent="0.3">
      <c r="A260" s="180" t="s">
        <v>81</v>
      </c>
      <c r="B260" s="179"/>
      <c r="C260" s="179"/>
      <c r="D260" s="179"/>
      <c r="E260" s="179"/>
    </row>
    <row r="261" spans="1:5" ht="24.75" customHeight="1" thickBot="1" x14ac:dyDescent="0.3">
      <c r="A261" s="178" t="s">
        <v>82</v>
      </c>
      <c r="B261" s="181">
        <f>B262+B263+B264+B265</f>
        <v>0</v>
      </c>
      <c r="C261" s="181">
        <f>C262+C263+C264+C265</f>
        <v>0</v>
      </c>
      <c r="D261" s="181">
        <v>98500</v>
      </c>
      <c r="E261" s="181">
        <v>0</v>
      </c>
    </row>
    <row r="262" spans="1:5" ht="24.75" customHeight="1" thickBot="1" x14ac:dyDescent="0.3">
      <c r="A262" s="180" t="s">
        <v>45</v>
      </c>
      <c r="B262" s="181"/>
      <c r="C262" s="179"/>
      <c r="D262" s="179">
        <v>98500</v>
      </c>
      <c r="E262" s="181">
        <v>0</v>
      </c>
    </row>
    <row r="263" spans="1:5" ht="24.75" customHeight="1" thickBot="1" x14ac:dyDescent="0.3">
      <c r="A263" s="180" t="s">
        <v>79</v>
      </c>
      <c r="B263" s="181"/>
      <c r="C263" s="179"/>
      <c r="D263" s="179"/>
      <c r="E263" s="179"/>
    </row>
    <row r="264" spans="1:5" ht="24.75" customHeight="1" thickBot="1" x14ac:dyDescent="0.3">
      <c r="A264" s="180" t="s">
        <v>80</v>
      </c>
      <c r="B264" s="181"/>
      <c r="C264" s="179"/>
      <c r="D264" s="179"/>
      <c r="E264" s="179"/>
    </row>
    <row r="265" spans="1:5" ht="24.75" customHeight="1" thickBot="1" x14ac:dyDescent="0.3">
      <c r="A265" s="180" t="s">
        <v>81</v>
      </c>
      <c r="B265" s="181"/>
      <c r="C265" s="179"/>
      <c r="D265" s="179"/>
      <c r="E265" s="179"/>
    </row>
    <row r="266" spans="1:5" ht="24.75" customHeight="1" thickBot="1" x14ac:dyDescent="0.3">
      <c r="A266" s="217" t="s">
        <v>423</v>
      </c>
      <c r="B266" s="181">
        <f>B256+B261</f>
        <v>0</v>
      </c>
      <c r="C266" s="181">
        <f t="shared" ref="C266:E266" si="22">C256+C261</f>
        <v>0</v>
      </c>
      <c r="D266" s="181">
        <f t="shared" si="22"/>
        <v>98500</v>
      </c>
      <c r="E266" s="181">
        <f t="shared" si="22"/>
        <v>0</v>
      </c>
    </row>
    <row r="267" spans="1:5" ht="46.5" customHeight="1" thickBot="1" x14ac:dyDescent="0.3">
      <c r="A267" s="202" t="s">
        <v>134</v>
      </c>
      <c r="B267" s="218" t="s">
        <v>424</v>
      </c>
      <c r="C267" s="204" t="s">
        <v>73</v>
      </c>
      <c r="D267" s="181"/>
      <c r="E267" s="181"/>
    </row>
    <row r="268" spans="1:5" ht="53.25" customHeight="1" thickBot="1" x14ac:dyDescent="0.3">
      <c r="A268" s="146" t="s">
        <v>32</v>
      </c>
      <c r="B268" s="655" t="s">
        <v>425</v>
      </c>
      <c r="C268" s="656"/>
      <c r="D268" s="656"/>
      <c r="E268" s="657"/>
    </row>
    <row r="269" spans="1:5" ht="24.75" customHeight="1" thickBot="1" x14ac:dyDescent="0.3">
      <c r="A269" s="146" t="s">
        <v>34</v>
      </c>
      <c r="B269" s="637" t="s">
        <v>138</v>
      </c>
      <c r="C269" s="638"/>
      <c r="D269" s="638"/>
      <c r="E269" s="639"/>
    </row>
    <row r="270" spans="1:5" ht="24.75" customHeight="1" x14ac:dyDescent="0.25">
      <c r="A270" s="628"/>
      <c r="B270" s="161">
        <v>2019</v>
      </c>
      <c r="C270" s="161">
        <v>2020</v>
      </c>
      <c r="D270" s="161">
        <v>2021</v>
      </c>
      <c r="E270" s="161">
        <v>2022</v>
      </c>
    </row>
    <row r="271" spans="1:5" ht="24.75" customHeight="1" thickBot="1" x14ac:dyDescent="0.3">
      <c r="A271" s="629"/>
      <c r="B271" s="162" t="s">
        <v>13</v>
      </c>
      <c r="C271" s="162" t="s">
        <v>14</v>
      </c>
      <c r="D271" s="162" t="s">
        <v>14</v>
      </c>
      <c r="E271" s="162" t="s">
        <v>14</v>
      </c>
    </row>
    <row r="272" spans="1:5" ht="24.75" customHeight="1" thickBot="1" x14ac:dyDescent="0.3">
      <c r="A272" s="146" t="s">
        <v>36</v>
      </c>
      <c r="B272" s="146"/>
      <c r="C272" s="176"/>
      <c r="D272" s="176">
        <v>124.6</v>
      </c>
      <c r="E272" s="176"/>
    </row>
    <row r="273" spans="1:5" ht="24.75" customHeight="1" thickBot="1" x14ac:dyDescent="0.3">
      <c r="A273" s="146" t="s">
        <v>37</v>
      </c>
      <c r="B273" s="175"/>
      <c r="C273" s="175"/>
      <c r="D273" s="175">
        <v>18000</v>
      </c>
      <c r="E273" s="175"/>
    </row>
    <row r="274" spans="1:5" ht="24.75" customHeight="1" thickBot="1" x14ac:dyDescent="0.3">
      <c r="A274" s="146" t="s">
        <v>38</v>
      </c>
      <c r="B274" s="175" t="e">
        <f>B273/B272</f>
        <v>#DIV/0!</v>
      </c>
      <c r="C274" s="175" t="e">
        <f t="shared" ref="C274:D274" si="23">C273/C272</f>
        <v>#DIV/0!</v>
      </c>
      <c r="D274" s="175">
        <f t="shared" si="23"/>
        <v>144.46227929373998</v>
      </c>
      <c r="E274" s="175" t="e">
        <f>E273/E272</f>
        <v>#DIV/0!</v>
      </c>
    </row>
    <row r="275" spans="1:5" ht="24.75" customHeight="1" thickBot="1" x14ac:dyDescent="0.3">
      <c r="A275" s="146" t="s">
        <v>39</v>
      </c>
      <c r="B275" s="176" t="s">
        <v>40</v>
      </c>
      <c r="C275" s="177" t="e">
        <f t="shared" ref="C275:E277" si="24">C272/B272-1</f>
        <v>#DIV/0!</v>
      </c>
      <c r="D275" s="177" t="e">
        <f t="shared" si="24"/>
        <v>#DIV/0!</v>
      </c>
      <c r="E275" s="177">
        <f t="shared" si="24"/>
        <v>-1</v>
      </c>
    </row>
    <row r="276" spans="1:5" ht="24.75" customHeight="1" thickBot="1" x14ac:dyDescent="0.3">
      <c r="A276" s="146" t="s">
        <v>41</v>
      </c>
      <c r="B276" s="176" t="s">
        <v>40</v>
      </c>
      <c r="C276" s="177" t="e">
        <f t="shared" si="24"/>
        <v>#DIV/0!</v>
      </c>
      <c r="D276" s="177" t="e">
        <f t="shared" si="24"/>
        <v>#DIV/0!</v>
      </c>
      <c r="E276" s="177">
        <f t="shared" si="24"/>
        <v>-1</v>
      </c>
    </row>
    <row r="277" spans="1:5" ht="24.75" customHeight="1" thickBot="1" x14ac:dyDescent="0.3">
      <c r="A277" s="146" t="s">
        <v>42</v>
      </c>
      <c r="B277" s="176" t="s">
        <v>40</v>
      </c>
      <c r="C277" s="177" t="e">
        <f t="shared" si="24"/>
        <v>#DIV/0!</v>
      </c>
      <c r="D277" s="177" t="e">
        <f t="shared" si="24"/>
        <v>#DIV/0!</v>
      </c>
      <c r="E277" s="177" t="e">
        <f t="shared" si="24"/>
        <v>#DIV/0!</v>
      </c>
    </row>
    <row r="278" spans="1:5" ht="24.75" customHeight="1" thickBot="1" x14ac:dyDescent="0.3">
      <c r="A278" s="640" t="s">
        <v>426</v>
      </c>
      <c r="B278" s="641"/>
      <c r="C278" s="641"/>
      <c r="D278" s="641"/>
      <c r="E278" s="642"/>
    </row>
    <row r="279" spans="1:5" ht="24.75" customHeight="1" x14ac:dyDescent="0.25">
      <c r="A279" s="628"/>
      <c r="B279" s="161">
        <v>2019</v>
      </c>
      <c r="C279" s="161">
        <v>2020</v>
      </c>
      <c r="D279" s="161">
        <v>2021</v>
      </c>
      <c r="E279" s="161">
        <v>2022</v>
      </c>
    </row>
    <row r="280" spans="1:5" ht="24.75" customHeight="1" thickBot="1" x14ac:dyDescent="0.3">
      <c r="A280" s="629"/>
      <c r="B280" s="162" t="s">
        <v>13</v>
      </c>
      <c r="C280" s="162" t="s">
        <v>14</v>
      </c>
      <c r="D280" s="162" t="s">
        <v>14</v>
      </c>
      <c r="E280" s="162" t="s">
        <v>14</v>
      </c>
    </row>
    <row r="281" spans="1:5" ht="24.75" customHeight="1" thickBot="1" x14ac:dyDescent="0.3">
      <c r="A281" s="178" t="s">
        <v>78</v>
      </c>
      <c r="B281" s="179">
        <f>B282+B283+B284+B285</f>
        <v>0</v>
      </c>
      <c r="C281" s="179">
        <f t="shared" ref="C281:E281" si="25">C282+C283+C284+C285</f>
        <v>0</v>
      </c>
      <c r="D281" s="179">
        <f t="shared" si="25"/>
        <v>0</v>
      </c>
      <c r="E281" s="179">
        <f t="shared" si="25"/>
        <v>0</v>
      </c>
    </row>
    <row r="282" spans="1:5" ht="24.75" customHeight="1" thickBot="1" x14ac:dyDescent="0.3">
      <c r="A282" s="180" t="s">
        <v>45</v>
      </c>
      <c r="B282" s="179"/>
      <c r="C282" s="179"/>
      <c r="D282" s="179"/>
      <c r="E282" s="179"/>
    </row>
    <row r="283" spans="1:5" ht="24.75" customHeight="1" thickBot="1" x14ac:dyDescent="0.3">
      <c r="A283" s="180" t="s">
        <v>79</v>
      </c>
      <c r="B283" s="179"/>
      <c r="C283" s="179"/>
      <c r="D283" s="179"/>
      <c r="E283" s="179"/>
    </row>
    <row r="284" spans="1:5" ht="24.75" customHeight="1" thickBot="1" x14ac:dyDescent="0.3">
      <c r="A284" s="180" t="s">
        <v>80</v>
      </c>
      <c r="B284" s="179"/>
      <c r="C284" s="179"/>
      <c r="D284" s="179"/>
      <c r="E284" s="179"/>
    </row>
    <row r="285" spans="1:5" ht="24.75" customHeight="1" thickBot="1" x14ac:dyDescent="0.3">
      <c r="A285" s="180" t="s">
        <v>81</v>
      </c>
      <c r="B285" s="179"/>
      <c r="C285" s="179"/>
      <c r="D285" s="179"/>
      <c r="E285" s="179"/>
    </row>
    <row r="286" spans="1:5" ht="24.75" customHeight="1" thickBot="1" x14ac:dyDescent="0.3">
      <c r="A286" s="178" t="s">
        <v>82</v>
      </c>
      <c r="B286" s="181">
        <f>B287+B288+B289+B290</f>
        <v>0</v>
      </c>
      <c r="C286" s="181">
        <f>C287+C288+C289+C290</f>
        <v>0</v>
      </c>
      <c r="D286" s="181">
        <v>18000</v>
      </c>
      <c r="E286" s="181">
        <v>0</v>
      </c>
    </row>
    <row r="287" spans="1:5" ht="24.75" customHeight="1" thickBot="1" x14ac:dyDescent="0.3">
      <c r="A287" s="180" t="s">
        <v>45</v>
      </c>
      <c r="B287" s="181">
        <v>0</v>
      </c>
      <c r="C287" s="179">
        <v>0</v>
      </c>
      <c r="D287" s="179">
        <v>18000</v>
      </c>
      <c r="E287" s="181">
        <v>0</v>
      </c>
    </row>
    <row r="288" spans="1:5" ht="24.75" customHeight="1" thickBot="1" x14ac:dyDescent="0.3">
      <c r="A288" s="180" t="s">
        <v>79</v>
      </c>
      <c r="B288" s="181"/>
      <c r="C288" s="179"/>
      <c r="D288" s="179"/>
      <c r="E288" s="179"/>
    </row>
    <row r="289" spans="1:5" ht="24.75" customHeight="1" thickBot="1" x14ac:dyDescent="0.3">
      <c r="A289" s="180" t="s">
        <v>80</v>
      </c>
      <c r="B289" s="181"/>
      <c r="C289" s="179"/>
      <c r="D289" s="179"/>
      <c r="E289" s="179"/>
    </row>
    <row r="290" spans="1:5" ht="24.75" customHeight="1" thickBot="1" x14ac:dyDescent="0.3">
      <c r="A290" s="180" t="s">
        <v>81</v>
      </c>
      <c r="B290" s="181"/>
      <c r="C290" s="179"/>
      <c r="D290" s="179"/>
      <c r="E290" s="179"/>
    </row>
    <row r="291" spans="1:5" ht="24.75" customHeight="1" thickBot="1" x14ac:dyDescent="0.3">
      <c r="A291" s="217" t="s">
        <v>427</v>
      </c>
      <c r="B291" s="181">
        <f>B281+B286</f>
        <v>0</v>
      </c>
      <c r="C291" s="181">
        <f t="shared" ref="C291:E291" si="26">C281+C286</f>
        <v>0</v>
      </c>
      <c r="D291" s="181">
        <f t="shared" si="26"/>
        <v>18000</v>
      </c>
      <c r="E291" s="181">
        <f t="shared" si="26"/>
        <v>0</v>
      </c>
    </row>
    <row r="292" spans="1:5" ht="49.5" customHeight="1" thickBot="1" x14ac:dyDescent="0.3">
      <c r="A292" s="202" t="s">
        <v>141</v>
      </c>
      <c r="B292" s="219" t="s">
        <v>428</v>
      </c>
      <c r="C292" s="204" t="s">
        <v>73</v>
      </c>
      <c r="D292" s="181"/>
      <c r="E292" s="181"/>
    </row>
    <row r="293" spans="1:5" ht="24.75" customHeight="1" thickBot="1" x14ac:dyDescent="0.3">
      <c r="A293" s="146" t="s">
        <v>32</v>
      </c>
      <c r="B293" s="655" t="s">
        <v>429</v>
      </c>
      <c r="C293" s="656"/>
      <c r="D293" s="656"/>
      <c r="E293" s="657"/>
    </row>
    <row r="294" spans="1:5" ht="24.75" customHeight="1" thickBot="1" x14ac:dyDescent="0.3">
      <c r="A294" s="146" t="s">
        <v>34</v>
      </c>
      <c r="B294" s="637" t="s">
        <v>430</v>
      </c>
      <c r="C294" s="638"/>
      <c r="D294" s="638"/>
      <c r="E294" s="639"/>
    </row>
    <row r="295" spans="1:5" ht="24.75" customHeight="1" x14ac:dyDescent="0.25">
      <c r="A295" s="628"/>
      <c r="B295" s="161">
        <v>2019</v>
      </c>
      <c r="C295" s="161">
        <v>2020</v>
      </c>
      <c r="D295" s="161">
        <v>2021</v>
      </c>
      <c r="E295" s="161">
        <v>2022</v>
      </c>
    </row>
    <row r="296" spans="1:5" ht="24.75" customHeight="1" thickBot="1" x14ac:dyDescent="0.3">
      <c r="A296" s="629"/>
      <c r="B296" s="162" t="s">
        <v>13</v>
      </c>
      <c r="C296" s="162" t="s">
        <v>14</v>
      </c>
      <c r="D296" s="162" t="s">
        <v>14</v>
      </c>
      <c r="E296" s="162" t="s">
        <v>14</v>
      </c>
    </row>
    <row r="297" spans="1:5" ht="24.75" customHeight="1" thickBot="1" x14ac:dyDescent="0.3">
      <c r="A297" s="146" t="s">
        <v>36</v>
      </c>
      <c r="B297" s="146"/>
      <c r="C297" s="176"/>
      <c r="D297" s="176">
        <v>500</v>
      </c>
      <c r="E297" s="220"/>
    </row>
    <row r="298" spans="1:5" ht="24.75" customHeight="1" thickBot="1" x14ac:dyDescent="0.3">
      <c r="A298" s="146" t="s">
        <v>37</v>
      </c>
      <c r="B298" s="175"/>
      <c r="C298" s="175"/>
      <c r="D298" s="175">
        <v>8000</v>
      </c>
      <c r="E298" s="175"/>
    </row>
    <row r="299" spans="1:5" ht="24.75" customHeight="1" thickBot="1" x14ac:dyDescent="0.3">
      <c r="A299" s="146" t="s">
        <v>38</v>
      </c>
      <c r="B299" s="175" t="e">
        <f>B298/B297</f>
        <v>#DIV/0!</v>
      </c>
      <c r="C299" s="175" t="e">
        <f t="shared" ref="C299:D299" si="27">C298/C297</f>
        <v>#DIV/0!</v>
      </c>
      <c r="D299" s="175">
        <f t="shared" si="27"/>
        <v>16</v>
      </c>
      <c r="E299" s="175" t="e">
        <f>E298/E297</f>
        <v>#DIV/0!</v>
      </c>
    </row>
    <row r="300" spans="1:5" ht="24.75" customHeight="1" thickBot="1" x14ac:dyDescent="0.3">
      <c r="A300" s="146" t="s">
        <v>39</v>
      </c>
      <c r="B300" s="176" t="s">
        <v>40</v>
      </c>
      <c r="C300" s="177" t="e">
        <f t="shared" ref="C300:E302" si="28">C297/B297-1</f>
        <v>#DIV/0!</v>
      </c>
      <c r="D300" s="177" t="e">
        <f t="shared" si="28"/>
        <v>#DIV/0!</v>
      </c>
      <c r="E300" s="177">
        <f t="shared" si="28"/>
        <v>-1</v>
      </c>
    </row>
    <row r="301" spans="1:5" ht="24.75" customHeight="1" thickBot="1" x14ac:dyDescent="0.3">
      <c r="A301" s="146" t="s">
        <v>41</v>
      </c>
      <c r="B301" s="176" t="s">
        <v>40</v>
      </c>
      <c r="C301" s="177" t="e">
        <f t="shared" si="28"/>
        <v>#DIV/0!</v>
      </c>
      <c r="D301" s="177" t="e">
        <f t="shared" si="28"/>
        <v>#DIV/0!</v>
      </c>
      <c r="E301" s="177">
        <f t="shared" si="28"/>
        <v>-1</v>
      </c>
    </row>
    <row r="302" spans="1:5" ht="24.75" customHeight="1" thickBot="1" x14ac:dyDescent="0.3">
      <c r="A302" s="146" t="s">
        <v>42</v>
      </c>
      <c r="B302" s="176" t="s">
        <v>40</v>
      </c>
      <c r="C302" s="177" t="e">
        <f t="shared" si="28"/>
        <v>#DIV/0!</v>
      </c>
      <c r="D302" s="177" t="e">
        <f t="shared" si="28"/>
        <v>#DIV/0!</v>
      </c>
      <c r="E302" s="177" t="e">
        <f t="shared" si="28"/>
        <v>#DIV/0!</v>
      </c>
    </row>
    <row r="303" spans="1:5" ht="24.75" customHeight="1" thickBot="1" x14ac:dyDescent="0.3">
      <c r="A303" s="640" t="s">
        <v>431</v>
      </c>
      <c r="B303" s="641"/>
      <c r="C303" s="641"/>
      <c r="D303" s="641"/>
      <c r="E303" s="642"/>
    </row>
    <row r="304" spans="1:5" ht="24.75" customHeight="1" x14ac:dyDescent="0.25">
      <c r="A304" s="628"/>
      <c r="B304" s="161">
        <v>2019</v>
      </c>
      <c r="C304" s="161">
        <v>2020</v>
      </c>
      <c r="D304" s="161">
        <v>2021</v>
      </c>
      <c r="E304" s="161">
        <v>2022</v>
      </c>
    </row>
    <row r="305" spans="1:5" ht="24.75" customHeight="1" thickBot="1" x14ac:dyDescent="0.3">
      <c r="A305" s="629"/>
      <c r="B305" s="162" t="s">
        <v>13</v>
      </c>
      <c r="C305" s="162" t="s">
        <v>14</v>
      </c>
      <c r="D305" s="162" t="s">
        <v>14</v>
      </c>
      <c r="E305" s="162" t="s">
        <v>14</v>
      </c>
    </row>
    <row r="306" spans="1:5" ht="24.75" customHeight="1" thickBot="1" x14ac:dyDescent="0.3">
      <c r="A306" s="178" t="s">
        <v>78</v>
      </c>
      <c r="B306" s="179">
        <f>B307+B308+B309+B310</f>
        <v>0</v>
      </c>
      <c r="C306" s="179">
        <f t="shared" ref="C306:E306" si="29">C307+C308+C309+C310</f>
        <v>0</v>
      </c>
      <c r="D306" s="179">
        <f t="shared" si="29"/>
        <v>0</v>
      </c>
      <c r="E306" s="179">
        <f t="shared" si="29"/>
        <v>0</v>
      </c>
    </row>
    <row r="307" spans="1:5" ht="24.75" customHeight="1" thickBot="1" x14ac:dyDescent="0.3">
      <c r="A307" s="180" t="s">
        <v>45</v>
      </c>
      <c r="B307" s="179"/>
      <c r="C307" s="179"/>
      <c r="D307" s="179"/>
      <c r="E307" s="179"/>
    </row>
    <row r="308" spans="1:5" ht="24.75" customHeight="1" thickBot="1" x14ac:dyDescent="0.3">
      <c r="A308" s="180" t="s">
        <v>79</v>
      </c>
      <c r="B308" s="179"/>
      <c r="C308" s="179"/>
      <c r="D308" s="179"/>
      <c r="E308" s="179"/>
    </row>
    <row r="309" spans="1:5" ht="24.75" customHeight="1" thickBot="1" x14ac:dyDescent="0.3">
      <c r="A309" s="180" t="s">
        <v>80</v>
      </c>
      <c r="B309" s="179"/>
      <c r="C309" s="179"/>
      <c r="D309" s="179"/>
      <c r="E309" s="179"/>
    </row>
    <row r="310" spans="1:5" ht="24.75" customHeight="1" thickBot="1" x14ac:dyDescent="0.3">
      <c r="A310" s="180" t="s">
        <v>81</v>
      </c>
      <c r="B310" s="179"/>
      <c r="C310" s="179"/>
      <c r="D310" s="179"/>
      <c r="E310" s="179"/>
    </row>
    <row r="311" spans="1:5" ht="24.75" customHeight="1" thickBot="1" x14ac:dyDescent="0.3">
      <c r="A311" s="178" t="s">
        <v>82</v>
      </c>
      <c r="B311" s="181">
        <f>B312+B313+B314+B315</f>
        <v>0</v>
      </c>
      <c r="C311" s="181">
        <f>C312+C313+C314+C315</f>
        <v>0</v>
      </c>
      <c r="D311" s="181">
        <v>8000</v>
      </c>
      <c r="E311" s="181">
        <v>0</v>
      </c>
    </row>
    <row r="312" spans="1:5" ht="24.75" customHeight="1" thickBot="1" x14ac:dyDescent="0.3">
      <c r="A312" s="180" t="s">
        <v>45</v>
      </c>
      <c r="B312" s="181"/>
      <c r="C312" s="179"/>
      <c r="D312" s="179">
        <v>8000</v>
      </c>
      <c r="E312" s="179">
        <v>0</v>
      </c>
    </row>
    <row r="313" spans="1:5" ht="24.75" customHeight="1" thickBot="1" x14ac:dyDescent="0.3">
      <c r="A313" s="180" t="s">
        <v>79</v>
      </c>
      <c r="B313" s="181"/>
      <c r="C313" s="179"/>
      <c r="D313" s="179"/>
      <c r="E313" s="179"/>
    </row>
    <row r="314" spans="1:5" ht="24.75" customHeight="1" thickBot="1" x14ac:dyDescent="0.3">
      <c r="A314" s="180" t="s">
        <v>80</v>
      </c>
      <c r="B314" s="181"/>
      <c r="C314" s="179"/>
      <c r="D314" s="179"/>
      <c r="E314" s="179"/>
    </row>
    <row r="315" spans="1:5" ht="24.75" customHeight="1" thickBot="1" x14ac:dyDescent="0.3">
      <c r="A315" s="180" t="s">
        <v>81</v>
      </c>
      <c r="B315" s="181"/>
      <c r="C315" s="179"/>
      <c r="D315" s="179"/>
      <c r="E315" s="179"/>
    </row>
    <row r="316" spans="1:5" ht="24.75" customHeight="1" thickBot="1" x14ac:dyDescent="0.3">
      <c r="A316" s="217" t="s">
        <v>432</v>
      </c>
      <c r="B316" s="181">
        <f>B306+B311</f>
        <v>0</v>
      </c>
      <c r="C316" s="181">
        <f t="shared" ref="C316:E316" si="30">C306+C311</f>
        <v>0</v>
      </c>
      <c r="D316" s="181">
        <f t="shared" si="30"/>
        <v>8000</v>
      </c>
      <c r="E316" s="181">
        <f t="shared" si="30"/>
        <v>0</v>
      </c>
    </row>
    <row r="317" spans="1:5" ht="67.5" customHeight="1" thickBot="1" x14ac:dyDescent="0.3">
      <c r="A317" s="202" t="s">
        <v>146</v>
      </c>
      <c r="B317" s="218" t="s">
        <v>433</v>
      </c>
      <c r="C317" s="204" t="s">
        <v>73</v>
      </c>
      <c r="D317" s="181"/>
      <c r="E317" s="181"/>
    </row>
    <row r="318" spans="1:5" ht="24.75" customHeight="1" thickBot="1" x14ac:dyDescent="0.3">
      <c r="A318" s="146" t="s">
        <v>32</v>
      </c>
      <c r="B318" s="655" t="s">
        <v>434</v>
      </c>
      <c r="C318" s="656"/>
      <c r="D318" s="656"/>
      <c r="E318" s="657"/>
    </row>
    <row r="319" spans="1:5" ht="24.75" customHeight="1" thickBot="1" x14ac:dyDescent="0.3">
      <c r="A319" s="146" t="s">
        <v>34</v>
      </c>
      <c r="B319" s="637" t="s">
        <v>435</v>
      </c>
      <c r="C319" s="638"/>
      <c r="D319" s="638"/>
      <c r="E319" s="639"/>
    </row>
    <row r="320" spans="1:5" ht="24.75" customHeight="1" x14ac:dyDescent="0.25">
      <c r="A320" s="628"/>
      <c r="B320" s="161">
        <v>2019</v>
      </c>
      <c r="C320" s="161">
        <v>2020</v>
      </c>
      <c r="D320" s="161">
        <v>2021</v>
      </c>
      <c r="E320" s="161">
        <v>2022</v>
      </c>
    </row>
    <row r="321" spans="1:5" ht="24.75" customHeight="1" thickBot="1" x14ac:dyDescent="0.3">
      <c r="A321" s="629"/>
      <c r="B321" s="162" t="s">
        <v>13</v>
      </c>
      <c r="C321" s="162" t="s">
        <v>14</v>
      </c>
      <c r="D321" s="162" t="s">
        <v>14</v>
      </c>
      <c r="E321" s="162" t="s">
        <v>14</v>
      </c>
    </row>
    <row r="322" spans="1:5" ht="24.75" customHeight="1" thickBot="1" x14ac:dyDescent="0.3">
      <c r="A322" s="146" t="s">
        <v>36</v>
      </c>
      <c r="B322" s="146"/>
      <c r="C322" s="176"/>
      <c r="D322" s="176">
        <v>12</v>
      </c>
      <c r="E322" s="176"/>
    </row>
    <row r="323" spans="1:5" ht="24.75" customHeight="1" thickBot="1" x14ac:dyDescent="0.3">
      <c r="A323" s="146" t="s">
        <v>37</v>
      </c>
      <c r="B323" s="175"/>
      <c r="C323" s="175"/>
      <c r="D323" s="175">
        <v>5500</v>
      </c>
      <c r="E323" s="175"/>
    </row>
    <row r="324" spans="1:5" ht="24.75" customHeight="1" thickBot="1" x14ac:dyDescent="0.3">
      <c r="A324" s="146" t="s">
        <v>38</v>
      </c>
      <c r="B324" s="175" t="e">
        <f>B323/B322</f>
        <v>#DIV/0!</v>
      </c>
      <c r="C324" s="175" t="e">
        <f t="shared" ref="C324:D324" si="31">C323/C322</f>
        <v>#DIV/0!</v>
      </c>
      <c r="D324" s="175">
        <f t="shared" si="31"/>
        <v>458.33333333333331</v>
      </c>
      <c r="E324" s="175" t="e">
        <f>E323/E322</f>
        <v>#DIV/0!</v>
      </c>
    </row>
    <row r="325" spans="1:5" ht="24.75" customHeight="1" thickBot="1" x14ac:dyDescent="0.3">
      <c r="A325" s="146" t="s">
        <v>39</v>
      </c>
      <c r="B325" s="176" t="s">
        <v>40</v>
      </c>
      <c r="C325" s="177" t="e">
        <f t="shared" ref="C325:E327" si="32">C322/B322-1</f>
        <v>#DIV/0!</v>
      </c>
      <c r="D325" s="177" t="e">
        <f t="shared" si="32"/>
        <v>#DIV/0!</v>
      </c>
      <c r="E325" s="177">
        <f t="shared" si="32"/>
        <v>-1</v>
      </c>
    </row>
    <row r="326" spans="1:5" ht="24.75" customHeight="1" thickBot="1" x14ac:dyDescent="0.3">
      <c r="A326" s="146" t="s">
        <v>41</v>
      </c>
      <c r="B326" s="176" t="s">
        <v>40</v>
      </c>
      <c r="C326" s="177" t="e">
        <f t="shared" si="32"/>
        <v>#DIV/0!</v>
      </c>
      <c r="D326" s="177" t="e">
        <f t="shared" si="32"/>
        <v>#DIV/0!</v>
      </c>
      <c r="E326" s="177">
        <f t="shared" si="32"/>
        <v>-1</v>
      </c>
    </row>
    <row r="327" spans="1:5" ht="24.75" customHeight="1" thickBot="1" x14ac:dyDescent="0.3">
      <c r="A327" s="146" t="s">
        <v>42</v>
      </c>
      <c r="B327" s="176" t="s">
        <v>40</v>
      </c>
      <c r="C327" s="177" t="e">
        <f t="shared" si="32"/>
        <v>#DIV/0!</v>
      </c>
      <c r="D327" s="177" t="e">
        <f t="shared" si="32"/>
        <v>#DIV/0!</v>
      </c>
      <c r="E327" s="177" t="e">
        <f t="shared" si="32"/>
        <v>#DIV/0!</v>
      </c>
    </row>
    <row r="328" spans="1:5" ht="24.75" customHeight="1" thickBot="1" x14ac:dyDescent="0.3">
      <c r="A328" s="640" t="s">
        <v>436</v>
      </c>
      <c r="B328" s="641"/>
      <c r="C328" s="641"/>
      <c r="D328" s="641"/>
      <c r="E328" s="642"/>
    </row>
    <row r="329" spans="1:5" ht="24.75" customHeight="1" x14ac:dyDescent="0.25">
      <c r="A329" s="628"/>
      <c r="B329" s="161">
        <v>2019</v>
      </c>
      <c r="C329" s="161">
        <v>2020</v>
      </c>
      <c r="D329" s="161">
        <v>2021</v>
      </c>
      <c r="E329" s="161">
        <v>2022</v>
      </c>
    </row>
    <row r="330" spans="1:5" ht="24.75" customHeight="1" thickBot="1" x14ac:dyDescent="0.3">
      <c r="A330" s="629"/>
      <c r="B330" s="162" t="s">
        <v>13</v>
      </c>
      <c r="C330" s="162" t="s">
        <v>14</v>
      </c>
      <c r="D330" s="162" t="s">
        <v>14</v>
      </c>
      <c r="E330" s="162" t="s">
        <v>14</v>
      </c>
    </row>
    <row r="331" spans="1:5" ht="24.75" customHeight="1" thickBot="1" x14ac:dyDescent="0.3">
      <c r="A331" s="178" t="s">
        <v>78</v>
      </c>
      <c r="B331" s="179">
        <f>B332+B333+B334+B335</f>
        <v>0</v>
      </c>
      <c r="C331" s="179">
        <f t="shared" ref="C331:E331" si="33">C332+C333+C334+C335</f>
        <v>0</v>
      </c>
      <c r="D331" s="179">
        <f t="shared" si="33"/>
        <v>0</v>
      </c>
      <c r="E331" s="179">
        <f t="shared" si="33"/>
        <v>0</v>
      </c>
    </row>
    <row r="332" spans="1:5" ht="24.75" customHeight="1" thickBot="1" x14ac:dyDescent="0.3">
      <c r="A332" s="180" t="s">
        <v>45</v>
      </c>
      <c r="B332" s="179"/>
      <c r="C332" s="179"/>
      <c r="D332" s="179"/>
      <c r="E332" s="179"/>
    </row>
    <row r="333" spans="1:5" ht="24.75" customHeight="1" thickBot="1" x14ac:dyDescent="0.3">
      <c r="A333" s="180" t="s">
        <v>79</v>
      </c>
      <c r="B333" s="179"/>
      <c r="C333" s="179"/>
      <c r="D333" s="179"/>
      <c r="E333" s="179"/>
    </row>
    <row r="334" spans="1:5" ht="24.75" customHeight="1" thickBot="1" x14ac:dyDescent="0.3">
      <c r="A334" s="180" t="s">
        <v>80</v>
      </c>
      <c r="B334" s="179"/>
      <c r="C334" s="179"/>
      <c r="D334" s="179"/>
      <c r="E334" s="179"/>
    </row>
    <row r="335" spans="1:5" ht="24.75" customHeight="1" thickBot="1" x14ac:dyDescent="0.3">
      <c r="A335" s="180" t="s">
        <v>81</v>
      </c>
      <c r="B335" s="179"/>
      <c r="C335" s="179"/>
      <c r="D335" s="179"/>
      <c r="E335" s="179"/>
    </row>
    <row r="336" spans="1:5" ht="24.75" customHeight="1" thickBot="1" x14ac:dyDescent="0.3">
      <c r="A336" s="178" t="s">
        <v>82</v>
      </c>
      <c r="B336" s="181">
        <f>B337+B338+B339+B340</f>
        <v>0</v>
      </c>
      <c r="C336" s="181">
        <f t="shared" ref="C336" si="34">C337+C338+C339+C340</f>
        <v>0</v>
      </c>
      <c r="D336" s="181">
        <v>5500</v>
      </c>
      <c r="E336" s="181">
        <v>0</v>
      </c>
    </row>
    <row r="337" spans="1:5" ht="24.75" customHeight="1" thickBot="1" x14ac:dyDescent="0.3">
      <c r="A337" s="180" t="s">
        <v>45</v>
      </c>
      <c r="B337" s="181">
        <v>0</v>
      </c>
      <c r="C337" s="179">
        <v>0</v>
      </c>
      <c r="D337" s="179">
        <v>5500</v>
      </c>
      <c r="E337" s="181">
        <v>0</v>
      </c>
    </row>
    <row r="338" spans="1:5" ht="24.75" customHeight="1" thickBot="1" x14ac:dyDescent="0.3">
      <c r="A338" s="180" t="s">
        <v>79</v>
      </c>
      <c r="B338" s="181"/>
      <c r="C338" s="179"/>
      <c r="D338" s="179"/>
      <c r="E338" s="179"/>
    </row>
    <row r="339" spans="1:5" ht="24.75" customHeight="1" thickBot="1" x14ac:dyDescent="0.3">
      <c r="A339" s="180" t="s">
        <v>80</v>
      </c>
      <c r="B339" s="181"/>
      <c r="C339" s="179"/>
      <c r="D339" s="179"/>
      <c r="E339" s="179"/>
    </row>
    <row r="340" spans="1:5" ht="24.75" customHeight="1" thickBot="1" x14ac:dyDescent="0.3">
      <c r="A340" s="180" t="s">
        <v>81</v>
      </c>
      <c r="B340" s="181"/>
      <c r="C340" s="179"/>
      <c r="D340" s="179"/>
      <c r="E340" s="179"/>
    </row>
    <row r="341" spans="1:5" ht="24.75" customHeight="1" thickBot="1" x14ac:dyDescent="0.3">
      <c r="A341" s="217" t="s">
        <v>437</v>
      </c>
      <c r="B341" s="181">
        <f>B331+B336</f>
        <v>0</v>
      </c>
      <c r="C341" s="181">
        <f t="shared" ref="C341:E341" si="35">C331+C336</f>
        <v>0</v>
      </c>
      <c r="D341" s="181">
        <f t="shared" si="35"/>
        <v>5500</v>
      </c>
      <c r="E341" s="181">
        <f t="shared" si="35"/>
        <v>0</v>
      </c>
    </row>
    <row r="342" spans="1:5" ht="51.75" customHeight="1" thickBot="1" x14ac:dyDescent="0.3">
      <c r="A342" s="202" t="s">
        <v>152</v>
      </c>
      <c r="B342" s="218" t="s">
        <v>438</v>
      </c>
      <c r="C342" s="204" t="s">
        <v>73</v>
      </c>
      <c r="D342" s="181"/>
      <c r="E342" s="181"/>
    </row>
    <row r="343" spans="1:5" ht="54" customHeight="1" thickBot="1" x14ac:dyDescent="0.3">
      <c r="A343" s="146" t="s">
        <v>32</v>
      </c>
      <c r="B343" s="655" t="s">
        <v>439</v>
      </c>
      <c r="C343" s="656"/>
      <c r="D343" s="656"/>
      <c r="E343" s="657"/>
    </row>
    <row r="344" spans="1:5" ht="24.75" customHeight="1" thickBot="1" x14ac:dyDescent="0.3">
      <c r="A344" s="146" t="s">
        <v>34</v>
      </c>
      <c r="B344" s="637" t="s">
        <v>430</v>
      </c>
      <c r="C344" s="638"/>
      <c r="D344" s="638"/>
      <c r="E344" s="639"/>
    </row>
    <row r="345" spans="1:5" ht="24.75" customHeight="1" x14ac:dyDescent="0.25">
      <c r="A345" s="628"/>
      <c r="B345" s="161">
        <v>2019</v>
      </c>
      <c r="C345" s="161">
        <v>2020</v>
      </c>
      <c r="D345" s="161">
        <v>2021</v>
      </c>
      <c r="E345" s="161">
        <v>2022</v>
      </c>
    </row>
    <row r="346" spans="1:5" ht="24.75" customHeight="1" thickBot="1" x14ac:dyDescent="0.3">
      <c r="A346" s="629"/>
      <c r="B346" s="162" t="s">
        <v>13</v>
      </c>
      <c r="C346" s="162" t="s">
        <v>14</v>
      </c>
      <c r="D346" s="162" t="s">
        <v>14</v>
      </c>
      <c r="E346" s="162" t="s">
        <v>14</v>
      </c>
    </row>
    <row r="347" spans="1:5" ht="24.75" customHeight="1" thickBot="1" x14ac:dyDescent="0.3">
      <c r="A347" s="146" t="s">
        <v>36</v>
      </c>
      <c r="B347" s="146"/>
      <c r="C347" s="176"/>
      <c r="D347" s="176">
        <v>2000</v>
      </c>
      <c r="E347" s="176"/>
    </row>
    <row r="348" spans="1:5" ht="24.75" customHeight="1" thickBot="1" x14ac:dyDescent="0.3">
      <c r="A348" s="146" t="s">
        <v>37</v>
      </c>
      <c r="B348" s="175"/>
      <c r="C348" s="175"/>
      <c r="D348" s="175">
        <v>8000</v>
      </c>
      <c r="E348" s="175"/>
    </row>
    <row r="349" spans="1:5" ht="24.75" customHeight="1" thickBot="1" x14ac:dyDescent="0.3">
      <c r="A349" s="146" t="s">
        <v>38</v>
      </c>
      <c r="B349" s="175" t="e">
        <f>B348/B347</f>
        <v>#DIV/0!</v>
      </c>
      <c r="C349" s="175" t="e">
        <f t="shared" ref="C349:D349" si="36">C348/C347</f>
        <v>#DIV/0!</v>
      </c>
      <c r="D349" s="175">
        <f t="shared" si="36"/>
        <v>4</v>
      </c>
      <c r="E349" s="175" t="e">
        <f>E348/E347</f>
        <v>#DIV/0!</v>
      </c>
    </row>
    <row r="350" spans="1:5" ht="24.75" customHeight="1" thickBot="1" x14ac:dyDescent="0.3">
      <c r="A350" s="146" t="s">
        <v>39</v>
      </c>
      <c r="B350" s="176" t="s">
        <v>40</v>
      </c>
      <c r="C350" s="177" t="e">
        <f t="shared" ref="C350:E352" si="37">C347/B347-1</f>
        <v>#DIV/0!</v>
      </c>
      <c r="D350" s="177" t="e">
        <f t="shared" si="37"/>
        <v>#DIV/0!</v>
      </c>
      <c r="E350" s="177">
        <f t="shared" si="37"/>
        <v>-1</v>
      </c>
    </row>
    <row r="351" spans="1:5" ht="24.75" customHeight="1" thickBot="1" x14ac:dyDescent="0.3">
      <c r="A351" s="146" t="s">
        <v>41</v>
      </c>
      <c r="B351" s="176" t="s">
        <v>40</v>
      </c>
      <c r="C351" s="177" t="e">
        <f t="shared" si="37"/>
        <v>#DIV/0!</v>
      </c>
      <c r="D351" s="177" t="e">
        <f t="shared" si="37"/>
        <v>#DIV/0!</v>
      </c>
      <c r="E351" s="177">
        <f t="shared" si="37"/>
        <v>-1</v>
      </c>
    </row>
    <row r="352" spans="1:5" ht="24.75" customHeight="1" thickBot="1" x14ac:dyDescent="0.3">
      <c r="A352" s="146" t="s">
        <v>42</v>
      </c>
      <c r="B352" s="176" t="s">
        <v>40</v>
      </c>
      <c r="C352" s="177" t="e">
        <f t="shared" si="37"/>
        <v>#DIV/0!</v>
      </c>
      <c r="D352" s="177" t="e">
        <f t="shared" si="37"/>
        <v>#DIV/0!</v>
      </c>
      <c r="E352" s="177" t="e">
        <f t="shared" si="37"/>
        <v>#DIV/0!</v>
      </c>
    </row>
    <row r="353" spans="1:5" ht="24.75" customHeight="1" thickBot="1" x14ac:dyDescent="0.3">
      <c r="A353" s="640" t="s">
        <v>440</v>
      </c>
      <c r="B353" s="641"/>
      <c r="C353" s="641"/>
      <c r="D353" s="641"/>
      <c r="E353" s="642"/>
    </row>
    <row r="354" spans="1:5" ht="24.75" customHeight="1" x14ac:dyDescent="0.25">
      <c r="A354" s="628"/>
      <c r="B354" s="161">
        <v>2019</v>
      </c>
      <c r="C354" s="161">
        <v>2020</v>
      </c>
      <c r="D354" s="161">
        <v>2021</v>
      </c>
      <c r="E354" s="161">
        <v>2022</v>
      </c>
    </row>
    <row r="355" spans="1:5" ht="24.75" customHeight="1" thickBot="1" x14ac:dyDescent="0.3">
      <c r="A355" s="629"/>
      <c r="B355" s="162" t="s">
        <v>13</v>
      </c>
      <c r="C355" s="162" t="s">
        <v>14</v>
      </c>
      <c r="D355" s="162" t="s">
        <v>14</v>
      </c>
      <c r="E355" s="162" t="s">
        <v>14</v>
      </c>
    </row>
    <row r="356" spans="1:5" ht="24.75" customHeight="1" thickBot="1" x14ac:dyDescent="0.3">
      <c r="A356" s="178" t="s">
        <v>78</v>
      </c>
      <c r="B356" s="179">
        <f>B357+B358+B359+B360</f>
        <v>0</v>
      </c>
      <c r="C356" s="179">
        <f t="shared" ref="C356:E356" si="38">C357+C358+C359+C360</f>
        <v>0</v>
      </c>
      <c r="D356" s="179">
        <f t="shared" si="38"/>
        <v>0</v>
      </c>
      <c r="E356" s="179">
        <f t="shared" si="38"/>
        <v>0</v>
      </c>
    </row>
    <row r="357" spans="1:5" ht="24.75" customHeight="1" thickBot="1" x14ac:dyDescent="0.3">
      <c r="A357" s="180" t="s">
        <v>45</v>
      </c>
      <c r="B357" s="179"/>
      <c r="C357" s="179"/>
      <c r="D357" s="179"/>
      <c r="E357" s="179"/>
    </row>
    <row r="358" spans="1:5" ht="24.75" customHeight="1" thickBot="1" x14ac:dyDescent="0.3">
      <c r="A358" s="180" t="s">
        <v>79</v>
      </c>
      <c r="B358" s="179"/>
      <c r="C358" s="179"/>
      <c r="D358" s="179"/>
      <c r="E358" s="179"/>
    </row>
    <row r="359" spans="1:5" ht="24.75" customHeight="1" thickBot="1" x14ac:dyDescent="0.3">
      <c r="A359" s="180" t="s">
        <v>80</v>
      </c>
      <c r="B359" s="179"/>
      <c r="C359" s="179"/>
      <c r="D359" s="179"/>
      <c r="E359" s="179"/>
    </row>
    <row r="360" spans="1:5" ht="24.75" customHeight="1" thickBot="1" x14ac:dyDescent="0.3">
      <c r="A360" s="180" t="s">
        <v>81</v>
      </c>
      <c r="B360" s="179"/>
      <c r="C360" s="179"/>
      <c r="D360" s="179"/>
      <c r="E360" s="179"/>
    </row>
    <row r="361" spans="1:5" ht="24.75" customHeight="1" thickBot="1" x14ac:dyDescent="0.3">
      <c r="A361" s="178" t="s">
        <v>82</v>
      </c>
      <c r="B361" s="181">
        <f>B362+B363+B364+B365</f>
        <v>0</v>
      </c>
      <c r="C361" s="181">
        <f t="shared" ref="C361:E361" si="39">C362+C363+C364+C365</f>
        <v>0</v>
      </c>
      <c r="D361" s="181">
        <v>8000</v>
      </c>
      <c r="E361" s="181">
        <f t="shared" si="39"/>
        <v>0</v>
      </c>
    </row>
    <row r="362" spans="1:5" ht="24.75" customHeight="1" thickBot="1" x14ac:dyDescent="0.3">
      <c r="A362" s="180" t="s">
        <v>45</v>
      </c>
      <c r="B362" s="181"/>
      <c r="C362" s="179"/>
      <c r="D362" s="179">
        <v>8000</v>
      </c>
      <c r="E362" s="181"/>
    </row>
    <row r="363" spans="1:5" ht="24.75" customHeight="1" thickBot="1" x14ac:dyDescent="0.3">
      <c r="A363" s="180" t="s">
        <v>79</v>
      </c>
      <c r="B363" s="181"/>
      <c r="C363" s="179"/>
      <c r="D363" s="179"/>
      <c r="E363" s="179"/>
    </row>
    <row r="364" spans="1:5" ht="24.75" customHeight="1" thickBot="1" x14ac:dyDescent="0.3">
      <c r="A364" s="180" t="s">
        <v>80</v>
      </c>
      <c r="B364" s="181"/>
      <c r="C364" s="179"/>
      <c r="D364" s="179"/>
      <c r="E364" s="179"/>
    </row>
    <row r="365" spans="1:5" ht="24.75" customHeight="1" thickBot="1" x14ac:dyDescent="0.3">
      <c r="A365" s="180" t="s">
        <v>81</v>
      </c>
      <c r="B365" s="181"/>
      <c r="C365" s="179"/>
      <c r="D365" s="179"/>
      <c r="E365" s="179"/>
    </row>
    <row r="366" spans="1:5" ht="24.75" customHeight="1" thickBot="1" x14ac:dyDescent="0.3">
      <c r="A366" s="217" t="s">
        <v>441</v>
      </c>
      <c r="B366" s="181">
        <f>B356+B361</f>
        <v>0</v>
      </c>
      <c r="C366" s="181">
        <f t="shared" ref="C366:E366" si="40">C356+C361</f>
        <v>0</v>
      </c>
      <c r="D366" s="181">
        <f t="shared" si="40"/>
        <v>8000</v>
      </c>
      <c r="E366" s="181">
        <f t="shared" si="40"/>
        <v>0</v>
      </c>
    </row>
    <row r="367" spans="1:5" ht="39.75" customHeight="1" thickBot="1" x14ac:dyDescent="0.3">
      <c r="A367" s="202" t="s">
        <v>168</v>
      </c>
      <c r="B367" s="219" t="s">
        <v>442</v>
      </c>
      <c r="C367" s="204" t="s">
        <v>73</v>
      </c>
      <c r="D367" s="181"/>
      <c r="E367" s="181"/>
    </row>
    <row r="368" spans="1:5" ht="24.75" customHeight="1" thickBot="1" x14ac:dyDescent="0.3">
      <c r="A368" s="146" t="s">
        <v>32</v>
      </c>
      <c r="B368" s="655" t="s">
        <v>443</v>
      </c>
      <c r="C368" s="656"/>
      <c r="D368" s="656"/>
      <c r="E368" s="657"/>
    </row>
    <row r="369" spans="1:5" ht="24.75" customHeight="1" thickBot="1" x14ac:dyDescent="0.3">
      <c r="A369" s="146" t="s">
        <v>34</v>
      </c>
      <c r="B369" s="637" t="s">
        <v>138</v>
      </c>
      <c r="C369" s="638"/>
      <c r="D369" s="638"/>
      <c r="E369" s="639"/>
    </row>
    <row r="370" spans="1:5" ht="24.75" customHeight="1" x14ac:dyDescent="0.25">
      <c r="A370" s="628"/>
      <c r="B370" s="161">
        <v>2019</v>
      </c>
      <c r="C370" s="161">
        <v>2020</v>
      </c>
      <c r="D370" s="161">
        <v>2021</v>
      </c>
      <c r="E370" s="161">
        <v>2022</v>
      </c>
    </row>
    <row r="371" spans="1:5" ht="24.75" customHeight="1" thickBot="1" x14ac:dyDescent="0.3">
      <c r="A371" s="629"/>
      <c r="B371" s="162" t="s">
        <v>13</v>
      </c>
      <c r="C371" s="162" t="s">
        <v>14</v>
      </c>
      <c r="D371" s="162" t="s">
        <v>14</v>
      </c>
      <c r="E371" s="162" t="s">
        <v>14</v>
      </c>
    </row>
    <row r="372" spans="1:5" ht="24.75" customHeight="1" thickBot="1" x14ac:dyDescent="0.3">
      <c r="A372" s="146" t="s">
        <v>36</v>
      </c>
      <c r="B372" s="146"/>
      <c r="C372" s="176"/>
      <c r="D372" s="176">
        <v>1500</v>
      </c>
      <c r="E372" s="176"/>
    </row>
    <row r="373" spans="1:5" ht="24.75" customHeight="1" thickBot="1" x14ac:dyDescent="0.3">
      <c r="A373" s="146" t="s">
        <v>37</v>
      </c>
      <c r="B373" s="175"/>
      <c r="C373" s="175"/>
      <c r="D373" s="175">
        <v>22000</v>
      </c>
      <c r="E373" s="175"/>
    </row>
    <row r="374" spans="1:5" ht="24.75" customHeight="1" thickBot="1" x14ac:dyDescent="0.3">
      <c r="A374" s="146" t="s">
        <v>38</v>
      </c>
      <c r="B374" s="175" t="e">
        <f>B373/B372</f>
        <v>#DIV/0!</v>
      </c>
      <c r="C374" s="175" t="e">
        <f t="shared" ref="C374:D374" si="41">C373/C372</f>
        <v>#DIV/0!</v>
      </c>
      <c r="D374" s="175">
        <f t="shared" si="41"/>
        <v>14.666666666666666</v>
      </c>
      <c r="E374" s="175" t="e">
        <f>E373/E372</f>
        <v>#DIV/0!</v>
      </c>
    </row>
    <row r="375" spans="1:5" ht="24.75" customHeight="1" thickBot="1" x14ac:dyDescent="0.3">
      <c r="A375" s="146" t="s">
        <v>39</v>
      </c>
      <c r="B375" s="176" t="s">
        <v>40</v>
      </c>
      <c r="C375" s="177" t="e">
        <f t="shared" ref="C375:E377" si="42">C372/B372-1</f>
        <v>#DIV/0!</v>
      </c>
      <c r="D375" s="177" t="e">
        <f t="shared" si="42"/>
        <v>#DIV/0!</v>
      </c>
      <c r="E375" s="177">
        <f t="shared" si="42"/>
        <v>-1</v>
      </c>
    </row>
    <row r="376" spans="1:5" ht="24.75" customHeight="1" thickBot="1" x14ac:dyDescent="0.3">
      <c r="A376" s="146" t="s">
        <v>41</v>
      </c>
      <c r="B376" s="176" t="s">
        <v>40</v>
      </c>
      <c r="C376" s="177" t="e">
        <f t="shared" si="42"/>
        <v>#DIV/0!</v>
      </c>
      <c r="D376" s="177" t="e">
        <f t="shared" si="42"/>
        <v>#DIV/0!</v>
      </c>
      <c r="E376" s="177">
        <f t="shared" si="42"/>
        <v>-1</v>
      </c>
    </row>
    <row r="377" spans="1:5" ht="24.75" customHeight="1" thickBot="1" x14ac:dyDescent="0.3">
      <c r="A377" s="146" t="s">
        <v>42</v>
      </c>
      <c r="B377" s="176" t="s">
        <v>40</v>
      </c>
      <c r="C377" s="177" t="e">
        <f t="shared" si="42"/>
        <v>#DIV/0!</v>
      </c>
      <c r="D377" s="177" t="e">
        <f t="shared" si="42"/>
        <v>#DIV/0!</v>
      </c>
      <c r="E377" s="177" t="e">
        <f t="shared" si="42"/>
        <v>#DIV/0!</v>
      </c>
    </row>
    <row r="378" spans="1:5" ht="24.75" customHeight="1" thickBot="1" x14ac:dyDescent="0.3">
      <c r="A378" s="640" t="s">
        <v>444</v>
      </c>
      <c r="B378" s="641"/>
      <c r="C378" s="641"/>
      <c r="D378" s="641"/>
      <c r="E378" s="642"/>
    </row>
    <row r="379" spans="1:5" ht="24.75" customHeight="1" x14ac:dyDescent="0.25">
      <c r="A379" s="628"/>
      <c r="B379" s="161">
        <v>2019</v>
      </c>
      <c r="C379" s="161">
        <v>2020</v>
      </c>
      <c r="D379" s="161">
        <v>2021</v>
      </c>
      <c r="E379" s="161">
        <v>2022</v>
      </c>
    </row>
    <row r="380" spans="1:5" ht="24.75" customHeight="1" thickBot="1" x14ac:dyDescent="0.3">
      <c r="A380" s="629"/>
      <c r="B380" s="162" t="s">
        <v>13</v>
      </c>
      <c r="C380" s="162" t="s">
        <v>14</v>
      </c>
      <c r="D380" s="162" t="s">
        <v>14</v>
      </c>
      <c r="E380" s="162" t="s">
        <v>14</v>
      </c>
    </row>
    <row r="381" spans="1:5" ht="24.75" customHeight="1" thickBot="1" x14ac:dyDescent="0.3">
      <c r="A381" s="178" t="s">
        <v>78</v>
      </c>
      <c r="B381" s="179">
        <f>B382+B383+B384+B385</f>
        <v>0</v>
      </c>
      <c r="C381" s="179">
        <f t="shared" ref="C381:E381" si="43">C382+C383+C384+C385</f>
        <v>0</v>
      </c>
      <c r="D381" s="179">
        <f t="shared" si="43"/>
        <v>0</v>
      </c>
      <c r="E381" s="179">
        <f t="shared" si="43"/>
        <v>0</v>
      </c>
    </row>
    <row r="382" spans="1:5" ht="24.75" customHeight="1" thickBot="1" x14ac:dyDescent="0.3">
      <c r="A382" s="180" t="s">
        <v>45</v>
      </c>
      <c r="B382" s="179"/>
      <c r="C382" s="179"/>
      <c r="D382" s="179"/>
      <c r="E382" s="179"/>
    </row>
    <row r="383" spans="1:5" ht="24.75" customHeight="1" thickBot="1" x14ac:dyDescent="0.3">
      <c r="A383" s="180" t="s">
        <v>79</v>
      </c>
      <c r="B383" s="179"/>
      <c r="C383" s="179"/>
      <c r="D383" s="179"/>
      <c r="E383" s="179"/>
    </row>
    <row r="384" spans="1:5" ht="24.75" customHeight="1" thickBot="1" x14ac:dyDescent="0.3">
      <c r="A384" s="180" t="s">
        <v>80</v>
      </c>
      <c r="B384" s="179"/>
      <c r="C384" s="179"/>
      <c r="D384" s="179"/>
      <c r="E384" s="179"/>
    </row>
    <row r="385" spans="1:5" ht="24.75" customHeight="1" thickBot="1" x14ac:dyDescent="0.3">
      <c r="A385" s="180" t="s">
        <v>81</v>
      </c>
      <c r="B385" s="179"/>
      <c r="C385" s="179"/>
      <c r="D385" s="179"/>
      <c r="E385" s="179"/>
    </row>
    <row r="386" spans="1:5" ht="24.75" customHeight="1" thickBot="1" x14ac:dyDescent="0.3">
      <c r="A386" s="178" t="s">
        <v>82</v>
      </c>
      <c r="B386" s="181">
        <f>B387+B388+B389+B390</f>
        <v>0</v>
      </c>
      <c r="C386" s="181">
        <f t="shared" ref="C386" si="44">C387+C388+C389+C390</f>
        <v>0</v>
      </c>
      <c r="D386" s="181">
        <v>22000</v>
      </c>
      <c r="E386" s="181">
        <v>0</v>
      </c>
    </row>
    <row r="387" spans="1:5" ht="24.75" customHeight="1" thickBot="1" x14ac:dyDescent="0.3">
      <c r="A387" s="180" t="s">
        <v>45</v>
      </c>
      <c r="B387" s="181">
        <v>0</v>
      </c>
      <c r="C387" s="179">
        <v>0</v>
      </c>
      <c r="D387" s="179">
        <v>22000</v>
      </c>
      <c r="E387" s="181">
        <v>0</v>
      </c>
    </row>
    <row r="388" spans="1:5" ht="24.75" customHeight="1" thickBot="1" x14ac:dyDescent="0.3">
      <c r="A388" s="180" t="s">
        <v>79</v>
      </c>
      <c r="B388" s="181"/>
      <c r="C388" s="179"/>
      <c r="D388" s="179"/>
      <c r="E388" s="179"/>
    </row>
    <row r="389" spans="1:5" ht="24.75" customHeight="1" thickBot="1" x14ac:dyDescent="0.3">
      <c r="A389" s="180" t="s">
        <v>80</v>
      </c>
      <c r="B389" s="181"/>
      <c r="C389" s="179"/>
      <c r="D389" s="179"/>
      <c r="E389" s="179"/>
    </row>
    <row r="390" spans="1:5" ht="24.75" customHeight="1" thickBot="1" x14ac:dyDescent="0.3">
      <c r="A390" s="180" t="s">
        <v>81</v>
      </c>
      <c r="B390" s="181"/>
      <c r="C390" s="179"/>
      <c r="D390" s="179"/>
      <c r="E390" s="179"/>
    </row>
    <row r="391" spans="1:5" ht="24.75" customHeight="1" thickBot="1" x14ac:dyDescent="0.3">
      <c r="A391" s="217" t="s">
        <v>445</v>
      </c>
      <c r="B391" s="181">
        <f>B381+B386</f>
        <v>0</v>
      </c>
      <c r="C391" s="181">
        <f t="shared" ref="C391:E391" si="45">C381+C386</f>
        <v>0</v>
      </c>
      <c r="D391" s="181">
        <f t="shared" si="45"/>
        <v>22000</v>
      </c>
      <c r="E391" s="181">
        <f t="shared" si="45"/>
        <v>0</v>
      </c>
    </row>
    <row r="392" spans="1:5" ht="41.25" customHeight="1" thickBot="1" x14ac:dyDescent="0.3">
      <c r="A392" s="202" t="s">
        <v>173</v>
      </c>
      <c r="B392" s="219" t="s">
        <v>446</v>
      </c>
      <c r="C392" s="204" t="s">
        <v>73</v>
      </c>
      <c r="D392" s="181"/>
      <c r="E392" s="181"/>
    </row>
    <row r="393" spans="1:5" ht="24.75" customHeight="1" thickBot="1" x14ac:dyDescent="0.3">
      <c r="A393" s="146" t="s">
        <v>32</v>
      </c>
      <c r="B393" s="655" t="s">
        <v>447</v>
      </c>
      <c r="C393" s="656"/>
      <c r="D393" s="656"/>
      <c r="E393" s="657"/>
    </row>
    <row r="394" spans="1:5" ht="24.75" customHeight="1" thickBot="1" x14ac:dyDescent="0.3">
      <c r="A394" s="146" t="s">
        <v>34</v>
      </c>
      <c r="B394" s="637" t="s">
        <v>211</v>
      </c>
      <c r="C394" s="638"/>
      <c r="D394" s="638"/>
      <c r="E394" s="639"/>
    </row>
    <row r="395" spans="1:5" ht="24.75" customHeight="1" x14ac:dyDescent="0.25">
      <c r="A395" s="628"/>
      <c r="B395" s="161">
        <v>2019</v>
      </c>
      <c r="C395" s="161">
        <v>2020</v>
      </c>
      <c r="D395" s="161">
        <v>2021</v>
      </c>
      <c r="E395" s="161">
        <v>2022</v>
      </c>
    </row>
    <row r="396" spans="1:5" ht="24.75" customHeight="1" thickBot="1" x14ac:dyDescent="0.3">
      <c r="A396" s="629"/>
      <c r="B396" s="162" t="s">
        <v>13</v>
      </c>
      <c r="C396" s="162" t="s">
        <v>14</v>
      </c>
      <c r="D396" s="162" t="s">
        <v>14</v>
      </c>
      <c r="E396" s="162" t="s">
        <v>14</v>
      </c>
    </row>
    <row r="397" spans="1:5" ht="24.75" customHeight="1" thickBot="1" x14ac:dyDescent="0.3">
      <c r="A397" s="146" t="s">
        <v>36</v>
      </c>
      <c r="B397" s="146"/>
      <c r="C397" s="176"/>
      <c r="D397" s="176">
        <v>1</v>
      </c>
      <c r="E397" s="220"/>
    </row>
    <row r="398" spans="1:5" ht="24.75" customHeight="1" thickBot="1" x14ac:dyDescent="0.3">
      <c r="A398" s="146" t="s">
        <v>37</v>
      </c>
      <c r="B398" s="175"/>
      <c r="C398" s="175"/>
      <c r="D398" s="175">
        <v>5000</v>
      </c>
      <c r="E398" s="197"/>
    </row>
    <row r="399" spans="1:5" ht="24.75" customHeight="1" thickBot="1" x14ac:dyDescent="0.3">
      <c r="A399" s="146" t="s">
        <v>38</v>
      </c>
      <c r="B399" s="175" t="e">
        <f>B398/B397</f>
        <v>#DIV/0!</v>
      </c>
      <c r="C399" s="175" t="e">
        <f t="shared" ref="C399:D399" si="46">C398/C397</f>
        <v>#DIV/0!</v>
      </c>
      <c r="D399" s="175">
        <f t="shared" si="46"/>
        <v>5000</v>
      </c>
      <c r="E399" s="197" t="e">
        <f>E398/E397</f>
        <v>#DIV/0!</v>
      </c>
    </row>
    <row r="400" spans="1:5" ht="24.75" customHeight="1" thickBot="1" x14ac:dyDescent="0.3">
      <c r="A400" s="146" t="s">
        <v>39</v>
      </c>
      <c r="B400" s="176" t="s">
        <v>40</v>
      </c>
      <c r="C400" s="177" t="e">
        <f t="shared" ref="C400:E402" si="47">C397/B397-1</f>
        <v>#DIV/0!</v>
      </c>
      <c r="D400" s="177" t="e">
        <f t="shared" si="47"/>
        <v>#DIV/0!</v>
      </c>
      <c r="E400" s="177">
        <f t="shared" si="47"/>
        <v>-1</v>
      </c>
    </row>
    <row r="401" spans="1:5" ht="24.75" customHeight="1" thickBot="1" x14ac:dyDescent="0.3">
      <c r="A401" s="146" t="s">
        <v>41</v>
      </c>
      <c r="B401" s="176" t="s">
        <v>40</v>
      </c>
      <c r="C401" s="177" t="e">
        <f t="shared" si="47"/>
        <v>#DIV/0!</v>
      </c>
      <c r="D401" s="177" t="e">
        <f t="shared" si="47"/>
        <v>#DIV/0!</v>
      </c>
      <c r="E401" s="177">
        <f t="shared" si="47"/>
        <v>-1</v>
      </c>
    </row>
    <row r="402" spans="1:5" ht="24.75" customHeight="1" thickBot="1" x14ac:dyDescent="0.3">
      <c r="A402" s="146" t="s">
        <v>42</v>
      </c>
      <c r="B402" s="176" t="s">
        <v>40</v>
      </c>
      <c r="C402" s="177" t="e">
        <f t="shared" si="47"/>
        <v>#DIV/0!</v>
      </c>
      <c r="D402" s="177" t="e">
        <f t="shared" si="47"/>
        <v>#DIV/0!</v>
      </c>
      <c r="E402" s="177" t="e">
        <f t="shared" si="47"/>
        <v>#DIV/0!</v>
      </c>
    </row>
    <row r="403" spans="1:5" ht="24.75" customHeight="1" thickBot="1" x14ac:dyDescent="0.3">
      <c r="A403" s="640" t="s">
        <v>448</v>
      </c>
      <c r="B403" s="641"/>
      <c r="C403" s="641"/>
      <c r="D403" s="641"/>
      <c r="E403" s="642"/>
    </row>
    <row r="404" spans="1:5" ht="24.75" customHeight="1" x14ac:dyDescent="0.25">
      <c r="A404" s="628"/>
      <c r="B404" s="161">
        <v>2019</v>
      </c>
      <c r="C404" s="161">
        <v>2020</v>
      </c>
      <c r="D404" s="161">
        <v>2021</v>
      </c>
      <c r="E404" s="161">
        <v>2022</v>
      </c>
    </row>
    <row r="405" spans="1:5" ht="24.75" customHeight="1" thickBot="1" x14ac:dyDescent="0.3">
      <c r="A405" s="629"/>
      <c r="B405" s="162" t="s">
        <v>13</v>
      </c>
      <c r="C405" s="162" t="s">
        <v>14</v>
      </c>
      <c r="D405" s="162" t="s">
        <v>14</v>
      </c>
      <c r="E405" s="162" t="s">
        <v>14</v>
      </c>
    </row>
    <row r="406" spans="1:5" ht="24.75" customHeight="1" thickBot="1" x14ac:dyDescent="0.3">
      <c r="A406" s="178" t="s">
        <v>78</v>
      </c>
      <c r="B406" s="179">
        <f>B407+B408+B409+B410</f>
        <v>0</v>
      </c>
      <c r="C406" s="179">
        <f t="shared" ref="C406:E406" si="48">C407+C408+C409+C410</f>
        <v>0</v>
      </c>
      <c r="D406" s="179">
        <f t="shared" si="48"/>
        <v>0</v>
      </c>
      <c r="E406" s="179">
        <f t="shared" si="48"/>
        <v>0</v>
      </c>
    </row>
    <row r="407" spans="1:5" ht="24.75" customHeight="1" thickBot="1" x14ac:dyDescent="0.3">
      <c r="A407" s="180" t="s">
        <v>45</v>
      </c>
      <c r="B407" s="179"/>
      <c r="C407" s="179"/>
      <c r="D407" s="179"/>
      <c r="E407" s="179"/>
    </row>
    <row r="408" spans="1:5" ht="24.75" customHeight="1" thickBot="1" x14ac:dyDescent="0.3">
      <c r="A408" s="180" t="s">
        <v>79</v>
      </c>
      <c r="B408" s="179"/>
      <c r="C408" s="179"/>
      <c r="D408" s="179"/>
      <c r="E408" s="179"/>
    </row>
    <row r="409" spans="1:5" ht="24.75" customHeight="1" thickBot="1" x14ac:dyDescent="0.3">
      <c r="A409" s="180" t="s">
        <v>80</v>
      </c>
      <c r="B409" s="179"/>
      <c r="C409" s="179"/>
      <c r="D409" s="179"/>
      <c r="E409" s="179"/>
    </row>
    <row r="410" spans="1:5" ht="24.75" customHeight="1" thickBot="1" x14ac:dyDescent="0.3">
      <c r="A410" s="180" t="s">
        <v>81</v>
      </c>
      <c r="B410" s="179"/>
      <c r="C410" s="179"/>
      <c r="D410" s="179"/>
      <c r="E410" s="179"/>
    </row>
    <row r="411" spans="1:5" ht="24.75" customHeight="1" thickBot="1" x14ac:dyDescent="0.3">
      <c r="A411" s="178" t="s">
        <v>82</v>
      </c>
      <c r="B411" s="181">
        <f>B412+B413+B414+B415</f>
        <v>0</v>
      </c>
      <c r="C411" s="181">
        <f t="shared" ref="C411" si="49">C412+C413+C414+C415</f>
        <v>0</v>
      </c>
      <c r="D411" s="181">
        <v>5000</v>
      </c>
      <c r="E411" s="181">
        <v>0</v>
      </c>
    </row>
    <row r="412" spans="1:5" ht="24.75" customHeight="1" thickBot="1" x14ac:dyDescent="0.3">
      <c r="A412" s="180" t="s">
        <v>45</v>
      </c>
      <c r="B412" s="181">
        <v>0</v>
      </c>
      <c r="C412" s="179">
        <v>0</v>
      </c>
      <c r="D412" s="179">
        <v>5000</v>
      </c>
      <c r="E412" s="221">
        <v>0</v>
      </c>
    </row>
    <row r="413" spans="1:5" ht="24.75" customHeight="1" thickBot="1" x14ac:dyDescent="0.3">
      <c r="A413" s="180" t="s">
        <v>79</v>
      </c>
      <c r="B413" s="181"/>
      <c r="C413" s="179"/>
      <c r="D413" s="179"/>
      <c r="E413" s="179"/>
    </row>
    <row r="414" spans="1:5" ht="24.75" customHeight="1" thickBot="1" x14ac:dyDescent="0.3">
      <c r="A414" s="180" t="s">
        <v>80</v>
      </c>
      <c r="B414" s="181"/>
      <c r="C414" s="179"/>
      <c r="D414" s="179"/>
      <c r="E414" s="179"/>
    </row>
    <row r="415" spans="1:5" ht="24.75" customHeight="1" thickBot="1" x14ac:dyDescent="0.3">
      <c r="A415" s="180" t="s">
        <v>81</v>
      </c>
      <c r="B415" s="181"/>
      <c r="C415" s="179"/>
      <c r="D415" s="179"/>
      <c r="E415" s="179"/>
    </row>
    <row r="416" spans="1:5" ht="24.75" customHeight="1" thickBot="1" x14ac:dyDescent="0.3">
      <c r="A416" s="217" t="s">
        <v>449</v>
      </c>
      <c r="B416" s="181">
        <f>B406+B411</f>
        <v>0</v>
      </c>
      <c r="C416" s="181">
        <f t="shared" ref="C416:E416" si="50">C406+C411</f>
        <v>0</v>
      </c>
      <c r="D416" s="181">
        <f t="shared" si="50"/>
        <v>5000</v>
      </c>
      <c r="E416" s="221">
        <f t="shared" si="50"/>
        <v>0</v>
      </c>
    </row>
    <row r="417" spans="1:5" ht="66" customHeight="1" thickBot="1" x14ac:dyDescent="0.3">
      <c r="A417" s="202" t="s">
        <v>177</v>
      </c>
      <c r="B417" s="219" t="s">
        <v>450</v>
      </c>
      <c r="C417" s="204" t="s">
        <v>73</v>
      </c>
      <c r="D417" s="181"/>
      <c r="E417" s="181"/>
    </row>
    <row r="418" spans="1:5" ht="33.75" customHeight="1" thickBot="1" x14ac:dyDescent="0.3">
      <c r="A418" s="146" t="s">
        <v>32</v>
      </c>
      <c r="B418" s="655" t="s">
        <v>451</v>
      </c>
      <c r="C418" s="656"/>
      <c r="D418" s="656"/>
      <c r="E418" s="657"/>
    </row>
    <row r="419" spans="1:5" ht="24.75" customHeight="1" thickBot="1" x14ac:dyDescent="0.3">
      <c r="A419" s="146" t="s">
        <v>34</v>
      </c>
      <c r="B419" s="637" t="s">
        <v>452</v>
      </c>
      <c r="C419" s="638"/>
      <c r="D419" s="638"/>
      <c r="E419" s="639"/>
    </row>
    <row r="420" spans="1:5" ht="24.75" customHeight="1" x14ac:dyDescent="0.25">
      <c r="A420" s="628"/>
      <c r="B420" s="161">
        <v>2019</v>
      </c>
      <c r="C420" s="161">
        <v>2020</v>
      </c>
      <c r="D420" s="161">
        <v>2021</v>
      </c>
      <c r="E420" s="161">
        <v>2022</v>
      </c>
    </row>
    <row r="421" spans="1:5" ht="24.75" customHeight="1" thickBot="1" x14ac:dyDescent="0.3">
      <c r="A421" s="629"/>
      <c r="B421" s="162" t="s">
        <v>13</v>
      </c>
      <c r="C421" s="162" t="s">
        <v>14</v>
      </c>
      <c r="D421" s="162" t="s">
        <v>14</v>
      </c>
      <c r="E421" s="162" t="s">
        <v>14</v>
      </c>
    </row>
    <row r="422" spans="1:5" ht="24.75" customHeight="1" thickBot="1" x14ac:dyDescent="0.3">
      <c r="A422" s="146" t="s">
        <v>36</v>
      </c>
      <c r="B422" s="146"/>
      <c r="C422" s="176"/>
      <c r="D422" s="176">
        <v>520</v>
      </c>
      <c r="E422" s="176"/>
    </row>
    <row r="423" spans="1:5" ht="24.75" customHeight="1" thickBot="1" x14ac:dyDescent="0.3">
      <c r="A423" s="146" t="s">
        <v>37</v>
      </c>
      <c r="B423" s="175"/>
      <c r="C423" s="175"/>
      <c r="D423" s="175">
        <v>35000</v>
      </c>
      <c r="E423" s="175"/>
    </row>
    <row r="424" spans="1:5" ht="24.75" customHeight="1" thickBot="1" x14ac:dyDescent="0.3">
      <c r="A424" s="146" t="s">
        <v>38</v>
      </c>
      <c r="B424" s="175" t="e">
        <f>B423/B422</f>
        <v>#DIV/0!</v>
      </c>
      <c r="C424" s="175" t="e">
        <f t="shared" ref="C424:D424" si="51">C423/C422</f>
        <v>#DIV/0!</v>
      </c>
      <c r="D424" s="175">
        <f t="shared" si="51"/>
        <v>67.307692307692307</v>
      </c>
      <c r="E424" s="175" t="e">
        <f>E423/E422</f>
        <v>#DIV/0!</v>
      </c>
    </row>
    <row r="425" spans="1:5" ht="24.75" customHeight="1" thickBot="1" x14ac:dyDescent="0.3">
      <c r="A425" s="146" t="s">
        <v>39</v>
      </c>
      <c r="B425" s="176" t="s">
        <v>40</v>
      </c>
      <c r="C425" s="177" t="e">
        <f t="shared" ref="C425:E427" si="52">C422/B422-1</f>
        <v>#DIV/0!</v>
      </c>
      <c r="D425" s="177" t="e">
        <f t="shared" si="52"/>
        <v>#DIV/0!</v>
      </c>
      <c r="E425" s="177">
        <f t="shared" si="52"/>
        <v>-1</v>
      </c>
    </row>
    <row r="426" spans="1:5" ht="24.75" customHeight="1" thickBot="1" x14ac:dyDescent="0.3">
      <c r="A426" s="146" t="s">
        <v>41</v>
      </c>
      <c r="B426" s="176" t="s">
        <v>40</v>
      </c>
      <c r="C426" s="177" t="e">
        <f t="shared" si="52"/>
        <v>#DIV/0!</v>
      </c>
      <c r="D426" s="177" t="e">
        <f t="shared" si="52"/>
        <v>#DIV/0!</v>
      </c>
      <c r="E426" s="177">
        <f t="shared" si="52"/>
        <v>-1</v>
      </c>
    </row>
    <row r="427" spans="1:5" ht="24.75" customHeight="1" thickBot="1" x14ac:dyDescent="0.3">
      <c r="A427" s="146" t="s">
        <v>42</v>
      </c>
      <c r="B427" s="176" t="s">
        <v>40</v>
      </c>
      <c r="C427" s="177" t="e">
        <f t="shared" si="52"/>
        <v>#DIV/0!</v>
      </c>
      <c r="D427" s="177" t="e">
        <f t="shared" si="52"/>
        <v>#DIV/0!</v>
      </c>
      <c r="E427" s="177" t="e">
        <f t="shared" si="52"/>
        <v>#DIV/0!</v>
      </c>
    </row>
    <row r="428" spans="1:5" ht="24.75" customHeight="1" thickBot="1" x14ac:dyDescent="0.3">
      <c r="A428" s="640" t="s">
        <v>453</v>
      </c>
      <c r="B428" s="641"/>
      <c r="C428" s="641"/>
      <c r="D428" s="641"/>
      <c r="E428" s="642"/>
    </row>
    <row r="429" spans="1:5" ht="24.75" customHeight="1" x14ac:dyDescent="0.25">
      <c r="A429" s="628"/>
      <c r="B429" s="161">
        <v>2019</v>
      </c>
      <c r="C429" s="161">
        <v>2020</v>
      </c>
      <c r="D429" s="161">
        <v>2021</v>
      </c>
      <c r="E429" s="161">
        <v>2022</v>
      </c>
    </row>
    <row r="430" spans="1:5" ht="24.75" customHeight="1" thickBot="1" x14ac:dyDescent="0.3">
      <c r="A430" s="629"/>
      <c r="B430" s="162" t="s">
        <v>13</v>
      </c>
      <c r="C430" s="162" t="s">
        <v>14</v>
      </c>
      <c r="D430" s="162" t="s">
        <v>14</v>
      </c>
      <c r="E430" s="162" t="s">
        <v>14</v>
      </c>
    </row>
    <row r="431" spans="1:5" ht="24.75" customHeight="1" thickBot="1" x14ac:dyDescent="0.3">
      <c r="A431" s="178" t="s">
        <v>78</v>
      </c>
      <c r="B431" s="179">
        <f>B432+B433+B434+B435</f>
        <v>0</v>
      </c>
      <c r="C431" s="179">
        <f t="shared" ref="C431:E431" si="53">C432+C433+C434+C435</f>
        <v>0</v>
      </c>
      <c r="D431" s="179">
        <f t="shared" si="53"/>
        <v>0</v>
      </c>
      <c r="E431" s="179">
        <f t="shared" si="53"/>
        <v>0</v>
      </c>
    </row>
    <row r="432" spans="1:5" ht="24.75" customHeight="1" thickBot="1" x14ac:dyDescent="0.3">
      <c r="A432" s="180" t="s">
        <v>45</v>
      </c>
      <c r="B432" s="179"/>
      <c r="C432" s="179"/>
      <c r="D432" s="179"/>
      <c r="E432" s="179"/>
    </row>
    <row r="433" spans="1:5" ht="24.75" customHeight="1" thickBot="1" x14ac:dyDescent="0.3">
      <c r="A433" s="180" t="s">
        <v>79</v>
      </c>
      <c r="B433" s="179"/>
      <c r="C433" s="179"/>
      <c r="D433" s="179"/>
      <c r="E433" s="179"/>
    </row>
    <row r="434" spans="1:5" ht="24.75" customHeight="1" thickBot="1" x14ac:dyDescent="0.3">
      <c r="A434" s="180" t="s">
        <v>80</v>
      </c>
      <c r="B434" s="179"/>
      <c r="C434" s="179"/>
      <c r="D434" s="179"/>
      <c r="E434" s="179"/>
    </row>
    <row r="435" spans="1:5" ht="24.75" customHeight="1" thickBot="1" x14ac:dyDescent="0.3">
      <c r="A435" s="180" t="s">
        <v>81</v>
      </c>
      <c r="B435" s="179"/>
      <c r="C435" s="179"/>
      <c r="D435" s="179"/>
      <c r="E435" s="179"/>
    </row>
    <row r="436" spans="1:5" ht="24.75" customHeight="1" thickBot="1" x14ac:dyDescent="0.3">
      <c r="A436" s="178" t="s">
        <v>82</v>
      </c>
      <c r="B436" s="181">
        <f>B437+B438+B439+B440</f>
        <v>0</v>
      </c>
      <c r="C436" s="181">
        <f t="shared" ref="C436" si="54">C437+C438+C439+C440</f>
        <v>0</v>
      </c>
      <c r="D436" s="181">
        <v>35000</v>
      </c>
      <c r="E436" s="181">
        <v>0</v>
      </c>
    </row>
    <row r="437" spans="1:5" ht="24.75" customHeight="1" thickBot="1" x14ac:dyDescent="0.3">
      <c r="A437" s="180" t="s">
        <v>45</v>
      </c>
      <c r="B437" s="181">
        <v>0</v>
      </c>
      <c r="C437" s="179">
        <v>0</v>
      </c>
      <c r="D437" s="179">
        <v>35000</v>
      </c>
      <c r="E437" s="181">
        <v>0</v>
      </c>
    </row>
    <row r="438" spans="1:5" ht="24.75" customHeight="1" thickBot="1" x14ac:dyDescent="0.3">
      <c r="A438" s="180" t="s">
        <v>79</v>
      </c>
      <c r="B438" s="181"/>
      <c r="C438" s="179"/>
      <c r="D438" s="179"/>
      <c r="E438" s="179"/>
    </row>
    <row r="439" spans="1:5" ht="24.75" customHeight="1" thickBot="1" x14ac:dyDescent="0.3">
      <c r="A439" s="180" t="s">
        <v>80</v>
      </c>
      <c r="B439" s="181"/>
      <c r="C439" s="179"/>
      <c r="D439" s="179"/>
      <c r="E439" s="179"/>
    </row>
    <row r="440" spans="1:5" ht="24.75" customHeight="1" thickBot="1" x14ac:dyDescent="0.3">
      <c r="A440" s="180" t="s">
        <v>81</v>
      </c>
      <c r="B440" s="181"/>
      <c r="C440" s="179"/>
      <c r="D440" s="179"/>
      <c r="E440" s="179"/>
    </row>
    <row r="441" spans="1:5" ht="29.25" customHeight="1" thickBot="1" x14ac:dyDescent="0.3">
      <c r="A441" s="217" t="s">
        <v>454</v>
      </c>
      <c r="B441" s="181">
        <f>B431+B436</f>
        <v>0</v>
      </c>
      <c r="C441" s="181">
        <f t="shared" ref="C441:E441" si="55">C431+C436</f>
        <v>0</v>
      </c>
      <c r="D441" s="181">
        <f t="shared" si="55"/>
        <v>35000</v>
      </c>
      <c r="E441" s="181">
        <f t="shared" si="55"/>
        <v>0</v>
      </c>
    </row>
    <row r="442" spans="1:5" ht="43.5" customHeight="1" thickBot="1" x14ac:dyDescent="0.3">
      <c r="A442" s="202" t="s">
        <v>183</v>
      </c>
      <c r="B442" s="219" t="s">
        <v>455</v>
      </c>
      <c r="C442" s="204" t="s">
        <v>73</v>
      </c>
      <c r="D442" s="181"/>
      <c r="E442" s="181"/>
    </row>
    <row r="443" spans="1:5" ht="29.25" customHeight="1" thickBot="1" x14ac:dyDescent="0.3">
      <c r="A443" s="146" t="s">
        <v>32</v>
      </c>
      <c r="B443" s="655" t="s">
        <v>456</v>
      </c>
      <c r="C443" s="656"/>
      <c r="D443" s="656"/>
      <c r="E443" s="657"/>
    </row>
    <row r="444" spans="1:5" ht="29.25" customHeight="1" thickBot="1" x14ac:dyDescent="0.3">
      <c r="A444" s="146" t="s">
        <v>34</v>
      </c>
      <c r="B444" s="637" t="s">
        <v>452</v>
      </c>
      <c r="C444" s="638"/>
      <c r="D444" s="638"/>
      <c r="E444" s="639"/>
    </row>
    <row r="445" spans="1:5" ht="29.25" customHeight="1" x14ac:dyDescent="0.25">
      <c r="A445" s="628"/>
      <c r="B445" s="161">
        <v>2019</v>
      </c>
      <c r="C445" s="161">
        <v>2020</v>
      </c>
      <c r="D445" s="161">
        <v>2021</v>
      </c>
      <c r="E445" s="161">
        <v>2022</v>
      </c>
    </row>
    <row r="446" spans="1:5" ht="29.25" customHeight="1" thickBot="1" x14ac:dyDescent="0.3">
      <c r="A446" s="629"/>
      <c r="B446" s="162" t="s">
        <v>13</v>
      </c>
      <c r="C446" s="162" t="s">
        <v>14</v>
      </c>
      <c r="D446" s="162" t="s">
        <v>14</v>
      </c>
      <c r="E446" s="162" t="s">
        <v>14</v>
      </c>
    </row>
    <row r="447" spans="1:5" ht="29.25" customHeight="1" thickBot="1" x14ac:dyDescent="0.3">
      <c r="A447" s="146" t="s">
        <v>36</v>
      </c>
      <c r="B447" s="146"/>
      <c r="C447" s="176"/>
      <c r="D447" s="146"/>
      <c r="E447" s="176">
        <v>960</v>
      </c>
    </row>
    <row r="448" spans="1:5" ht="29.25" customHeight="1" thickBot="1" x14ac:dyDescent="0.3">
      <c r="A448" s="146" t="s">
        <v>37</v>
      </c>
      <c r="B448" s="175"/>
      <c r="C448" s="175"/>
      <c r="D448" s="175"/>
      <c r="E448" s="175">
        <v>38000</v>
      </c>
    </row>
    <row r="449" spans="1:5" ht="29.25" customHeight="1" thickBot="1" x14ac:dyDescent="0.3">
      <c r="A449" s="146" t="s">
        <v>38</v>
      </c>
      <c r="B449" s="175" t="e">
        <f>B448/B447</f>
        <v>#DIV/0!</v>
      </c>
      <c r="C449" s="175" t="e">
        <f t="shared" ref="C449:D449" si="56">C448/C447</f>
        <v>#DIV/0!</v>
      </c>
      <c r="D449" s="175" t="e">
        <f t="shared" si="56"/>
        <v>#DIV/0!</v>
      </c>
      <c r="E449" s="175">
        <f>E448/E447</f>
        <v>39.583333333333336</v>
      </c>
    </row>
    <row r="450" spans="1:5" ht="29.25" customHeight="1" thickBot="1" x14ac:dyDescent="0.3">
      <c r="A450" s="146" t="s">
        <v>39</v>
      </c>
      <c r="B450" s="176" t="s">
        <v>40</v>
      </c>
      <c r="C450" s="177" t="e">
        <f t="shared" ref="C450:E452" si="57">C447/B447-1</f>
        <v>#DIV/0!</v>
      </c>
      <c r="D450" s="177" t="e">
        <f t="shared" si="57"/>
        <v>#DIV/0!</v>
      </c>
      <c r="E450" s="177" t="e">
        <f t="shared" si="57"/>
        <v>#DIV/0!</v>
      </c>
    </row>
    <row r="451" spans="1:5" ht="29.25" customHeight="1" thickBot="1" x14ac:dyDescent="0.3">
      <c r="A451" s="146" t="s">
        <v>41</v>
      </c>
      <c r="B451" s="176" t="s">
        <v>40</v>
      </c>
      <c r="C451" s="177" t="e">
        <f t="shared" si="57"/>
        <v>#DIV/0!</v>
      </c>
      <c r="D451" s="177" t="e">
        <f t="shared" si="57"/>
        <v>#DIV/0!</v>
      </c>
      <c r="E451" s="177" t="e">
        <f t="shared" si="57"/>
        <v>#DIV/0!</v>
      </c>
    </row>
    <row r="452" spans="1:5" ht="29.25" customHeight="1" thickBot="1" x14ac:dyDescent="0.3">
      <c r="A452" s="146" t="s">
        <v>42</v>
      </c>
      <c r="B452" s="176" t="s">
        <v>40</v>
      </c>
      <c r="C452" s="177" t="e">
        <f t="shared" si="57"/>
        <v>#DIV/0!</v>
      </c>
      <c r="D452" s="177" t="e">
        <f t="shared" si="57"/>
        <v>#DIV/0!</v>
      </c>
      <c r="E452" s="177" t="e">
        <f t="shared" si="57"/>
        <v>#DIV/0!</v>
      </c>
    </row>
    <row r="453" spans="1:5" ht="29.25" customHeight="1" thickBot="1" x14ac:dyDescent="0.3">
      <c r="A453" s="640" t="s">
        <v>457</v>
      </c>
      <c r="B453" s="641"/>
      <c r="C453" s="641"/>
      <c r="D453" s="641"/>
      <c r="E453" s="642"/>
    </row>
    <row r="454" spans="1:5" ht="29.25" customHeight="1" x14ac:dyDescent="0.25">
      <c r="A454" s="628"/>
      <c r="B454" s="161">
        <v>2019</v>
      </c>
      <c r="C454" s="161">
        <v>2020</v>
      </c>
      <c r="D454" s="161">
        <v>2021</v>
      </c>
      <c r="E454" s="161">
        <v>2022</v>
      </c>
    </row>
    <row r="455" spans="1:5" ht="29.25" customHeight="1" thickBot="1" x14ac:dyDescent="0.3">
      <c r="A455" s="629"/>
      <c r="B455" s="162" t="s">
        <v>13</v>
      </c>
      <c r="C455" s="162" t="s">
        <v>14</v>
      </c>
      <c r="D455" s="162" t="s">
        <v>14</v>
      </c>
      <c r="E455" s="162" t="s">
        <v>14</v>
      </c>
    </row>
    <row r="456" spans="1:5" ht="29.25" customHeight="1" thickBot="1" x14ac:dyDescent="0.3">
      <c r="A456" s="178" t="s">
        <v>78</v>
      </c>
      <c r="B456" s="179">
        <f>B457+B458+B459+B460</f>
        <v>0</v>
      </c>
      <c r="C456" s="179">
        <f t="shared" ref="C456:E456" si="58">C457+C458+C459+C460</f>
        <v>0</v>
      </c>
      <c r="D456" s="179">
        <f t="shared" si="58"/>
        <v>0</v>
      </c>
      <c r="E456" s="179">
        <f t="shared" si="58"/>
        <v>0</v>
      </c>
    </row>
    <row r="457" spans="1:5" ht="29.25" customHeight="1" thickBot="1" x14ac:dyDescent="0.3">
      <c r="A457" s="180" t="s">
        <v>45</v>
      </c>
      <c r="B457" s="179"/>
      <c r="C457" s="179"/>
      <c r="D457" s="179"/>
      <c r="E457" s="179"/>
    </row>
    <row r="458" spans="1:5" ht="29.25" customHeight="1" thickBot="1" x14ac:dyDescent="0.3">
      <c r="A458" s="180" t="s">
        <v>79</v>
      </c>
      <c r="B458" s="179"/>
      <c r="C458" s="179"/>
      <c r="D458" s="179"/>
      <c r="E458" s="179"/>
    </row>
    <row r="459" spans="1:5" ht="29.25" customHeight="1" thickBot="1" x14ac:dyDescent="0.3">
      <c r="A459" s="180" t="s">
        <v>80</v>
      </c>
      <c r="B459" s="179"/>
      <c r="C459" s="179"/>
      <c r="D459" s="179"/>
      <c r="E459" s="179"/>
    </row>
    <row r="460" spans="1:5" ht="29.25" customHeight="1" thickBot="1" x14ac:dyDescent="0.3">
      <c r="A460" s="180" t="s">
        <v>81</v>
      </c>
      <c r="B460" s="179"/>
      <c r="C460" s="179"/>
      <c r="D460" s="179"/>
      <c r="E460" s="179"/>
    </row>
    <row r="461" spans="1:5" ht="29.25" customHeight="1" thickBot="1" x14ac:dyDescent="0.3">
      <c r="A461" s="178" t="s">
        <v>82</v>
      </c>
      <c r="B461" s="181">
        <f>B462+B463+B464+B465</f>
        <v>0</v>
      </c>
      <c r="C461" s="181">
        <f t="shared" ref="C461" si="59">C462+C463+C464+C465</f>
        <v>0</v>
      </c>
      <c r="D461" s="181">
        <v>0</v>
      </c>
      <c r="E461" s="181">
        <v>38000</v>
      </c>
    </row>
    <row r="462" spans="1:5" ht="29.25" customHeight="1" thickBot="1" x14ac:dyDescent="0.3">
      <c r="A462" s="180" t="s">
        <v>45</v>
      </c>
      <c r="B462" s="181">
        <v>0</v>
      </c>
      <c r="C462" s="179">
        <v>0</v>
      </c>
      <c r="D462" s="179">
        <v>0</v>
      </c>
      <c r="E462" s="181">
        <v>38000</v>
      </c>
    </row>
    <row r="463" spans="1:5" ht="29.25" customHeight="1" thickBot="1" x14ac:dyDescent="0.3">
      <c r="A463" s="180" t="s">
        <v>79</v>
      </c>
      <c r="B463" s="181"/>
      <c r="C463" s="179"/>
      <c r="D463" s="179"/>
      <c r="E463" s="179"/>
    </row>
    <row r="464" spans="1:5" ht="29.25" customHeight="1" thickBot="1" x14ac:dyDescent="0.3">
      <c r="A464" s="180" t="s">
        <v>80</v>
      </c>
      <c r="B464" s="181"/>
      <c r="C464" s="179"/>
      <c r="D464" s="179"/>
      <c r="E464" s="179"/>
    </row>
    <row r="465" spans="1:5" ht="29.25" customHeight="1" thickBot="1" x14ac:dyDescent="0.3">
      <c r="A465" s="180" t="s">
        <v>81</v>
      </c>
      <c r="B465" s="181"/>
      <c r="C465" s="179"/>
      <c r="D465" s="179"/>
      <c r="E465" s="179"/>
    </row>
    <row r="466" spans="1:5" ht="29.25" customHeight="1" thickBot="1" x14ac:dyDescent="0.3">
      <c r="A466" s="217" t="s">
        <v>458</v>
      </c>
      <c r="B466" s="181">
        <f>B456+B461</f>
        <v>0</v>
      </c>
      <c r="C466" s="181">
        <f t="shared" ref="C466:E466" si="60">C456+C461</f>
        <v>0</v>
      </c>
      <c r="D466" s="181">
        <f t="shared" si="60"/>
        <v>0</v>
      </c>
      <c r="E466" s="181">
        <f t="shared" si="60"/>
        <v>38000</v>
      </c>
    </row>
    <row r="467" spans="1:5" ht="90" customHeight="1" thickBot="1" x14ac:dyDescent="0.3">
      <c r="A467" s="202" t="s">
        <v>197</v>
      </c>
      <c r="B467" s="219" t="s">
        <v>459</v>
      </c>
      <c r="C467" s="204" t="s">
        <v>73</v>
      </c>
      <c r="D467" s="181"/>
      <c r="E467" s="181"/>
    </row>
    <row r="468" spans="1:5" ht="39" customHeight="1" thickBot="1" x14ac:dyDescent="0.3">
      <c r="A468" s="146" t="s">
        <v>32</v>
      </c>
      <c r="B468" s="655" t="s">
        <v>460</v>
      </c>
      <c r="C468" s="656"/>
      <c r="D468" s="656"/>
      <c r="E468" s="657"/>
    </row>
    <row r="469" spans="1:5" ht="24.75" customHeight="1" thickBot="1" x14ac:dyDescent="0.3">
      <c r="A469" s="146" t="s">
        <v>34</v>
      </c>
      <c r="B469" s="637" t="s">
        <v>452</v>
      </c>
      <c r="C469" s="638"/>
      <c r="D469" s="638"/>
      <c r="E469" s="639"/>
    </row>
    <row r="470" spans="1:5" ht="24.75" customHeight="1" x14ac:dyDescent="0.25">
      <c r="A470" s="628"/>
      <c r="B470" s="161">
        <v>2019</v>
      </c>
      <c r="C470" s="161">
        <v>2020</v>
      </c>
      <c r="D470" s="161">
        <v>2021</v>
      </c>
      <c r="E470" s="161">
        <v>2022</v>
      </c>
    </row>
    <row r="471" spans="1:5" ht="24.75" customHeight="1" thickBot="1" x14ac:dyDescent="0.3">
      <c r="A471" s="629"/>
      <c r="B471" s="162" t="s">
        <v>13</v>
      </c>
      <c r="C471" s="162" t="s">
        <v>14</v>
      </c>
      <c r="D471" s="162" t="s">
        <v>14</v>
      </c>
      <c r="E471" s="162" t="s">
        <v>14</v>
      </c>
    </row>
    <row r="472" spans="1:5" ht="24.75" customHeight="1" thickBot="1" x14ac:dyDescent="0.3">
      <c r="A472" s="146" t="s">
        <v>36</v>
      </c>
      <c r="B472" s="146"/>
      <c r="C472" s="176"/>
      <c r="D472" s="146"/>
      <c r="E472" s="176">
        <v>960</v>
      </c>
    </row>
    <row r="473" spans="1:5" ht="24.75" customHeight="1" thickBot="1" x14ac:dyDescent="0.3">
      <c r="A473" s="146" t="s">
        <v>37</v>
      </c>
      <c r="B473" s="175"/>
      <c r="C473" s="175"/>
      <c r="D473" s="175"/>
      <c r="E473" s="175">
        <v>60000</v>
      </c>
    </row>
    <row r="474" spans="1:5" ht="24.75" customHeight="1" thickBot="1" x14ac:dyDescent="0.3">
      <c r="A474" s="146" t="s">
        <v>38</v>
      </c>
      <c r="B474" s="175" t="e">
        <f>B473/B472</f>
        <v>#DIV/0!</v>
      </c>
      <c r="C474" s="175" t="e">
        <f t="shared" ref="C474:D474" si="61">C473/C472</f>
        <v>#DIV/0!</v>
      </c>
      <c r="D474" s="175" t="e">
        <f t="shared" si="61"/>
        <v>#DIV/0!</v>
      </c>
      <c r="E474" s="175">
        <f>E473/E472</f>
        <v>62.5</v>
      </c>
    </row>
    <row r="475" spans="1:5" ht="24.75" customHeight="1" thickBot="1" x14ac:dyDescent="0.3">
      <c r="A475" s="146" t="s">
        <v>39</v>
      </c>
      <c r="B475" s="176" t="s">
        <v>40</v>
      </c>
      <c r="C475" s="177" t="e">
        <f t="shared" ref="C475:E477" si="62">C472/B472-1</f>
        <v>#DIV/0!</v>
      </c>
      <c r="D475" s="177" t="e">
        <f t="shared" si="62"/>
        <v>#DIV/0!</v>
      </c>
      <c r="E475" s="177" t="e">
        <f t="shared" si="62"/>
        <v>#DIV/0!</v>
      </c>
    </row>
    <row r="476" spans="1:5" ht="24.75" customHeight="1" thickBot="1" x14ac:dyDescent="0.3">
      <c r="A476" s="146" t="s">
        <v>41</v>
      </c>
      <c r="B476" s="176" t="s">
        <v>40</v>
      </c>
      <c r="C476" s="177" t="e">
        <f t="shared" si="62"/>
        <v>#DIV/0!</v>
      </c>
      <c r="D476" s="177" t="e">
        <f t="shared" si="62"/>
        <v>#DIV/0!</v>
      </c>
      <c r="E476" s="177" t="e">
        <f t="shared" si="62"/>
        <v>#DIV/0!</v>
      </c>
    </row>
    <row r="477" spans="1:5" ht="24.75" customHeight="1" thickBot="1" x14ac:dyDescent="0.3">
      <c r="A477" s="146" t="s">
        <v>42</v>
      </c>
      <c r="B477" s="176" t="s">
        <v>40</v>
      </c>
      <c r="C477" s="177" t="e">
        <f t="shared" si="62"/>
        <v>#DIV/0!</v>
      </c>
      <c r="D477" s="177" t="e">
        <f t="shared" si="62"/>
        <v>#DIV/0!</v>
      </c>
      <c r="E477" s="177" t="e">
        <f t="shared" si="62"/>
        <v>#DIV/0!</v>
      </c>
    </row>
    <row r="478" spans="1:5" ht="24.75" customHeight="1" thickBot="1" x14ac:dyDescent="0.3">
      <c r="A478" s="640" t="s">
        <v>461</v>
      </c>
      <c r="B478" s="641"/>
      <c r="C478" s="641"/>
      <c r="D478" s="641"/>
      <c r="E478" s="642"/>
    </row>
    <row r="479" spans="1:5" ht="24.75" customHeight="1" x14ac:dyDescent="0.25">
      <c r="A479" s="628"/>
      <c r="B479" s="161">
        <v>2019</v>
      </c>
      <c r="C479" s="161">
        <v>2020</v>
      </c>
      <c r="D479" s="161">
        <v>2021</v>
      </c>
      <c r="E479" s="161">
        <v>2022</v>
      </c>
    </row>
    <row r="480" spans="1:5" ht="24.75" customHeight="1" thickBot="1" x14ac:dyDescent="0.3">
      <c r="A480" s="629"/>
      <c r="B480" s="162" t="s">
        <v>13</v>
      </c>
      <c r="C480" s="162" t="s">
        <v>14</v>
      </c>
      <c r="D480" s="162" t="s">
        <v>14</v>
      </c>
      <c r="E480" s="162" t="s">
        <v>14</v>
      </c>
    </row>
    <row r="481" spans="1:5" ht="24.75" customHeight="1" thickBot="1" x14ac:dyDescent="0.3">
      <c r="A481" s="178" t="s">
        <v>78</v>
      </c>
      <c r="B481" s="179">
        <f>B482+B483+B484+B485</f>
        <v>0</v>
      </c>
      <c r="C481" s="179">
        <f t="shared" ref="C481:E481" si="63">C482+C483+C484+C485</f>
        <v>0</v>
      </c>
      <c r="D481" s="179">
        <f t="shared" si="63"/>
        <v>0</v>
      </c>
      <c r="E481" s="179">
        <f t="shared" si="63"/>
        <v>0</v>
      </c>
    </row>
    <row r="482" spans="1:5" ht="24.75" customHeight="1" thickBot="1" x14ac:dyDescent="0.3">
      <c r="A482" s="180" t="s">
        <v>45</v>
      </c>
      <c r="B482" s="179"/>
      <c r="C482" s="179"/>
      <c r="D482" s="179"/>
      <c r="E482" s="179"/>
    </row>
    <row r="483" spans="1:5" ht="24.75" customHeight="1" thickBot="1" x14ac:dyDescent="0.3">
      <c r="A483" s="180" t="s">
        <v>79</v>
      </c>
      <c r="B483" s="179"/>
      <c r="C483" s="179"/>
      <c r="D483" s="179"/>
      <c r="E483" s="179"/>
    </row>
    <row r="484" spans="1:5" ht="24.75" customHeight="1" thickBot="1" x14ac:dyDescent="0.3">
      <c r="A484" s="180" t="s">
        <v>80</v>
      </c>
      <c r="B484" s="179"/>
      <c r="C484" s="179"/>
      <c r="D484" s="179"/>
      <c r="E484" s="179"/>
    </row>
    <row r="485" spans="1:5" ht="24.75" customHeight="1" thickBot="1" x14ac:dyDescent="0.3">
      <c r="A485" s="180" t="s">
        <v>81</v>
      </c>
      <c r="B485" s="179"/>
      <c r="C485" s="179"/>
      <c r="D485" s="179"/>
      <c r="E485" s="179"/>
    </row>
    <row r="486" spans="1:5" ht="24.75" customHeight="1" thickBot="1" x14ac:dyDescent="0.3">
      <c r="A486" s="178" t="s">
        <v>82</v>
      </c>
      <c r="B486" s="181">
        <f>B487+B488+B489+B490</f>
        <v>0</v>
      </c>
      <c r="C486" s="181">
        <f t="shared" ref="C486" si="64">C487+C488+C489+C490</f>
        <v>0</v>
      </c>
      <c r="D486" s="181">
        <v>0</v>
      </c>
      <c r="E486" s="181">
        <v>60000</v>
      </c>
    </row>
    <row r="487" spans="1:5" ht="24.75" customHeight="1" thickBot="1" x14ac:dyDescent="0.3">
      <c r="A487" s="180" t="s">
        <v>45</v>
      </c>
      <c r="B487" s="181">
        <v>0</v>
      </c>
      <c r="C487" s="179">
        <v>0</v>
      </c>
      <c r="D487" s="179">
        <v>0</v>
      </c>
      <c r="E487" s="181">
        <v>60000</v>
      </c>
    </row>
    <row r="488" spans="1:5" ht="24.75" customHeight="1" thickBot="1" x14ac:dyDescent="0.3">
      <c r="A488" s="180" t="s">
        <v>79</v>
      </c>
      <c r="B488" s="181"/>
      <c r="C488" s="179"/>
      <c r="D488" s="179"/>
      <c r="E488" s="179"/>
    </row>
    <row r="489" spans="1:5" ht="24.75" customHeight="1" thickBot="1" x14ac:dyDescent="0.3">
      <c r="A489" s="180" t="s">
        <v>80</v>
      </c>
      <c r="B489" s="181"/>
      <c r="C489" s="179"/>
      <c r="D489" s="179"/>
      <c r="E489" s="179"/>
    </row>
    <row r="490" spans="1:5" ht="24.75" customHeight="1" thickBot="1" x14ac:dyDescent="0.3">
      <c r="A490" s="180" t="s">
        <v>81</v>
      </c>
      <c r="B490" s="181"/>
      <c r="C490" s="179"/>
      <c r="D490" s="179"/>
      <c r="E490" s="179"/>
    </row>
    <row r="491" spans="1:5" ht="24.75" customHeight="1" thickBot="1" x14ac:dyDescent="0.3">
      <c r="A491" s="217" t="s">
        <v>462</v>
      </c>
      <c r="B491" s="181">
        <f>B481+B486</f>
        <v>0</v>
      </c>
      <c r="C491" s="181">
        <f t="shared" ref="C491:E491" si="65">C481+C486</f>
        <v>0</v>
      </c>
      <c r="D491" s="181">
        <f t="shared" si="65"/>
        <v>0</v>
      </c>
      <c r="E491" s="181">
        <f t="shared" si="65"/>
        <v>60000</v>
      </c>
    </row>
    <row r="492" spans="1:5" ht="71.25" customHeight="1" thickBot="1" x14ac:dyDescent="0.3">
      <c r="A492" s="202" t="s">
        <v>203</v>
      </c>
      <c r="B492" s="219" t="s">
        <v>463</v>
      </c>
      <c r="C492" s="204" t="s">
        <v>73</v>
      </c>
      <c r="D492" s="181"/>
      <c r="E492" s="181"/>
    </row>
    <row r="493" spans="1:5" ht="24.75" customHeight="1" thickBot="1" x14ac:dyDescent="0.3">
      <c r="A493" s="146" t="s">
        <v>32</v>
      </c>
      <c r="B493" s="655" t="s">
        <v>464</v>
      </c>
      <c r="C493" s="656"/>
      <c r="D493" s="656"/>
      <c r="E493" s="657"/>
    </row>
    <row r="494" spans="1:5" ht="24.75" customHeight="1" thickBot="1" x14ac:dyDescent="0.3">
      <c r="A494" s="146" t="s">
        <v>34</v>
      </c>
      <c r="B494" s="637" t="s">
        <v>138</v>
      </c>
      <c r="C494" s="638"/>
      <c r="D494" s="638"/>
      <c r="E494" s="639"/>
    </row>
    <row r="495" spans="1:5" ht="24.75" customHeight="1" x14ac:dyDescent="0.25">
      <c r="A495" s="628"/>
      <c r="B495" s="161">
        <v>2019</v>
      </c>
      <c r="C495" s="161">
        <v>2020</v>
      </c>
      <c r="D495" s="161">
        <v>2021</v>
      </c>
      <c r="E495" s="161">
        <v>2022</v>
      </c>
    </row>
    <row r="496" spans="1:5" ht="24.75" customHeight="1" thickBot="1" x14ac:dyDescent="0.3">
      <c r="A496" s="629"/>
      <c r="B496" s="162" t="s">
        <v>13</v>
      </c>
      <c r="C496" s="162" t="s">
        <v>14</v>
      </c>
      <c r="D496" s="162" t="s">
        <v>14</v>
      </c>
      <c r="E496" s="162" t="s">
        <v>14</v>
      </c>
    </row>
    <row r="497" spans="1:5" ht="24.75" customHeight="1" thickBot="1" x14ac:dyDescent="0.3">
      <c r="A497" s="146" t="s">
        <v>36</v>
      </c>
      <c r="B497" s="146"/>
      <c r="C497" s="176"/>
      <c r="D497" s="146"/>
      <c r="E497" s="176">
        <v>500</v>
      </c>
    </row>
    <row r="498" spans="1:5" ht="24.75" customHeight="1" thickBot="1" x14ac:dyDescent="0.3">
      <c r="A498" s="146" t="s">
        <v>37</v>
      </c>
      <c r="B498" s="175"/>
      <c r="C498" s="175"/>
      <c r="D498" s="175"/>
      <c r="E498" s="175">
        <v>6000</v>
      </c>
    </row>
    <row r="499" spans="1:5" ht="24.75" customHeight="1" thickBot="1" x14ac:dyDescent="0.3">
      <c r="A499" s="146" t="s">
        <v>38</v>
      </c>
      <c r="B499" s="175" t="e">
        <f>B498/B497</f>
        <v>#DIV/0!</v>
      </c>
      <c r="C499" s="175" t="e">
        <f t="shared" ref="C499:D499" si="66">C498/C497</f>
        <v>#DIV/0!</v>
      </c>
      <c r="D499" s="175" t="e">
        <f t="shared" si="66"/>
        <v>#DIV/0!</v>
      </c>
      <c r="E499" s="175">
        <f>E498/E497</f>
        <v>12</v>
      </c>
    </row>
    <row r="500" spans="1:5" ht="24.75" customHeight="1" thickBot="1" x14ac:dyDescent="0.3">
      <c r="A500" s="146" t="s">
        <v>39</v>
      </c>
      <c r="B500" s="176" t="s">
        <v>40</v>
      </c>
      <c r="C500" s="177" t="e">
        <f t="shared" ref="C500:E502" si="67">C497/B497-1</f>
        <v>#DIV/0!</v>
      </c>
      <c r="D500" s="177" t="e">
        <f t="shared" si="67"/>
        <v>#DIV/0!</v>
      </c>
      <c r="E500" s="177" t="e">
        <f t="shared" si="67"/>
        <v>#DIV/0!</v>
      </c>
    </row>
    <row r="501" spans="1:5" ht="24.75" customHeight="1" thickBot="1" x14ac:dyDescent="0.3">
      <c r="A501" s="146" t="s">
        <v>41</v>
      </c>
      <c r="B501" s="176" t="s">
        <v>40</v>
      </c>
      <c r="C501" s="177" t="e">
        <f t="shared" si="67"/>
        <v>#DIV/0!</v>
      </c>
      <c r="D501" s="177" t="e">
        <f t="shared" si="67"/>
        <v>#DIV/0!</v>
      </c>
      <c r="E501" s="177" t="e">
        <f t="shared" si="67"/>
        <v>#DIV/0!</v>
      </c>
    </row>
    <row r="502" spans="1:5" ht="24.75" customHeight="1" thickBot="1" x14ac:dyDescent="0.3">
      <c r="A502" s="146" t="s">
        <v>42</v>
      </c>
      <c r="B502" s="176" t="s">
        <v>40</v>
      </c>
      <c r="C502" s="177" t="e">
        <f t="shared" si="67"/>
        <v>#DIV/0!</v>
      </c>
      <c r="D502" s="177" t="e">
        <f t="shared" si="67"/>
        <v>#DIV/0!</v>
      </c>
      <c r="E502" s="177" t="e">
        <f t="shared" si="67"/>
        <v>#DIV/0!</v>
      </c>
    </row>
    <row r="503" spans="1:5" ht="24.75" customHeight="1" thickBot="1" x14ac:dyDescent="0.3">
      <c r="A503" s="640" t="s">
        <v>465</v>
      </c>
      <c r="B503" s="641"/>
      <c r="C503" s="641"/>
      <c r="D503" s="641"/>
      <c r="E503" s="642"/>
    </row>
    <row r="504" spans="1:5" ht="24.75" customHeight="1" x14ac:dyDescent="0.25">
      <c r="A504" s="628"/>
      <c r="B504" s="161">
        <v>2019</v>
      </c>
      <c r="C504" s="161">
        <v>2020</v>
      </c>
      <c r="D504" s="161">
        <v>2021</v>
      </c>
      <c r="E504" s="161">
        <v>2022</v>
      </c>
    </row>
    <row r="505" spans="1:5" ht="24.75" customHeight="1" thickBot="1" x14ac:dyDescent="0.3">
      <c r="A505" s="629"/>
      <c r="B505" s="162" t="s">
        <v>13</v>
      </c>
      <c r="C505" s="162" t="s">
        <v>14</v>
      </c>
      <c r="D505" s="162" t="s">
        <v>14</v>
      </c>
      <c r="E505" s="162" t="s">
        <v>14</v>
      </c>
    </row>
    <row r="506" spans="1:5" ht="24.75" customHeight="1" thickBot="1" x14ac:dyDescent="0.3">
      <c r="A506" s="178" t="s">
        <v>78</v>
      </c>
      <c r="B506" s="179">
        <f>B507+B508+B509+B510</f>
        <v>0</v>
      </c>
      <c r="C506" s="179">
        <f t="shared" ref="C506:E506" si="68">C507+C508+C509+C510</f>
        <v>0</v>
      </c>
      <c r="D506" s="179">
        <f t="shared" si="68"/>
        <v>0</v>
      </c>
      <c r="E506" s="179">
        <f t="shared" si="68"/>
        <v>0</v>
      </c>
    </row>
    <row r="507" spans="1:5" ht="24.75" customHeight="1" thickBot="1" x14ac:dyDescent="0.3">
      <c r="A507" s="180" t="s">
        <v>45</v>
      </c>
      <c r="B507" s="179"/>
      <c r="C507" s="179"/>
      <c r="D507" s="179"/>
      <c r="E507" s="179"/>
    </row>
    <row r="508" spans="1:5" ht="24.75" customHeight="1" thickBot="1" x14ac:dyDescent="0.3">
      <c r="A508" s="180" t="s">
        <v>79</v>
      </c>
      <c r="B508" s="179"/>
      <c r="C508" s="179"/>
      <c r="D508" s="179"/>
      <c r="E508" s="179"/>
    </row>
    <row r="509" spans="1:5" ht="24.75" customHeight="1" thickBot="1" x14ac:dyDescent="0.3">
      <c r="A509" s="180" t="s">
        <v>80</v>
      </c>
      <c r="B509" s="179"/>
      <c r="C509" s="179"/>
      <c r="D509" s="179"/>
      <c r="E509" s="179"/>
    </row>
    <row r="510" spans="1:5" ht="24.75" customHeight="1" thickBot="1" x14ac:dyDescent="0.3">
      <c r="A510" s="180" t="s">
        <v>81</v>
      </c>
      <c r="B510" s="179"/>
      <c r="C510" s="179"/>
      <c r="D510" s="179"/>
      <c r="E510" s="179"/>
    </row>
    <row r="511" spans="1:5" ht="24.75" customHeight="1" thickBot="1" x14ac:dyDescent="0.3">
      <c r="A511" s="178" t="s">
        <v>82</v>
      </c>
      <c r="B511" s="181">
        <f>B512+B513+B514+B515</f>
        <v>0</v>
      </c>
      <c r="C511" s="181">
        <f t="shared" ref="C511" si="69">C512+C513+C514+C515</f>
        <v>0</v>
      </c>
      <c r="D511" s="181">
        <v>0</v>
      </c>
      <c r="E511" s="181">
        <v>6000</v>
      </c>
    </row>
    <row r="512" spans="1:5" ht="24.75" customHeight="1" thickBot="1" x14ac:dyDescent="0.3">
      <c r="A512" s="180" t="s">
        <v>45</v>
      </c>
      <c r="B512" s="181">
        <v>0</v>
      </c>
      <c r="C512" s="179">
        <v>0</v>
      </c>
      <c r="D512" s="179">
        <v>0</v>
      </c>
      <c r="E512" s="181">
        <v>6000</v>
      </c>
    </row>
    <row r="513" spans="1:5" ht="24.75" customHeight="1" thickBot="1" x14ac:dyDescent="0.3">
      <c r="A513" s="180" t="s">
        <v>79</v>
      </c>
      <c r="B513" s="181"/>
      <c r="C513" s="179"/>
      <c r="D513" s="179"/>
      <c r="E513" s="179"/>
    </row>
    <row r="514" spans="1:5" ht="24.75" customHeight="1" thickBot="1" x14ac:dyDescent="0.3">
      <c r="A514" s="180" t="s">
        <v>80</v>
      </c>
      <c r="B514" s="181"/>
      <c r="C514" s="179"/>
      <c r="D514" s="179"/>
      <c r="E514" s="179"/>
    </row>
    <row r="515" spans="1:5" ht="24.75" customHeight="1" thickBot="1" x14ac:dyDescent="0.3">
      <c r="A515" s="180" t="s">
        <v>81</v>
      </c>
      <c r="B515" s="181"/>
      <c r="C515" s="179"/>
      <c r="D515" s="179"/>
      <c r="E515" s="179"/>
    </row>
    <row r="516" spans="1:5" ht="24.75" customHeight="1" thickBot="1" x14ac:dyDescent="0.3">
      <c r="A516" s="217" t="s">
        <v>462</v>
      </c>
      <c r="B516" s="181">
        <f>B506+B511</f>
        <v>0</v>
      </c>
      <c r="C516" s="181">
        <f t="shared" ref="C516:E516" si="70">C506+C511</f>
        <v>0</v>
      </c>
      <c r="D516" s="181">
        <f t="shared" si="70"/>
        <v>0</v>
      </c>
      <c r="E516" s="181">
        <f t="shared" si="70"/>
        <v>6000</v>
      </c>
    </row>
    <row r="517" spans="1:5" ht="76.5" customHeight="1" thickBot="1" x14ac:dyDescent="0.3">
      <c r="A517" s="202" t="s">
        <v>203</v>
      </c>
      <c r="B517" s="219" t="s">
        <v>466</v>
      </c>
      <c r="C517" s="204" t="s">
        <v>73</v>
      </c>
      <c r="D517" s="181"/>
      <c r="E517" s="181"/>
    </row>
    <row r="518" spans="1:5" ht="24.75" customHeight="1" thickBot="1" x14ac:dyDescent="0.3">
      <c r="A518" s="146" t="s">
        <v>32</v>
      </c>
      <c r="B518" s="655" t="s">
        <v>467</v>
      </c>
      <c r="C518" s="656"/>
      <c r="D518" s="656"/>
      <c r="E518" s="657"/>
    </row>
    <row r="519" spans="1:5" ht="24.75" customHeight="1" thickBot="1" x14ac:dyDescent="0.3">
      <c r="A519" s="146" t="s">
        <v>34</v>
      </c>
      <c r="B519" s="637" t="s">
        <v>452</v>
      </c>
      <c r="C519" s="638"/>
      <c r="D519" s="638"/>
      <c r="E519" s="639"/>
    </row>
    <row r="520" spans="1:5" ht="24.75" customHeight="1" x14ac:dyDescent="0.25">
      <c r="A520" s="628"/>
      <c r="B520" s="161">
        <v>2019</v>
      </c>
      <c r="C520" s="161">
        <v>2020</v>
      </c>
      <c r="D520" s="161">
        <v>2021</v>
      </c>
      <c r="E520" s="161">
        <v>2022</v>
      </c>
    </row>
    <row r="521" spans="1:5" ht="24.75" customHeight="1" thickBot="1" x14ac:dyDescent="0.3">
      <c r="A521" s="629"/>
      <c r="B521" s="162" t="s">
        <v>13</v>
      </c>
      <c r="C521" s="162" t="s">
        <v>14</v>
      </c>
      <c r="D521" s="162" t="s">
        <v>14</v>
      </c>
      <c r="E521" s="162" t="s">
        <v>14</v>
      </c>
    </row>
    <row r="522" spans="1:5" ht="24.75" customHeight="1" thickBot="1" x14ac:dyDescent="0.3">
      <c r="A522" s="146" t="s">
        <v>36</v>
      </c>
      <c r="B522" s="146"/>
      <c r="C522" s="176"/>
      <c r="D522" s="146"/>
      <c r="E522" s="176">
        <v>500</v>
      </c>
    </row>
    <row r="523" spans="1:5" ht="24.75" customHeight="1" thickBot="1" x14ac:dyDescent="0.3">
      <c r="A523" s="146" t="s">
        <v>37</v>
      </c>
      <c r="B523" s="175"/>
      <c r="C523" s="175"/>
      <c r="D523" s="175"/>
      <c r="E523" s="175">
        <v>4000</v>
      </c>
    </row>
    <row r="524" spans="1:5" ht="24.75" customHeight="1" thickBot="1" x14ac:dyDescent="0.3">
      <c r="A524" s="146" t="s">
        <v>38</v>
      </c>
      <c r="B524" s="175" t="e">
        <f>B523/B522</f>
        <v>#DIV/0!</v>
      </c>
      <c r="C524" s="175" t="e">
        <f t="shared" ref="C524:D524" si="71">C523/C522</f>
        <v>#DIV/0!</v>
      </c>
      <c r="D524" s="175" t="e">
        <f t="shared" si="71"/>
        <v>#DIV/0!</v>
      </c>
      <c r="E524" s="175">
        <f>E523/E522</f>
        <v>8</v>
      </c>
    </row>
    <row r="525" spans="1:5" ht="24.75" customHeight="1" thickBot="1" x14ac:dyDescent="0.3">
      <c r="A525" s="146" t="s">
        <v>39</v>
      </c>
      <c r="B525" s="176" t="s">
        <v>40</v>
      </c>
      <c r="C525" s="177" t="e">
        <f t="shared" ref="C525:E527" si="72">C522/B522-1</f>
        <v>#DIV/0!</v>
      </c>
      <c r="D525" s="177" t="e">
        <f t="shared" si="72"/>
        <v>#DIV/0!</v>
      </c>
      <c r="E525" s="177" t="e">
        <f t="shared" si="72"/>
        <v>#DIV/0!</v>
      </c>
    </row>
    <row r="526" spans="1:5" ht="24.75" customHeight="1" thickBot="1" x14ac:dyDescent="0.3">
      <c r="A526" s="146" t="s">
        <v>41</v>
      </c>
      <c r="B526" s="176" t="s">
        <v>40</v>
      </c>
      <c r="C526" s="177" t="e">
        <f t="shared" si="72"/>
        <v>#DIV/0!</v>
      </c>
      <c r="D526" s="177" t="e">
        <f t="shared" si="72"/>
        <v>#DIV/0!</v>
      </c>
      <c r="E526" s="177" t="e">
        <f t="shared" si="72"/>
        <v>#DIV/0!</v>
      </c>
    </row>
    <row r="527" spans="1:5" ht="24.75" customHeight="1" thickBot="1" x14ac:dyDescent="0.3">
      <c r="A527" s="146" t="s">
        <v>42</v>
      </c>
      <c r="B527" s="176" t="s">
        <v>40</v>
      </c>
      <c r="C527" s="177" t="e">
        <f t="shared" si="72"/>
        <v>#DIV/0!</v>
      </c>
      <c r="D527" s="177" t="e">
        <f t="shared" si="72"/>
        <v>#DIV/0!</v>
      </c>
      <c r="E527" s="177" t="e">
        <f t="shared" si="72"/>
        <v>#DIV/0!</v>
      </c>
    </row>
    <row r="528" spans="1:5" ht="24.75" customHeight="1" thickBot="1" x14ac:dyDescent="0.3">
      <c r="A528" s="640" t="s">
        <v>465</v>
      </c>
      <c r="B528" s="641"/>
      <c r="C528" s="641"/>
      <c r="D528" s="641"/>
      <c r="E528" s="642"/>
    </row>
    <row r="529" spans="1:5" ht="24.75" customHeight="1" x14ac:dyDescent="0.25">
      <c r="A529" s="628"/>
      <c r="B529" s="161">
        <v>2019</v>
      </c>
      <c r="C529" s="161">
        <v>2020</v>
      </c>
      <c r="D529" s="161">
        <v>2021</v>
      </c>
      <c r="E529" s="161">
        <v>2022</v>
      </c>
    </row>
    <row r="530" spans="1:5" ht="24.75" customHeight="1" thickBot="1" x14ac:dyDescent="0.3">
      <c r="A530" s="629"/>
      <c r="B530" s="162" t="s">
        <v>13</v>
      </c>
      <c r="C530" s="162" t="s">
        <v>14</v>
      </c>
      <c r="D530" s="162" t="s">
        <v>14</v>
      </c>
      <c r="E530" s="162" t="s">
        <v>14</v>
      </c>
    </row>
    <row r="531" spans="1:5" ht="24.75" customHeight="1" thickBot="1" x14ac:dyDescent="0.3">
      <c r="A531" s="178" t="s">
        <v>78</v>
      </c>
      <c r="B531" s="179">
        <f>B532+B533+B534+B535</f>
        <v>0</v>
      </c>
      <c r="C531" s="179">
        <f t="shared" ref="C531:E531" si="73">C532+C533+C534+C535</f>
        <v>0</v>
      </c>
      <c r="D531" s="179">
        <f t="shared" si="73"/>
        <v>0</v>
      </c>
      <c r="E531" s="179">
        <f t="shared" si="73"/>
        <v>0</v>
      </c>
    </row>
    <row r="532" spans="1:5" ht="24.75" customHeight="1" thickBot="1" x14ac:dyDescent="0.3">
      <c r="A532" s="180" t="s">
        <v>45</v>
      </c>
      <c r="B532" s="179"/>
      <c r="C532" s="179"/>
      <c r="D532" s="179"/>
      <c r="E532" s="179"/>
    </row>
    <row r="533" spans="1:5" ht="24.75" customHeight="1" thickBot="1" x14ac:dyDescent="0.3">
      <c r="A533" s="180" t="s">
        <v>79</v>
      </c>
      <c r="B533" s="179"/>
      <c r="C533" s="179"/>
      <c r="D533" s="179"/>
      <c r="E533" s="179"/>
    </row>
    <row r="534" spans="1:5" ht="24.75" customHeight="1" thickBot="1" x14ac:dyDescent="0.3">
      <c r="A534" s="180" t="s">
        <v>80</v>
      </c>
      <c r="B534" s="179"/>
      <c r="C534" s="179"/>
      <c r="D534" s="179"/>
      <c r="E534" s="179"/>
    </row>
    <row r="535" spans="1:5" ht="24.75" customHeight="1" thickBot="1" x14ac:dyDescent="0.3">
      <c r="A535" s="180" t="s">
        <v>81</v>
      </c>
      <c r="B535" s="179"/>
      <c r="C535" s="179"/>
      <c r="D535" s="179"/>
      <c r="E535" s="179"/>
    </row>
    <row r="536" spans="1:5" ht="24.75" customHeight="1" thickBot="1" x14ac:dyDescent="0.3">
      <c r="A536" s="178" t="s">
        <v>82</v>
      </c>
      <c r="B536" s="181">
        <f>B537+B538+B539+B540</f>
        <v>0</v>
      </c>
      <c r="C536" s="181">
        <f t="shared" ref="C536:D536" si="74">C537+C538+C539+C540</f>
        <v>0</v>
      </c>
      <c r="D536" s="181">
        <f t="shared" si="74"/>
        <v>0</v>
      </c>
      <c r="E536" s="181">
        <v>4000</v>
      </c>
    </row>
    <row r="537" spans="1:5" ht="24.75" customHeight="1" thickBot="1" x14ac:dyDescent="0.3">
      <c r="A537" s="180" t="s">
        <v>45</v>
      </c>
      <c r="B537" s="181"/>
      <c r="C537" s="179"/>
      <c r="D537" s="179"/>
      <c r="E537" s="181">
        <v>4000</v>
      </c>
    </row>
    <row r="538" spans="1:5" ht="24.75" customHeight="1" thickBot="1" x14ac:dyDescent="0.3">
      <c r="A538" s="180" t="s">
        <v>79</v>
      </c>
      <c r="B538" s="181"/>
      <c r="C538" s="179"/>
      <c r="D538" s="179"/>
      <c r="E538" s="179"/>
    </row>
    <row r="539" spans="1:5" ht="24.75" customHeight="1" thickBot="1" x14ac:dyDescent="0.3">
      <c r="A539" s="180" t="s">
        <v>80</v>
      </c>
      <c r="B539" s="181"/>
      <c r="C539" s="179"/>
      <c r="D539" s="179"/>
      <c r="E539" s="179"/>
    </row>
    <row r="540" spans="1:5" ht="24.75" customHeight="1" thickBot="1" x14ac:dyDescent="0.3">
      <c r="A540" s="180" t="s">
        <v>81</v>
      </c>
      <c r="B540" s="181"/>
      <c r="C540" s="179"/>
      <c r="D540" s="179"/>
      <c r="E540" s="179"/>
    </row>
    <row r="541" spans="1:5" ht="24.75" customHeight="1" thickBot="1" x14ac:dyDescent="0.3">
      <c r="A541" s="217" t="s">
        <v>468</v>
      </c>
      <c r="B541" s="181">
        <f>B531+B536</f>
        <v>0</v>
      </c>
      <c r="C541" s="181">
        <f t="shared" ref="C541:E541" si="75">C531+C536</f>
        <v>0</v>
      </c>
      <c r="D541" s="181">
        <f t="shared" si="75"/>
        <v>0</v>
      </c>
      <c r="E541" s="181">
        <f t="shared" si="75"/>
        <v>4000</v>
      </c>
    </row>
    <row r="542" spans="1:5" ht="40.5" customHeight="1" thickBot="1" x14ac:dyDescent="0.3">
      <c r="A542" s="202" t="s">
        <v>469</v>
      </c>
      <c r="B542" s="219" t="s">
        <v>470</v>
      </c>
      <c r="C542" s="204" t="s">
        <v>73</v>
      </c>
      <c r="D542" s="181"/>
      <c r="E542" s="181"/>
    </row>
    <row r="543" spans="1:5" ht="24.75" customHeight="1" thickBot="1" x14ac:dyDescent="0.3">
      <c r="A543" s="146" t="s">
        <v>32</v>
      </c>
      <c r="B543" s="655" t="s">
        <v>471</v>
      </c>
      <c r="C543" s="656"/>
      <c r="D543" s="656"/>
      <c r="E543" s="657"/>
    </row>
    <row r="544" spans="1:5" ht="24.75" customHeight="1" thickBot="1" x14ac:dyDescent="0.3">
      <c r="A544" s="146" t="s">
        <v>34</v>
      </c>
      <c r="B544" s="637" t="s">
        <v>211</v>
      </c>
      <c r="C544" s="638"/>
      <c r="D544" s="638"/>
      <c r="E544" s="639"/>
    </row>
    <row r="545" spans="1:5" ht="24.75" customHeight="1" x14ac:dyDescent="0.25">
      <c r="A545" s="628"/>
      <c r="B545" s="161">
        <v>2019</v>
      </c>
      <c r="C545" s="161">
        <v>2020</v>
      </c>
      <c r="D545" s="161">
        <v>2021</v>
      </c>
      <c r="E545" s="161">
        <v>2022</v>
      </c>
    </row>
    <row r="546" spans="1:5" ht="24.75" customHeight="1" thickBot="1" x14ac:dyDescent="0.3">
      <c r="A546" s="629"/>
      <c r="B546" s="162" t="s">
        <v>13</v>
      </c>
      <c r="C546" s="162" t="s">
        <v>14</v>
      </c>
      <c r="D546" s="162" t="s">
        <v>14</v>
      </c>
      <c r="E546" s="162" t="s">
        <v>14</v>
      </c>
    </row>
    <row r="547" spans="1:5" ht="24.75" customHeight="1" thickBot="1" x14ac:dyDescent="0.3">
      <c r="A547" s="146" t="s">
        <v>36</v>
      </c>
      <c r="B547" s="146"/>
      <c r="C547" s="176"/>
      <c r="D547" s="146"/>
      <c r="E547" s="176">
        <v>1</v>
      </c>
    </row>
    <row r="548" spans="1:5" ht="24.75" customHeight="1" thickBot="1" x14ac:dyDescent="0.3">
      <c r="A548" s="146" t="s">
        <v>37</v>
      </c>
      <c r="B548" s="175"/>
      <c r="C548" s="175"/>
      <c r="D548" s="175">
        <f t="shared" ref="D548" si="76">D566</f>
        <v>0</v>
      </c>
      <c r="E548" s="175">
        <v>4000</v>
      </c>
    </row>
    <row r="549" spans="1:5" ht="24.75" customHeight="1" thickBot="1" x14ac:dyDescent="0.3">
      <c r="A549" s="146" t="s">
        <v>38</v>
      </c>
      <c r="B549" s="175" t="e">
        <f>B548/B547</f>
        <v>#DIV/0!</v>
      </c>
      <c r="C549" s="175" t="e">
        <f t="shared" ref="C549:D549" si="77">C548/C547</f>
        <v>#DIV/0!</v>
      </c>
      <c r="D549" s="175" t="e">
        <f t="shared" si="77"/>
        <v>#DIV/0!</v>
      </c>
      <c r="E549" s="175">
        <v>4000</v>
      </c>
    </row>
    <row r="550" spans="1:5" ht="24.75" customHeight="1" thickBot="1" x14ac:dyDescent="0.3">
      <c r="A550" s="146" t="s">
        <v>39</v>
      </c>
      <c r="B550" s="176" t="s">
        <v>40</v>
      </c>
      <c r="C550" s="177" t="e">
        <f t="shared" ref="C550:E552" si="78">C547/B547-1</f>
        <v>#DIV/0!</v>
      </c>
      <c r="D550" s="177" t="e">
        <f t="shared" si="78"/>
        <v>#DIV/0!</v>
      </c>
      <c r="E550" s="177" t="e">
        <f t="shared" si="78"/>
        <v>#DIV/0!</v>
      </c>
    </row>
    <row r="551" spans="1:5" ht="24.75" customHeight="1" thickBot="1" x14ac:dyDescent="0.3">
      <c r="A551" s="146" t="s">
        <v>41</v>
      </c>
      <c r="B551" s="176" t="s">
        <v>40</v>
      </c>
      <c r="C551" s="177" t="e">
        <f t="shared" si="78"/>
        <v>#DIV/0!</v>
      </c>
      <c r="D551" s="177" t="e">
        <f t="shared" si="78"/>
        <v>#DIV/0!</v>
      </c>
      <c r="E551" s="177" t="e">
        <f t="shared" si="78"/>
        <v>#DIV/0!</v>
      </c>
    </row>
    <row r="552" spans="1:5" ht="24.75" customHeight="1" thickBot="1" x14ac:dyDescent="0.3">
      <c r="A552" s="146" t="s">
        <v>42</v>
      </c>
      <c r="B552" s="176" t="s">
        <v>40</v>
      </c>
      <c r="C552" s="177" t="e">
        <f t="shared" si="78"/>
        <v>#DIV/0!</v>
      </c>
      <c r="D552" s="177" t="e">
        <f t="shared" si="78"/>
        <v>#DIV/0!</v>
      </c>
      <c r="E552" s="177" t="e">
        <f t="shared" si="78"/>
        <v>#DIV/0!</v>
      </c>
    </row>
    <row r="553" spans="1:5" ht="24.75" customHeight="1" thickBot="1" x14ac:dyDescent="0.3">
      <c r="A553" s="640" t="s">
        <v>472</v>
      </c>
      <c r="B553" s="641"/>
      <c r="C553" s="641"/>
      <c r="D553" s="641"/>
      <c r="E553" s="642"/>
    </row>
    <row r="554" spans="1:5" ht="24.75" customHeight="1" x14ac:dyDescent="0.25">
      <c r="A554" s="628"/>
      <c r="B554" s="161">
        <v>2019</v>
      </c>
      <c r="C554" s="161">
        <v>2020</v>
      </c>
      <c r="D554" s="161">
        <v>2021</v>
      </c>
      <c r="E554" s="161">
        <v>2022</v>
      </c>
    </row>
    <row r="555" spans="1:5" ht="24.75" customHeight="1" thickBot="1" x14ac:dyDescent="0.3">
      <c r="A555" s="629"/>
      <c r="B555" s="162" t="s">
        <v>13</v>
      </c>
      <c r="C555" s="162" t="s">
        <v>14</v>
      </c>
      <c r="D555" s="162" t="s">
        <v>14</v>
      </c>
      <c r="E555" s="162" t="s">
        <v>14</v>
      </c>
    </row>
    <row r="556" spans="1:5" ht="24.75" customHeight="1" thickBot="1" x14ac:dyDescent="0.3">
      <c r="A556" s="178" t="s">
        <v>78</v>
      </c>
      <c r="B556" s="179">
        <f>B557+B558+B559+B560</f>
        <v>0</v>
      </c>
      <c r="C556" s="179">
        <f t="shared" ref="C556:E556" si="79">C557+C558+C559+C560</f>
        <v>0</v>
      </c>
      <c r="D556" s="179">
        <f t="shared" si="79"/>
        <v>0</v>
      </c>
      <c r="E556" s="179">
        <f t="shared" si="79"/>
        <v>0</v>
      </c>
    </row>
    <row r="557" spans="1:5" ht="24.75" customHeight="1" thickBot="1" x14ac:dyDescent="0.3">
      <c r="A557" s="180" t="s">
        <v>45</v>
      </c>
      <c r="B557" s="179"/>
      <c r="C557" s="179"/>
      <c r="D557" s="179"/>
      <c r="E557" s="179"/>
    </row>
    <row r="558" spans="1:5" ht="24.75" customHeight="1" thickBot="1" x14ac:dyDescent="0.3">
      <c r="A558" s="180" t="s">
        <v>79</v>
      </c>
      <c r="B558" s="179"/>
      <c r="C558" s="179"/>
      <c r="D558" s="179"/>
      <c r="E558" s="179"/>
    </row>
    <row r="559" spans="1:5" ht="24.75" customHeight="1" thickBot="1" x14ac:dyDescent="0.3">
      <c r="A559" s="180" t="s">
        <v>80</v>
      </c>
      <c r="B559" s="179"/>
      <c r="C559" s="179"/>
      <c r="D559" s="179"/>
      <c r="E559" s="179"/>
    </row>
    <row r="560" spans="1:5" ht="24.75" customHeight="1" thickBot="1" x14ac:dyDescent="0.3">
      <c r="A560" s="180" t="s">
        <v>81</v>
      </c>
      <c r="B560" s="179"/>
      <c r="C560" s="179"/>
      <c r="D560" s="179"/>
      <c r="E560" s="179"/>
    </row>
    <row r="561" spans="1:5" ht="24.75" customHeight="1" thickBot="1" x14ac:dyDescent="0.3">
      <c r="A561" s="178" t="s">
        <v>82</v>
      </c>
      <c r="B561" s="181">
        <f>B562+B563+B564+B565</f>
        <v>0</v>
      </c>
      <c r="C561" s="181">
        <f t="shared" ref="C561:D561" si="80">C562+C563+C564+C565</f>
        <v>0</v>
      </c>
      <c r="D561" s="181">
        <f t="shared" si="80"/>
        <v>0</v>
      </c>
      <c r="E561" s="181">
        <v>4000</v>
      </c>
    </row>
    <row r="562" spans="1:5" ht="24.75" customHeight="1" thickBot="1" x14ac:dyDescent="0.3">
      <c r="A562" s="180" t="s">
        <v>45</v>
      </c>
      <c r="B562" s="181"/>
      <c r="C562" s="179"/>
      <c r="D562" s="179"/>
      <c r="E562" s="181">
        <v>4000</v>
      </c>
    </row>
    <row r="563" spans="1:5" ht="24.75" customHeight="1" thickBot="1" x14ac:dyDescent="0.3">
      <c r="A563" s="180" t="s">
        <v>79</v>
      </c>
      <c r="B563" s="181"/>
      <c r="C563" s="179"/>
      <c r="D563" s="179"/>
      <c r="E563" s="179"/>
    </row>
    <row r="564" spans="1:5" ht="24.75" customHeight="1" thickBot="1" x14ac:dyDescent="0.3">
      <c r="A564" s="180" t="s">
        <v>80</v>
      </c>
      <c r="B564" s="181"/>
      <c r="C564" s="179"/>
      <c r="D564" s="179"/>
      <c r="E564" s="179"/>
    </row>
    <row r="565" spans="1:5" ht="24.75" customHeight="1" thickBot="1" x14ac:dyDescent="0.3">
      <c r="A565" s="180" t="s">
        <v>81</v>
      </c>
      <c r="B565" s="181"/>
      <c r="C565" s="179"/>
      <c r="D565" s="179"/>
      <c r="E565" s="179"/>
    </row>
    <row r="566" spans="1:5" ht="24.75" customHeight="1" thickBot="1" x14ac:dyDescent="0.3">
      <c r="A566" s="217" t="s">
        <v>473</v>
      </c>
      <c r="B566" s="181">
        <f>B556+B561</f>
        <v>0</v>
      </c>
      <c r="C566" s="181">
        <f t="shared" ref="C566:E566" si="81">C556+C561</f>
        <v>0</v>
      </c>
      <c r="D566" s="181">
        <f t="shared" si="81"/>
        <v>0</v>
      </c>
      <c r="E566" s="181">
        <f t="shared" si="81"/>
        <v>4000</v>
      </c>
    </row>
    <row r="567" spans="1:5" ht="39" customHeight="1" thickBot="1" x14ac:dyDescent="0.3">
      <c r="A567" s="202" t="s">
        <v>214</v>
      </c>
      <c r="B567" s="219" t="s">
        <v>474</v>
      </c>
      <c r="C567" s="204" t="s">
        <v>73</v>
      </c>
      <c r="D567" s="181"/>
      <c r="E567" s="181"/>
    </row>
    <row r="568" spans="1:5" ht="24.75" customHeight="1" thickBot="1" x14ac:dyDescent="0.3">
      <c r="A568" s="146" t="s">
        <v>32</v>
      </c>
      <c r="B568" s="655" t="s">
        <v>475</v>
      </c>
      <c r="C568" s="656"/>
      <c r="D568" s="656"/>
      <c r="E568" s="657"/>
    </row>
    <row r="569" spans="1:5" ht="24.75" customHeight="1" thickBot="1" x14ac:dyDescent="0.3">
      <c r="A569" s="146" t="s">
        <v>34</v>
      </c>
      <c r="B569" s="637" t="s">
        <v>211</v>
      </c>
      <c r="C569" s="638"/>
      <c r="D569" s="638"/>
      <c r="E569" s="639"/>
    </row>
    <row r="570" spans="1:5" ht="24.75" customHeight="1" x14ac:dyDescent="0.25">
      <c r="A570" s="628"/>
      <c r="B570" s="161">
        <v>2019</v>
      </c>
      <c r="C570" s="161">
        <v>2020</v>
      </c>
      <c r="D570" s="161">
        <v>2021</v>
      </c>
      <c r="E570" s="161">
        <v>2022</v>
      </c>
    </row>
    <row r="571" spans="1:5" ht="24.75" customHeight="1" thickBot="1" x14ac:dyDescent="0.3">
      <c r="A571" s="629"/>
      <c r="B571" s="162" t="s">
        <v>13</v>
      </c>
      <c r="C571" s="162" t="s">
        <v>14</v>
      </c>
      <c r="D571" s="162" t="s">
        <v>14</v>
      </c>
      <c r="E571" s="162" t="s">
        <v>14</v>
      </c>
    </row>
    <row r="572" spans="1:5" ht="24.75" customHeight="1" thickBot="1" x14ac:dyDescent="0.3">
      <c r="A572" s="146" t="s">
        <v>36</v>
      </c>
      <c r="B572" s="146"/>
      <c r="C572" s="176"/>
      <c r="D572" s="146"/>
      <c r="E572" s="176">
        <v>1</v>
      </c>
    </row>
    <row r="573" spans="1:5" ht="24.75" customHeight="1" thickBot="1" x14ac:dyDescent="0.3">
      <c r="A573" s="146" t="s">
        <v>37</v>
      </c>
      <c r="B573" s="175"/>
      <c r="C573" s="175"/>
      <c r="D573" s="175"/>
      <c r="E573" s="175">
        <v>4000</v>
      </c>
    </row>
    <row r="574" spans="1:5" ht="24.75" customHeight="1" thickBot="1" x14ac:dyDescent="0.3">
      <c r="A574" s="146" t="s">
        <v>38</v>
      </c>
      <c r="B574" s="175" t="e">
        <f>B573/B572</f>
        <v>#DIV/0!</v>
      </c>
      <c r="C574" s="175" t="e">
        <f t="shared" ref="C574:E574" si="82">C573/C572</f>
        <v>#DIV/0!</v>
      </c>
      <c r="D574" s="175" t="e">
        <f t="shared" si="82"/>
        <v>#DIV/0!</v>
      </c>
      <c r="E574" s="175">
        <f t="shared" si="82"/>
        <v>4000</v>
      </c>
    </row>
    <row r="575" spans="1:5" ht="24.75" customHeight="1" thickBot="1" x14ac:dyDescent="0.3">
      <c r="A575" s="146" t="s">
        <v>39</v>
      </c>
      <c r="B575" s="176" t="s">
        <v>40</v>
      </c>
      <c r="C575" s="177" t="e">
        <f t="shared" ref="C575:E577" si="83">C572/B572-1</f>
        <v>#DIV/0!</v>
      </c>
      <c r="D575" s="177" t="e">
        <f t="shared" si="83"/>
        <v>#DIV/0!</v>
      </c>
      <c r="E575" s="177" t="e">
        <f t="shared" si="83"/>
        <v>#DIV/0!</v>
      </c>
    </row>
    <row r="576" spans="1:5" ht="24.75" customHeight="1" thickBot="1" x14ac:dyDescent="0.3">
      <c r="A576" s="146" t="s">
        <v>41</v>
      </c>
      <c r="B576" s="176" t="s">
        <v>40</v>
      </c>
      <c r="C576" s="177" t="e">
        <f t="shared" si="83"/>
        <v>#DIV/0!</v>
      </c>
      <c r="D576" s="177" t="e">
        <f t="shared" si="83"/>
        <v>#DIV/0!</v>
      </c>
      <c r="E576" s="177" t="e">
        <f t="shared" si="83"/>
        <v>#DIV/0!</v>
      </c>
    </row>
    <row r="577" spans="1:5" ht="24.75" customHeight="1" thickBot="1" x14ac:dyDescent="0.3">
      <c r="A577" s="146" t="s">
        <v>42</v>
      </c>
      <c r="B577" s="176" t="s">
        <v>40</v>
      </c>
      <c r="C577" s="177" t="e">
        <f t="shared" si="83"/>
        <v>#DIV/0!</v>
      </c>
      <c r="D577" s="177" t="e">
        <f t="shared" si="83"/>
        <v>#DIV/0!</v>
      </c>
      <c r="E577" s="177" t="e">
        <f t="shared" si="83"/>
        <v>#DIV/0!</v>
      </c>
    </row>
    <row r="578" spans="1:5" ht="24.75" customHeight="1" thickBot="1" x14ac:dyDescent="0.3">
      <c r="A578" s="640" t="s">
        <v>476</v>
      </c>
      <c r="B578" s="641"/>
      <c r="C578" s="641"/>
      <c r="D578" s="641"/>
      <c r="E578" s="642"/>
    </row>
    <row r="579" spans="1:5" ht="24.75" customHeight="1" x14ac:dyDescent="0.25">
      <c r="A579" s="628"/>
      <c r="B579" s="161">
        <v>2019</v>
      </c>
      <c r="C579" s="161">
        <v>2020</v>
      </c>
      <c r="D579" s="161">
        <v>2021</v>
      </c>
      <c r="E579" s="161">
        <v>2022</v>
      </c>
    </row>
    <row r="580" spans="1:5" ht="24.75" customHeight="1" thickBot="1" x14ac:dyDescent="0.3">
      <c r="A580" s="629"/>
      <c r="B580" s="162" t="s">
        <v>13</v>
      </c>
      <c r="C580" s="162" t="s">
        <v>14</v>
      </c>
      <c r="D580" s="162" t="s">
        <v>14</v>
      </c>
      <c r="E580" s="162" t="s">
        <v>14</v>
      </c>
    </row>
    <row r="581" spans="1:5" ht="24.75" customHeight="1" thickBot="1" x14ac:dyDescent="0.3">
      <c r="A581" s="178" t="s">
        <v>78</v>
      </c>
      <c r="B581" s="179">
        <f>B582+B583+B584+B585</f>
        <v>0</v>
      </c>
      <c r="C581" s="179">
        <f t="shared" ref="C581:E581" si="84">C582+C583+C584+C585</f>
        <v>0</v>
      </c>
      <c r="D581" s="179">
        <f t="shared" si="84"/>
        <v>0</v>
      </c>
      <c r="E581" s="179">
        <f t="shared" si="84"/>
        <v>0</v>
      </c>
    </row>
    <row r="582" spans="1:5" ht="24.75" customHeight="1" thickBot="1" x14ac:dyDescent="0.3">
      <c r="A582" s="180" t="s">
        <v>45</v>
      </c>
      <c r="B582" s="179"/>
      <c r="C582" s="179"/>
      <c r="D582" s="179"/>
      <c r="E582" s="179"/>
    </row>
    <row r="583" spans="1:5" ht="24.75" customHeight="1" thickBot="1" x14ac:dyDescent="0.3">
      <c r="A583" s="180" t="s">
        <v>79</v>
      </c>
      <c r="B583" s="179"/>
      <c r="C583" s="179"/>
      <c r="D583" s="179"/>
      <c r="E583" s="179"/>
    </row>
    <row r="584" spans="1:5" ht="24.75" customHeight="1" thickBot="1" x14ac:dyDescent="0.3">
      <c r="A584" s="180" t="s">
        <v>80</v>
      </c>
      <c r="B584" s="179"/>
      <c r="C584" s="179"/>
      <c r="D584" s="179"/>
      <c r="E584" s="179"/>
    </row>
    <row r="585" spans="1:5" ht="24.75" customHeight="1" thickBot="1" x14ac:dyDescent="0.3">
      <c r="A585" s="180" t="s">
        <v>81</v>
      </c>
      <c r="B585" s="179"/>
      <c r="C585" s="179"/>
      <c r="D585" s="179"/>
      <c r="E585" s="179"/>
    </row>
    <row r="586" spans="1:5" ht="24.75" customHeight="1" thickBot="1" x14ac:dyDescent="0.3">
      <c r="A586" s="178" t="s">
        <v>82</v>
      </c>
      <c r="B586" s="181">
        <f>B587+B588+B589+B590</f>
        <v>0</v>
      </c>
      <c r="C586" s="181">
        <f t="shared" ref="C586:D586" si="85">C587+C588+C589+C590</f>
        <v>0</v>
      </c>
      <c r="D586" s="181">
        <f t="shared" si="85"/>
        <v>0</v>
      </c>
      <c r="E586" s="181">
        <v>4000</v>
      </c>
    </row>
    <row r="587" spans="1:5" ht="24.75" customHeight="1" thickBot="1" x14ac:dyDescent="0.3">
      <c r="A587" s="180" t="s">
        <v>45</v>
      </c>
      <c r="B587" s="181"/>
      <c r="C587" s="179"/>
      <c r="D587" s="179"/>
      <c r="E587" s="181">
        <v>4000</v>
      </c>
    </row>
    <row r="588" spans="1:5" ht="24.75" customHeight="1" thickBot="1" x14ac:dyDescent="0.3">
      <c r="A588" s="180" t="s">
        <v>79</v>
      </c>
      <c r="B588" s="181"/>
      <c r="C588" s="179"/>
      <c r="D588" s="179"/>
      <c r="E588" s="179"/>
    </row>
    <row r="589" spans="1:5" ht="24.75" customHeight="1" thickBot="1" x14ac:dyDescent="0.3">
      <c r="A589" s="180" t="s">
        <v>80</v>
      </c>
      <c r="B589" s="181"/>
      <c r="C589" s="179"/>
      <c r="D589" s="179"/>
      <c r="E589" s="179"/>
    </row>
    <row r="590" spans="1:5" ht="24.75" customHeight="1" thickBot="1" x14ac:dyDescent="0.3">
      <c r="A590" s="180" t="s">
        <v>81</v>
      </c>
      <c r="B590" s="181"/>
      <c r="C590" s="179"/>
      <c r="D590" s="179"/>
      <c r="E590" s="179"/>
    </row>
    <row r="591" spans="1:5" ht="39" customHeight="1" thickBot="1" x14ac:dyDescent="0.3">
      <c r="A591" s="217" t="s">
        <v>477</v>
      </c>
      <c r="B591" s="181">
        <f>B581+B586</f>
        <v>0</v>
      </c>
      <c r="C591" s="181">
        <f t="shared" ref="C591:E591" si="86">C581+C586</f>
        <v>0</v>
      </c>
      <c r="D591" s="181">
        <f t="shared" si="86"/>
        <v>0</v>
      </c>
      <c r="E591" s="181">
        <f t="shared" si="86"/>
        <v>4000</v>
      </c>
    </row>
    <row r="592" spans="1:5" ht="50.25" customHeight="1" thickBot="1" x14ac:dyDescent="0.3">
      <c r="A592" s="202" t="s">
        <v>220</v>
      </c>
      <c r="B592" s="219" t="s">
        <v>478</v>
      </c>
      <c r="C592" s="204" t="s">
        <v>73</v>
      </c>
      <c r="D592" s="181"/>
      <c r="E592" s="181"/>
    </row>
    <row r="593" spans="1:5" ht="24.75" customHeight="1" thickBot="1" x14ac:dyDescent="0.3">
      <c r="A593" s="146" t="s">
        <v>32</v>
      </c>
      <c r="B593" s="655" t="s">
        <v>479</v>
      </c>
      <c r="C593" s="656"/>
      <c r="D593" s="656"/>
      <c r="E593" s="657"/>
    </row>
    <row r="594" spans="1:5" ht="24.75" customHeight="1" thickBot="1" x14ac:dyDescent="0.3">
      <c r="A594" s="146" t="s">
        <v>34</v>
      </c>
      <c r="B594" s="637" t="s">
        <v>138</v>
      </c>
      <c r="C594" s="638"/>
      <c r="D594" s="638"/>
      <c r="E594" s="639"/>
    </row>
    <row r="595" spans="1:5" ht="24.75" customHeight="1" x14ac:dyDescent="0.25">
      <c r="A595" s="628"/>
      <c r="B595" s="161">
        <v>2019</v>
      </c>
      <c r="C595" s="161">
        <v>2020</v>
      </c>
      <c r="D595" s="161">
        <v>2021</v>
      </c>
      <c r="E595" s="161">
        <v>2022</v>
      </c>
    </row>
    <row r="596" spans="1:5" ht="24.75" customHeight="1" thickBot="1" x14ac:dyDescent="0.3">
      <c r="A596" s="629"/>
      <c r="B596" s="162" t="s">
        <v>13</v>
      </c>
      <c r="C596" s="162" t="s">
        <v>14</v>
      </c>
      <c r="D596" s="162" t="s">
        <v>14</v>
      </c>
      <c r="E596" s="162" t="s">
        <v>14</v>
      </c>
    </row>
    <row r="597" spans="1:5" ht="24.75" customHeight="1" thickBot="1" x14ac:dyDescent="0.3">
      <c r="A597" s="146" t="s">
        <v>36</v>
      </c>
      <c r="B597" s="146"/>
      <c r="C597" s="176"/>
      <c r="D597" s="146"/>
      <c r="E597" s="176">
        <v>5452</v>
      </c>
    </row>
    <row r="598" spans="1:5" ht="24.75" customHeight="1" thickBot="1" x14ac:dyDescent="0.3">
      <c r="A598" s="146" t="s">
        <v>37</v>
      </c>
      <c r="B598" s="175"/>
      <c r="C598" s="175"/>
      <c r="D598" s="175">
        <f t="shared" ref="D598" si="87">D616</f>
        <v>0</v>
      </c>
      <c r="E598" s="175">
        <v>84000</v>
      </c>
    </row>
    <row r="599" spans="1:5" ht="24.75" customHeight="1" thickBot="1" x14ac:dyDescent="0.3">
      <c r="A599" s="146" t="s">
        <v>38</v>
      </c>
      <c r="B599" s="175" t="e">
        <f>B598/B597</f>
        <v>#DIV/0!</v>
      </c>
      <c r="C599" s="175" t="e">
        <f t="shared" ref="C599:D599" si="88">C598/C597</f>
        <v>#DIV/0!</v>
      </c>
      <c r="D599" s="175" t="e">
        <f t="shared" si="88"/>
        <v>#DIV/0!</v>
      </c>
      <c r="E599" s="175">
        <f>E598/E597</f>
        <v>15.407190022010271</v>
      </c>
    </row>
    <row r="600" spans="1:5" ht="24.75" customHeight="1" thickBot="1" x14ac:dyDescent="0.3">
      <c r="A600" s="146" t="s">
        <v>39</v>
      </c>
      <c r="B600" s="176" t="s">
        <v>40</v>
      </c>
      <c r="C600" s="177" t="e">
        <f t="shared" ref="C600:E602" si="89">C597/B597-1</f>
        <v>#DIV/0!</v>
      </c>
      <c r="D600" s="177" t="e">
        <f t="shared" si="89"/>
        <v>#DIV/0!</v>
      </c>
      <c r="E600" s="177" t="e">
        <f t="shared" si="89"/>
        <v>#DIV/0!</v>
      </c>
    </row>
    <row r="601" spans="1:5" ht="24.75" customHeight="1" thickBot="1" x14ac:dyDescent="0.3">
      <c r="A601" s="146" t="s">
        <v>41</v>
      </c>
      <c r="B601" s="176" t="s">
        <v>40</v>
      </c>
      <c r="C601" s="177" t="e">
        <f t="shared" si="89"/>
        <v>#DIV/0!</v>
      </c>
      <c r="D601" s="177" t="e">
        <f t="shared" si="89"/>
        <v>#DIV/0!</v>
      </c>
      <c r="E601" s="177" t="e">
        <f t="shared" si="89"/>
        <v>#DIV/0!</v>
      </c>
    </row>
    <row r="602" spans="1:5" ht="24.75" customHeight="1" thickBot="1" x14ac:dyDescent="0.3">
      <c r="A602" s="146" t="s">
        <v>42</v>
      </c>
      <c r="B602" s="176" t="s">
        <v>40</v>
      </c>
      <c r="C602" s="177" t="e">
        <f t="shared" si="89"/>
        <v>#DIV/0!</v>
      </c>
      <c r="D602" s="177" t="e">
        <f t="shared" si="89"/>
        <v>#DIV/0!</v>
      </c>
      <c r="E602" s="177" t="e">
        <f t="shared" si="89"/>
        <v>#DIV/0!</v>
      </c>
    </row>
    <row r="603" spans="1:5" ht="24.75" customHeight="1" thickBot="1" x14ac:dyDescent="0.3">
      <c r="A603" s="640" t="s">
        <v>480</v>
      </c>
      <c r="B603" s="641"/>
      <c r="C603" s="641"/>
      <c r="D603" s="641"/>
      <c r="E603" s="642"/>
    </row>
    <row r="604" spans="1:5" ht="24.75" customHeight="1" x14ac:dyDescent="0.25">
      <c r="A604" s="628"/>
      <c r="B604" s="161">
        <v>2019</v>
      </c>
      <c r="C604" s="161">
        <v>2020</v>
      </c>
      <c r="D604" s="161">
        <v>2021</v>
      </c>
      <c r="E604" s="161">
        <v>2022</v>
      </c>
    </row>
    <row r="605" spans="1:5" ht="24.75" customHeight="1" thickBot="1" x14ac:dyDescent="0.3">
      <c r="A605" s="629"/>
      <c r="B605" s="162" t="s">
        <v>13</v>
      </c>
      <c r="C605" s="162" t="s">
        <v>14</v>
      </c>
      <c r="D605" s="162" t="s">
        <v>14</v>
      </c>
      <c r="E605" s="162" t="s">
        <v>14</v>
      </c>
    </row>
    <row r="606" spans="1:5" ht="24.75" customHeight="1" thickBot="1" x14ac:dyDescent="0.3">
      <c r="A606" s="178" t="s">
        <v>78</v>
      </c>
      <c r="B606" s="179">
        <f>B607+B608+B609+B610</f>
        <v>0</v>
      </c>
      <c r="C606" s="179">
        <f t="shared" ref="C606:E606" si="90">C607+C608+C609+C610</f>
        <v>0</v>
      </c>
      <c r="D606" s="179">
        <f t="shared" si="90"/>
        <v>0</v>
      </c>
      <c r="E606" s="179">
        <f t="shared" si="90"/>
        <v>0</v>
      </c>
    </row>
    <row r="607" spans="1:5" ht="24.75" customHeight="1" thickBot="1" x14ac:dyDescent="0.3">
      <c r="A607" s="180" t="s">
        <v>45</v>
      </c>
      <c r="B607" s="179"/>
      <c r="C607" s="179"/>
      <c r="D607" s="179"/>
      <c r="E607" s="179"/>
    </row>
    <row r="608" spans="1:5" ht="24.75" customHeight="1" thickBot="1" x14ac:dyDescent="0.3">
      <c r="A608" s="180" t="s">
        <v>79</v>
      </c>
      <c r="B608" s="179"/>
      <c r="C608" s="179"/>
      <c r="D608" s="179"/>
      <c r="E608" s="179"/>
    </row>
    <row r="609" spans="1:5" ht="24.75" customHeight="1" thickBot="1" x14ac:dyDescent="0.3">
      <c r="A609" s="180" t="s">
        <v>80</v>
      </c>
      <c r="B609" s="179"/>
      <c r="C609" s="179"/>
      <c r="D609" s="179"/>
      <c r="E609" s="179"/>
    </row>
    <row r="610" spans="1:5" ht="24.75" customHeight="1" thickBot="1" x14ac:dyDescent="0.3">
      <c r="A610" s="180" t="s">
        <v>81</v>
      </c>
      <c r="B610" s="179"/>
      <c r="C610" s="179"/>
      <c r="D610" s="179"/>
      <c r="E610" s="179"/>
    </row>
    <row r="611" spans="1:5" ht="24.75" customHeight="1" thickBot="1" x14ac:dyDescent="0.3">
      <c r="A611" s="178" t="s">
        <v>82</v>
      </c>
      <c r="B611" s="181">
        <f>B612+B613+B614+B615</f>
        <v>0</v>
      </c>
      <c r="C611" s="181">
        <f>C612+C613+C614+C615</f>
        <v>0</v>
      </c>
      <c r="D611" s="181">
        <f t="shared" ref="D611" si="91">D612+D613+D614+D615</f>
        <v>0</v>
      </c>
      <c r="E611" s="181">
        <v>84000</v>
      </c>
    </row>
    <row r="612" spans="1:5" ht="24.75" customHeight="1" thickBot="1" x14ac:dyDescent="0.3">
      <c r="A612" s="180" t="s">
        <v>45</v>
      </c>
      <c r="B612" s="181"/>
      <c r="C612" s="179"/>
      <c r="D612" s="179"/>
      <c r="E612" s="181">
        <v>84000</v>
      </c>
    </row>
    <row r="613" spans="1:5" ht="24.75" customHeight="1" thickBot="1" x14ac:dyDescent="0.3">
      <c r="A613" s="180" t="s">
        <v>79</v>
      </c>
      <c r="B613" s="181"/>
      <c r="C613" s="179"/>
      <c r="D613" s="179"/>
      <c r="E613" s="179"/>
    </row>
    <row r="614" spans="1:5" ht="24.75" customHeight="1" thickBot="1" x14ac:dyDescent="0.3">
      <c r="A614" s="180" t="s">
        <v>80</v>
      </c>
      <c r="B614" s="181"/>
      <c r="C614" s="179"/>
      <c r="D614" s="179"/>
      <c r="E614" s="179"/>
    </row>
    <row r="615" spans="1:5" ht="24.75" customHeight="1" thickBot="1" x14ac:dyDescent="0.3">
      <c r="A615" s="180" t="s">
        <v>81</v>
      </c>
      <c r="B615" s="181"/>
      <c r="C615" s="179"/>
      <c r="D615" s="179"/>
      <c r="E615" s="179"/>
    </row>
    <row r="616" spans="1:5" ht="24.75" customHeight="1" thickBot="1" x14ac:dyDescent="0.3">
      <c r="A616" s="217" t="s">
        <v>481</v>
      </c>
      <c r="B616" s="181">
        <f>B606+B611</f>
        <v>0</v>
      </c>
      <c r="C616" s="181">
        <f t="shared" ref="C616:E616" si="92">C606+C611</f>
        <v>0</v>
      </c>
      <c r="D616" s="181">
        <f t="shared" si="92"/>
        <v>0</v>
      </c>
      <c r="E616" s="181">
        <f t="shared" si="92"/>
        <v>84000</v>
      </c>
    </row>
    <row r="617" spans="1:5" ht="24.75" customHeight="1" thickBot="1" x14ac:dyDescent="0.3">
      <c r="A617" s="222" t="s">
        <v>125</v>
      </c>
      <c r="B617" s="646"/>
      <c r="C617" s="647"/>
      <c r="D617" s="647"/>
      <c r="E617" s="648"/>
    </row>
    <row r="618" spans="1:5" ht="24.75" customHeight="1" thickBot="1" x14ac:dyDescent="0.3">
      <c r="A618" s="223"/>
      <c r="B618" s="224"/>
      <c r="C618" s="224"/>
      <c r="D618" s="224"/>
      <c r="E618" s="224"/>
    </row>
    <row r="619" spans="1:5" ht="24.75" customHeight="1" thickBot="1" x14ac:dyDescent="0.3">
      <c r="A619" s="188" t="s">
        <v>83</v>
      </c>
      <c r="B619" s="225">
        <f>B62+B113+B150+B187+B216+B241+B266+B291+B316+B341+B366+B391+B416+B441+B566+B616</f>
        <v>975550</v>
      </c>
      <c r="C619" s="225">
        <f>C62+C113+C150+C187+C216+C241+C266+C291+C316+C341+C366+C391+C416+C441+C566+C616</f>
        <v>845550.2</v>
      </c>
      <c r="D619" s="225">
        <f>D62+D113+D150+D187+D216+D241+D266+D291+D316+D341+D366+D391+D416+D441+D566+D616</f>
        <v>1056000</v>
      </c>
      <c r="E619" s="225">
        <f>E62+E113+E150+E187+E216+E241+E266+E291+E316+E341+E366+E391+E416+E441+E566+E616+E516+E491+E591+E541+E466</f>
        <v>1056000</v>
      </c>
    </row>
    <row r="620" spans="1:5" ht="24.75" customHeight="1" thickBot="1" x14ac:dyDescent="0.3">
      <c r="A620" s="188" t="s">
        <v>84</v>
      </c>
      <c r="B620" s="225">
        <f>B621+B624+B627+B633+B647+B639</f>
        <v>975550</v>
      </c>
      <c r="C620" s="225">
        <f>C621+C624+C627+C633+C647+C639</f>
        <v>845550</v>
      </c>
      <c r="D620" s="225">
        <f>D621+D624+D627+D633+D647+D639</f>
        <v>1056000</v>
      </c>
      <c r="E620" s="225">
        <f>E621+E624+E627+E633+E647+E639</f>
        <v>1056000</v>
      </c>
    </row>
    <row r="621" spans="1:5" ht="24.75" customHeight="1" thickBot="1" x14ac:dyDescent="0.3">
      <c r="A621" s="226" t="s">
        <v>44</v>
      </c>
      <c r="B621" s="227">
        <f>B622+B623</f>
        <v>351230</v>
      </c>
      <c r="C621" s="227">
        <f t="shared" ref="C621:E621" si="93">C622+C623</f>
        <v>351230</v>
      </c>
      <c r="D621" s="227">
        <f t="shared" si="93"/>
        <v>351230</v>
      </c>
      <c r="E621" s="227">
        <f t="shared" si="93"/>
        <v>351230</v>
      </c>
    </row>
    <row r="622" spans="1:5" ht="24.75" customHeight="1" thickBot="1" x14ac:dyDescent="0.3">
      <c r="A622" s="180" t="s">
        <v>45</v>
      </c>
      <c r="B622" s="181">
        <f>B42+B93+B130</f>
        <v>351230</v>
      </c>
      <c r="C622" s="181">
        <f>C42+C93+C130</f>
        <v>351230</v>
      </c>
      <c r="D622" s="181">
        <f>D42+D93+D130</f>
        <v>351230</v>
      </c>
      <c r="E622" s="181">
        <f>E42+E93+E130</f>
        <v>351230</v>
      </c>
    </row>
    <row r="623" spans="1:5" ht="24.75" customHeight="1" thickBot="1" x14ac:dyDescent="0.3">
      <c r="A623" s="180" t="s">
        <v>85</v>
      </c>
      <c r="B623" s="181">
        <f>B43+B94</f>
        <v>0</v>
      </c>
      <c r="C623" s="181">
        <f>C43+C94</f>
        <v>0</v>
      </c>
      <c r="D623" s="181">
        <f>D43+D94</f>
        <v>0</v>
      </c>
      <c r="E623" s="181">
        <f>E43+E94</f>
        <v>0</v>
      </c>
    </row>
    <row r="624" spans="1:5" ht="24.75" customHeight="1" thickBot="1" x14ac:dyDescent="0.3">
      <c r="A624" s="226" t="s">
        <v>47</v>
      </c>
      <c r="B624" s="227">
        <f>B132+B95+B44</f>
        <v>63945</v>
      </c>
      <c r="C624" s="227">
        <v>63945</v>
      </c>
      <c r="D624" s="227">
        <v>63945</v>
      </c>
      <c r="E624" s="227">
        <v>63945</v>
      </c>
    </row>
    <row r="625" spans="1:5" ht="24.75" customHeight="1" thickBot="1" x14ac:dyDescent="0.3">
      <c r="A625" s="180" t="s">
        <v>45</v>
      </c>
      <c r="B625" s="181" t="e">
        <f>#REF!</f>
        <v>#REF!</v>
      </c>
      <c r="C625" s="181">
        <f>C45+C96+C133</f>
        <v>63945</v>
      </c>
      <c r="D625" s="181">
        <f>D45+D96+D133</f>
        <v>63945</v>
      </c>
      <c r="E625" s="181">
        <f>E45+E96+E133</f>
        <v>63945</v>
      </c>
    </row>
    <row r="626" spans="1:5" ht="24.75" customHeight="1" thickBot="1" x14ac:dyDescent="0.3">
      <c r="A626" s="180" t="s">
        <v>85</v>
      </c>
      <c r="B626" s="181">
        <f>B46+B94</f>
        <v>0</v>
      </c>
      <c r="C626" s="181">
        <f>C46+C94</f>
        <v>0</v>
      </c>
      <c r="D626" s="181">
        <f>D46+D94</f>
        <v>0</v>
      </c>
      <c r="E626" s="181">
        <f>E46+E94</f>
        <v>0</v>
      </c>
    </row>
    <row r="627" spans="1:5" ht="24.75" customHeight="1" thickBot="1" x14ac:dyDescent="0.3">
      <c r="A627" s="226" t="s">
        <v>48</v>
      </c>
      <c r="B627" s="227">
        <f>B628+B629</f>
        <v>428375</v>
      </c>
      <c r="C627" s="227">
        <f t="shared" ref="C627:E627" si="94">C628+C629</f>
        <v>428375</v>
      </c>
      <c r="D627" s="227">
        <f t="shared" si="94"/>
        <v>438625</v>
      </c>
      <c r="E627" s="227">
        <f t="shared" si="94"/>
        <v>438625</v>
      </c>
    </row>
    <row r="628" spans="1:5" ht="24.75" customHeight="1" thickBot="1" x14ac:dyDescent="0.3">
      <c r="A628" s="180" t="s">
        <v>45</v>
      </c>
      <c r="B628" s="181">
        <f>B48+B99+B173+B136</f>
        <v>428375</v>
      </c>
      <c r="C628" s="181">
        <v>428375</v>
      </c>
      <c r="D628" s="181">
        <f>D48+D99+D173+D136</f>
        <v>438625</v>
      </c>
      <c r="E628" s="181">
        <f>E48+E99+E173+E136</f>
        <v>438625</v>
      </c>
    </row>
    <row r="629" spans="1:5" ht="24.75" customHeight="1" thickBot="1" x14ac:dyDescent="0.3">
      <c r="A629" s="180" t="s">
        <v>85</v>
      </c>
      <c r="B629" s="181">
        <f>B49+B100</f>
        <v>0</v>
      </c>
      <c r="C629" s="181">
        <f>C49+C100</f>
        <v>0</v>
      </c>
      <c r="D629" s="181">
        <f>D49+D100</f>
        <v>0</v>
      </c>
      <c r="E629" s="181">
        <f>E49+E100</f>
        <v>0</v>
      </c>
    </row>
    <row r="630" spans="1:5" ht="24.75" customHeight="1" thickBot="1" x14ac:dyDescent="0.3">
      <c r="A630" s="226" t="s">
        <v>49</v>
      </c>
      <c r="B630" s="228">
        <f>B631+B632</f>
        <v>0</v>
      </c>
      <c r="C630" s="228">
        <f t="shared" ref="C630:E630" si="95">C631+C632</f>
        <v>0</v>
      </c>
      <c r="D630" s="228">
        <f t="shared" si="95"/>
        <v>0</v>
      </c>
      <c r="E630" s="228">
        <f t="shared" si="95"/>
        <v>0</v>
      </c>
    </row>
    <row r="631" spans="1:5" ht="24.75" customHeight="1" thickBot="1" x14ac:dyDescent="0.3">
      <c r="A631" s="180" t="s">
        <v>45</v>
      </c>
      <c r="B631" s="179">
        <f>B51+B102</f>
        <v>0</v>
      </c>
      <c r="C631" s="179">
        <f>C51+C102</f>
        <v>0</v>
      </c>
      <c r="D631" s="179">
        <f>D51+D102</f>
        <v>0</v>
      </c>
      <c r="E631" s="179">
        <f>E51+E102</f>
        <v>0</v>
      </c>
    </row>
    <row r="632" spans="1:5" ht="24.75" customHeight="1" thickBot="1" x14ac:dyDescent="0.3">
      <c r="A632" s="180" t="s">
        <v>85</v>
      </c>
      <c r="B632" s="181">
        <f>B52+B103</f>
        <v>0</v>
      </c>
      <c r="C632" s="181">
        <f t="shared" ref="C632:E632" si="96">C52+C103</f>
        <v>0</v>
      </c>
      <c r="D632" s="181">
        <f t="shared" si="96"/>
        <v>0</v>
      </c>
      <c r="E632" s="181">
        <f t="shared" si="96"/>
        <v>0</v>
      </c>
    </row>
    <row r="633" spans="1:5" ht="24.75" customHeight="1" thickBot="1" x14ac:dyDescent="0.3">
      <c r="A633" s="226" t="s">
        <v>50</v>
      </c>
      <c r="B633" s="227">
        <v>0</v>
      </c>
      <c r="C633" s="227">
        <v>0</v>
      </c>
      <c r="D633" s="227">
        <v>0</v>
      </c>
      <c r="E633" s="227">
        <v>0</v>
      </c>
    </row>
    <row r="634" spans="1:5" ht="24.75" customHeight="1" thickBot="1" x14ac:dyDescent="0.3">
      <c r="A634" s="180" t="s">
        <v>45</v>
      </c>
      <c r="B634" s="227">
        <v>0</v>
      </c>
      <c r="C634" s="227">
        <v>0</v>
      </c>
      <c r="D634" s="227">
        <v>0</v>
      </c>
      <c r="E634" s="227">
        <v>0</v>
      </c>
    </row>
    <row r="635" spans="1:5" ht="24.75" customHeight="1" thickBot="1" x14ac:dyDescent="0.3">
      <c r="A635" s="180" t="s">
        <v>85</v>
      </c>
      <c r="B635" s="181">
        <f>B55+B106</f>
        <v>0</v>
      </c>
      <c r="C635" s="181">
        <f>C55+C106</f>
        <v>0</v>
      </c>
      <c r="D635" s="181">
        <f>D55+D106</f>
        <v>0</v>
      </c>
      <c r="E635" s="181">
        <f>E55+E106</f>
        <v>0</v>
      </c>
    </row>
    <row r="636" spans="1:5" ht="24.75" customHeight="1" thickBot="1" x14ac:dyDescent="0.3">
      <c r="A636" s="226" t="s">
        <v>51</v>
      </c>
      <c r="B636" s="227">
        <f>B637+B638</f>
        <v>0</v>
      </c>
      <c r="C636" s="227">
        <f t="shared" ref="C636:E636" si="97">C637+C638</f>
        <v>0</v>
      </c>
      <c r="D636" s="227">
        <f t="shared" si="97"/>
        <v>0</v>
      </c>
      <c r="E636" s="227">
        <f t="shared" si="97"/>
        <v>0</v>
      </c>
    </row>
    <row r="637" spans="1:5" ht="24.75" customHeight="1" thickBot="1" x14ac:dyDescent="0.3">
      <c r="A637" s="180" t="s">
        <v>45</v>
      </c>
      <c r="B637" s="179">
        <f t="shared" ref="B637:E638" si="98">B57+B108</f>
        <v>0</v>
      </c>
      <c r="C637" s="179">
        <f t="shared" si="98"/>
        <v>0</v>
      </c>
      <c r="D637" s="179">
        <f t="shared" si="98"/>
        <v>0</v>
      </c>
      <c r="E637" s="179">
        <f t="shared" si="98"/>
        <v>0</v>
      </c>
    </row>
    <row r="638" spans="1:5" ht="24.75" customHeight="1" thickBot="1" x14ac:dyDescent="0.3">
      <c r="A638" s="180" t="s">
        <v>85</v>
      </c>
      <c r="B638" s="181">
        <f t="shared" si="98"/>
        <v>0</v>
      </c>
      <c r="C638" s="181">
        <f t="shared" si="98"/>
        <v>0</v>
      </c>
      <c r="D638" s="181">
        <f t="shared" si="98"/>
        <v>0</v>
      </c>
      <c r="E638" s="181">
        <f t="shared" si="98"/>
        <v>0</v>
      </c>
    </row>
    <row r="639" spans="1:5" ht="24.75" customHeight="1" thickBot="1" x14ac:dyDescent="0.3">
      <c r="A639" s="226" t="s">
        <v>52</v>
      </c>
      <c r="B639" s="228">
        <f>B640+B641</f>
        <v>2000</v>
      </c>
      <c r="C639" s="228">
        <v>2000</v>
      </c>
      <c r="D639" s="228">
        <f t="shared" ref="D639:E639" si="99">D640+D641</f>
        <v>2200</v>
      </c>
      <c r="E639" s="228">
        <f t="shared" si="99"/>
        <v>2200</v>
      </c>
    </row>
    <row r="640" spans="1:5" ht="24.75" customHeight="1" thickBot="1" x14ac:dyDescent="0.3">
      <c r="A640" s="180" t="s">
        <v>45</v>
      </c>
      <c r="B640" s="229">
        <v>2000</v>
      </c>
      <c r="C640" s="229">
        <v>2000</v>
      </c>
      <c r="D640" s="229">
        <v>2200</v>
      </c>
      <c r="E640" s="229">
        <v>2200</v>
      </c>
    </row>
    <row r="641" spans="1:5" ht="24.75" customHeight="1" thickBot="1" x14ac:dyDescent="0.3">
      <c r="A641" s="180" t="s">
        <v>85</v>
      </c>
      <c r="B641" s="181">
        <f>B61+B112</f>
        <v>0</v>
      </c>
      <c r="C641" s="181">
        <f t="shared" ref="C641:E641" si="100">C61+C112</f>
        <v>0</v>
      </c>
      <c r="D641" s="181">
        <f t="shared" si="100"/>
        <v>0</v>
      </c>
      <c r="E641" s="181">
        <f t="shared" si="100"/>
        <v>0</v>
      </c>
    </row>
    <row r="642" spans="1:5" ht="24.75" customHeight="1" thickBot="1" x14ac:dyDescent="0.3">
      <c r="A642" s="226" t="s">
        <v>86</v>
      </c>
      <c r="B642" s="228">
        <f>B643+B644+B645+B646</f>
        <v>0</v>
      </c>
      <c r="C642" s="228">
        <f t="shared" ref="C642:E642" si="101">C643+C644+C645+C646</f>
        <v>0</v>
      </c>
      <c r="D642" s="228">
        <f t="shared" si="101"/>
        <v>0</v>
      </c>
      <c r="E642" s="228">
        <f t="shared" si="101"/>
        <v>0</v>
      </c>
    </row>
    <row r="643" spans="1:5" ht="24.75" customHeight="1" thickBot="1" x14ac:dyDescent="0.3">
      <c r="A643" s="180" t="s">
        <v>45</v>
      </c>
      <c r="B643" s="179">
        <v>0</v>
      </c>
      <c r="C643" s="179">
        <v>0</v>
      </c>
      <c r="D643" s="179">
        <v>0</v>
      </c>
      <c r="E643" s="179">
        <v>0</v>
      </c>
    </row>
    <row r="644" spans="1:5" ht="24.75" customHeight="1" thickBot="1" x14ac:dyDescent="0.3">
      <c r="A644" s="180" t="s">
        <v>87</v>
      </c>
      <c r="B644" s="179">
        <v>0</v>
      </c>
      <c r="C644" s="179">
        <v>0</v>
      </c>
      <c r="D644" s="179">
        <v>0</v>
      </c>
      <c r="E644" s="179">
        <v>0</v>
      </c>
    </row>
    <row r="645" spans="1:5" ht="24.75" customHeight="1" thickBot="1" x14ac:dyDescent="0.3">
      <c r="A645" s="180" t="s">
        <v>80</v>
      </c>
      <c r="B645" s="179">
        <v>0</v>
      </c>
      <c r="C645" s="179">
        <v>0</v>
      </c>
      <c r="D645" s="179">
        <v>0</v>
      </c>
      <c r="E645" s="179">
        <v>0</v>
      </c>
    </row>
    <row r="646" spans="1:5" ht="24.75" customHeight="1" thickBot="1" x14ac:dyDescent="0.3">
      <c r="A646" s="180" t="s">
        <v>81</v>
      </c>
      <c r="B646" s="179">
        <v>0</v>
      </c>
      <c r="C646" s="179">
        <v>0</v>
      </c>
      <c r="D646" s="179">
        <v>0</v>
      </c>
      <c r="E646" s="179">
        <v>0</v>
      </c>
    </row>
    <row r="647" spans="1:5" ht="24.75" customHeight="1" thickBot="1" x14ac:dyDescent="0.3">
      <c r="A647" s="178" t="s">
        <v>88</v>
      </c>
      <c r="B647" s="227">
        <v>130000</v>
      </c>
      <c r="C647" s="227">
        <v>0</v>
      </c>
      <c r="D647" s="227">
        <v>200000</v>
      </c>
      <c r="E647" s="227">
        <f>E648+E649+E650+E651</f>
        <v>200000</v>
      </c>
    </row>
    <row r="648" spans="1:5" ht="24.75" customHeight="1" thickBot="1" x14ac:dyDescent="0.3">
      <c r="A648" s="180" t="s">
        <v>45</v>
      </c>
      <c r="B648" s="179">
        <v>130000</v>
      </c>
      <c r="C648" s="179">
        <v>0</v>
      </c>
      <c r="D648" s="179">
        <v>200000</v>
      </c>
      <c r="E648" s="179">
        <v>200000</v>
      </c>
    </row>
    <row r="649" spans="1:5" ht="24.75" customHeight="1" thickBot="1" x14ac:dyDescent="0.3">
      <c r="A649" s="180" t="s">
        <v>87</v>
      </c>
      <c r="B649" s="179">
        <v>0</v>
      </c>
      <c r="C649" s="179">
        <v>0</v>
      </c>
      <c r="D649" s="179">
        <v>0</v>
      </c>
      <c r="E649" s="179">
        <v>0</v>
      </c>
    </row>
    <row r="650" spans="1:5" ht="24.75" customHeight="1" thickBot="1" x14ac:dyDescent="0.3">
      <c r="A650" s="180" t="s">
        <v>80</v>
      </c>
      <c r="B650" s="179">
        <v>0</v>
      </c>
      <c r="C650" s="179">
        <v>0</v>
      </c>
      <c r="D650" s="179">
        <v>0</v>
      </c>
      <c r="E650" s="179">
        <v>0</v>
      </c>
    </row>
    <row r="651" spans="1:5" ht="24.75" customHeight="1" thickBot="1" x14ac:dyDescent="0.3">
      <c r="A651" s="180" t="s">
        <v>81</v>
      </c>
      <c r="B651" s="179">
        <v>0</v>
      </c>
      <c r="C651" s="179">
        <v>0</v>
      </c>
      <c r="D651" s="179">
        <v>0</v>
      </c>
      <c r="E651" s="179">
        <v>0</v>
      </c>
    </row>
    <row r="652" spans="1:5" ht="24.75" customHeight="1" thickBot="1" x14ac:dyDescent="0.3">
      <c r="A652" s="186" t="s">
        <v>54</v>
      </c>
      <c r="B652" s="187">
        <f>B620-B619</f>
        <v>0</v>
      </c>
      <c r="C652" s="187">
        <f t="shared" ref="C652:E652" si="102">C620-C619</f>
        <v>-0.19999999995343387</v>
      </c>
      <c r="D652" s="187">
        <f t="shared" si="102"/>
        <v>0</v>
      </c>
      <c r="E652" s="187">
        <f t="shared" si="102"/>
        <v>0</v>
      </c>
    </row>
  </sheetData>
  <mergeCells count="131">
    <mergeCell ref="A1:E1"/>
    <mergeCell ref="A595:A596"/>
    <mergeCell ref="A603:E603"/>
    <mergeCell ref="A604:A605"/>
    <mergeCell ref="B617:E617"/>
    <mergeCell ref="B569:E569"/>
    <mergeCell ref="A570:A571"/>
    <mergeCell ref="A578:E578"/>
    <mergeCell ref="A579:A580"/>
    <mergeCell ref="B593:E593"/>
    <mergeCell ref="B594:E594"/>
    <mergeCell ref="B543:E543"/>
    <mergeCell ref="B544:E544"/>
    <mergeCell ref="A545:A546"/>
    <mergeCell ref="A553:E553"/>
    <mergeCell ref="A554:A555"/>
    <mergeCell ref="B568:E568"/>
    <mergeCell ref="A504:A505"/>
    <mergeCell ref="B518:E518"/>
    <mergeCell ref="B519:E519"/>
    <mergeCell ref="A520:A521"/>
    <mergeCell ref="A528:E528"/>
    <mergeCell ref="A529:A530"/>
    <mergeCell ref="A478:E478"/>
    <mergeCell ref="A479:A480"/>
    <mergeCell ref="B493:E493"/>
    <mergeCell ref="B494:E494"/>
    <mergeCell ref="A495:A496"/>
    <mergeCell ref="A503:E503"/>
    <mergeCell ref="A445:A446"/>
    <mergeCell ref="A453:E453"/>
    <mergeCell ref="A454:A455"/>
    <mergeCell ref="B468:E468"/>
    <mergeCell ref="B469:E469"/>
    <mergeCell ref="A470:A471"/>
    <mergeCell ref="B419:E419"/>
    <mergeCell ref="A420:A421"/>
    <mergeCell ref="A428:E428"/>
    <mergeCell ref="A429:A430"/>
    <mergeCell ref="B443:E443"/>
    <mergeCell ref="B444:E444"/>
    <mergeCell ref="B393:E393"/>
    <mergeCell ref="B394:E394"/>
    <mergeCell ref="A395:A396"/>
    <mergeCell ref="A403:E403"/>
    <mergeCell ref="A404:A405"/>
    <mergeCell ref="B418:E418"/>
    <mergeCell ref="A354:A355"/>
    <mergeCell ref="B368:E368"/>
    <mergeCell ref="B369:E369"/>
    <mergeCell ref="A370:A371"/>
    <mergeCell ref="A378:E378"/>
    <mergeCell ref="A379:A380"/>
    <mergeCell ref="A328:E328"/>
    <mergeCell ref="A329:A330"/>
    <mergeCell ref="B343:E343"/>
    <mergeCell ref="B344:E344"/>
    <mergeCell ref="A345:A346"/>
    <mergeCell ref="A353:E353"/>
    <mergeCell ref="A295:A296"/>
    <mergeCell ref="A303:E303"/>
    <mergeCell ref="A304:A305"/>
    <mergeCell ref="B318:E318"/>
    <mergeCell ref="B319:E319"/>
    <mergeCell ref="A320:A321"/>
    <mergeCell ref="B269:E269"/>
    <mergeCell ref="A270:A271"/>
    <mergeCell ref="A278:E278"/>
    <mergeCell ref="A279:A280"/>
    <mergeCell ref="B293:E293"/>
    <mergeCell ref="B294:E294"/>
    <mergeCell ref="B243:E243"/>
    <mergeCell ref="B244:E244"/>
    <mergeCell ref="A245:A246"/>
    <mergeCell ref="A253:E253"/>
    <mergeCell ref="A254:A255"/>
    <mergeCell ref="B268:E268"/>
    <mergeCell ref="A204:A205"/>
    <mergeCell ref="B218:E218"/>
    <mergeCell ref="B219:E219"/>
    <mergeCell ref="A220:A221"/>
    <mergeCell ref="A228:E228"/>
    <mergeCell ref="A229:A230"/>
    <mergeCell ref="A190:E190"/>
    <mergeCell ref="B191:E191"/>
    <mergeCell ref="B193:E193"/>
    <mergeCell ref="B194:E194"/>
    <mergeCell ref="A195:A196"/>
    <mergeCell ref="A203:E203"/>
    <mergeCell ref="B153:E153"/>
    <mergeCell ref="B154:E154"/>
    <mergeCell ref="A155:A156"/>
    <mergeCell ref="A163:E163"/>
    <mergeCell ref="A164:A165"/>
    <mergeCell ref="A189:E189"/>
    <mergeCell ref="B116:E116"/>
    <mergeCell ref="B117:E117"/>
    <mergeCell ref="A118:A119"/>
    <mergeCell ref="A126:E126"/>
    <mergeCell ref="A127:A128"/>
    <mergeCell ref="B152:E152"/>
    <mergeCell ref="B79:E79"/>
    <mergeCell ref="B80:E80"/>
    <mergeCell ref="A81:A82"/>
    <mergeCell ref="A89:E89"/>
    <mergeCell ref="A90:A91"/>
    <mergeCell ref="B115:E115"/>
    <mergeCell ref="A39:A40"/>
    <mergeCell ref="B64:E64"/>
    <mergeCell ref="A65:E65"/>
    <mergeCell ref="A76:E76"/>
    <mergeCell ref="A77:E77"/>
    <mergeCell ref="B78:E78"/>
    <mergeCell ref="B29:E29"/>
    <mergeCell ref="A30:A31"/>
    <mergeCell ref="A38:E38"/>
    <mergeCell ref="A26:E26"/>
    <mergeCell ref="B27:E27"/>
    <mergeCell ref="B28:E28"/>
    <mergeCell ref="A2:E2"/>
    <mergeCell ref="A9:E10"/>
    <mergeCell ref="B11:E11"/>
    <mergeCell ref="A12:A13"/>
    <mergeCell ref="B18:E18"/>
    <mergeCell ref="A19:E19"/>
    <mergeCell ref="A25:E25"/>
    <mergeCell ref="A3:E3"/>
    <mergeCell ref="B5:E5"/>
    <mergeCell ref="B6:E6"/>
    <mergeCell ref="B7:E7"/>
    <mergeCell ref="A8:E8"/>
  </mergeCells>
  <pageMargins left="0.7" right="0.7" top="0.75" bottom="0.75" header="0.3" footer="0.3"/>
  <pageSetup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
  <sheetViews>
    <sheetView view="pageBreakPreview" zoomScale="60" zoomScaleNormal="100" workbookViewId="0">
      <selection activeCell="O12" sqref="O12"/>
    </sheetView>
  </sheetViews>
  <sheetFormatPr defaultRowHeight="15" x14ac:dyDescent="0.25"/>
  <cols>
    <col min="1" max="1" width="28.5703125" customWidth="1"/>
    <col min="2" max="4" width="11.7109375" customWidth="1"/>
    <col min="5" max="5" width="13.28515625" customWidth="1"/>
  </cols>
  <sheetData>
    <row r="1" spans="1:6" ht="15.75" x14ac:dyDescent="0.25">
      <c r="A1" s="775" t="s">
        <v>560</v>
      </c>
      <c r="B1" s="775"/>
      <c r="C1" s="775"/>
      <c r="D1" s="775"/>
      <c r="E1" s="775"/>
    </row>
    <row r="2" spans="1:6" ht="36" customHeight="1" x14ac:dyDescent="0.25">
      <c r="A2" s="424" t="s">
        <v>0</v>
      </c>
      <c r="B2" s="424"/>
      <c r="C2" s="424"/>
      <c r="D2" s="424"/>
      <c r="E2" s="424"/>
      <c r="F2" s="378"/>
    </row>
    <row r="3" spans="1:6" x14ac:dyDescent="0.25">
      <c r="A3" s="428" t="s">
        <v>482</v>
      </c>
      <c r="B3" s="428"/>
      <c r="C3" s="428"/>
      <c r="D3" s="428"/>
      <c r="E3" s="428"/>
      <c r="F3" s="1"/>
    </row>
    <row r="4" spans="1:6" ht="15.75" thickBot="1" x14ac:dyDescent="0.3"/>
    <row r="5" spans="1:6" ht="15.75" thickBot="1" x14ac:dyDescent="0.3">
      <c r="A5" s="2" t="s">
        <v>2</v>
      </c>
      <c r="B5" s="429" t="e">
        <f>'[1]Formati 2.1 Sipas Tavaneve'!D5:G5</f>
        <v>#VALUE!</v>
      </c>
      <c r="C5" s="429"/>
      <c r="D5" s="429"/>
      <c r="E5" s="429"/>
    </row>
    <row r="6" spans="1:6" ht="15.75" thickBot="1" x14ac:dyDescent="0.3">
      <c r="A6" s="2" t="s">
        <v>4</v>
      </c>
      <c r="B6" s="429" t="e">
        <f>'[1]Formati 2.1 Sipas Tavaneve'!D6:G6</f>
        <v>#VALUE!</v>
      </c>
      <c r="C6" s="429"/>
      <c r="D6" s="429"/>
      <c r="E6" s="429"/>
    </row>
    <row r="7" spans="1:6" ht="15.75" thickBot="1" x14ac:dyDescent="0.3">
      <c r="A7" s="2" t="s">
        <v>6</v>
      </c>
      <c r="B7" s="433" t="s">
        <v>7</v>
      </c>
      <c r="C7" s="434"/>
      <c r="D7" s="434"/>
      <c r="E7" s="435"/>
    </row>
    <row r="8" spans="1:6" ht="15.75" thickBot="1" x14ac:dyDescent="0.3">
      <c r="A8" s="425" t="s">
        <v>8</v>
      </c>
      <c r="B8" s="426"/>
      <c r="C8" s="426"/>
      <c r="D8" s="426"/>
      <c r="E8" s="427"/>
    </row>
    <row r="9" spans="1:6" ht="15.75" thickBot="1" x14ac:dyDescent="0.3">
      <c r="A9" s="408" t="e">
        <f>'[1]Formati 2.1 Sipas Tavaneve'!C9:G11</f>
        <v>#VALUE!</v>
      </c>
      <c r="B9" s="409"/>
      <c r="C9" s="409"/>
      <c r="D9" s="409"/>
      <c r="E9" s="410"/>
    </row>
    <row r="10" spans="1:6" ht="15.75" thickBot="1" x14ac:dyDescent="0.3">
      <c r="A10" s="408"/>
      <c r="B10" s="409"/>
      <c r="C10" s="409"/>
      <c r="D10" s="409"/>
      <c r="E10" s="410"/>
    </row>
    <row r="11" spans="1:6" ht="15.75" thickBot="1" x14ac:dyDescent="0.3">
      <c r="A11" s="408"/>
      <c r="B11" s="409"/>
      <c r="C11" s="409"/>
      <c r="D11" s="409"/>
      <c r="E11" s="410"/>
    </row>
    <row r="12" spans="1:6" ht="45" customHeight="1" thickBot="1" x14ac:dyDescent="0.3">
      <c r="A12" s="3" t="s">
        <v>10</v>
      </c>
      <c r="B12" s="661" t="e">
        <f>'[1]Formati 2.1 Sipas Tavaneve'!D12:G12</f>
        <v>#VALUE!</v>
      </c>
      <c r="C12" s="412"/>
      <c r="D12" s="412"/>
      <c r="E12" s="413"/>
    </row>
    <row r="13" spans="1:6" x14ac:dyDescent="0.25">
      <c r="A13" s="379" t="s">
        <v>12</v>
      </c>
      <c r="B13" s="4">
        <v>2019</v>
      </c>
      <c r="C13" s="4">
        <v>2020</v>
      </c>
      <c r="D13" s="4">
        <v>2021</v>
      </c>
      <c r="E13" s="4">
        <v>2022</v>
      </c>
    </row>
    <row r="14" spans="1:6" ht="15.75" thickBot="1" x14ac:dyDescent="0.3">
      <c r="A14" s="380"/>
      <c r="B14" s="5" t="s">
        <v>13</v>
      </c>
      <c r="C14" s="5" t="s">
        <v>14</v>
      </c>
      <c r="D14" s="5" t="s">
        <v>14</v>
      </c>
      <c r="E14" s="5" t="s">
        <v>14</v>
      </c>
    </row>
    <row r="15" spans="1:6" ht="23.25" thickBot="1" x14ac:dyDescent="0.3">
      <c r="A15" s="6" t="str">
        <f>'[1]Formati 2.1 Sipas Tavaneve'!C15</f>
        <v>Mbeshtetja  financiare te ushtarakeve ne rezerve dhe ne lirim</v>
      </c>
      <c r="B15" s="230">
        <v>1</v>
      </c>
      <c r="C15" s="6" t="s">
        <v>483</v>
      </c>
      <c r="D15" s="6" t="s">
        <v>483</v>
      </c>
      <c r="E15" s="6" t="str">
        <f>'[1]Formati 2.1 Sipas Tavaneve'!G15</f>
        <v>e pandryshuar</v>
      </c>
    </row>
    <row r="16" spans="1:6" ht="32.450000000000003" customHeight="1" thickBot="1" x14ac:dyDescent="0.3">
      <c r="A16" s="8" t="s">
        <v>18</v>
      </c>
      <c r="B16" s="414" t="e">
        <f>'[1]Formati 2.1 Sipas Tavaneve'!D18:G18</f>
        <v>#VALUE!</v>
      </c>
      <c r="C16" s="415"/>
      <c r="D16" s="415"/>
      <c r="E16" s="416"/>
    </row>
    <row r="17" spans="1:8" ht="15.75" thickBot="1" x14ac:dyDescent="0.3">
      <c r="A17" s="402" t="s">
        <v>20</v>
      </c>
      <c r="B17" s="403"/>
      <c r="C17" s="403"/>
      <c r="D17" s="403"/>
      <c r="E17" s="404"/>
      <c r="G17" s="120"/>
    </row>
    <row r="18" spans="1:8" ht="45" customHeight="1" thickBot="1" x14ac:dyDescent="0.3">
      <c r="A18" s="6" t="str">
        <f>'[1]Formati 2.1 Sipas Tavaneve'!C20</f>
        <v>Trajtim te vecante te ushtarakeve te ushtarakeve ne rezerve dhe ne lirim</v>
      </c>
      <c r="B18" s="230">
        <v>1</v>
      </c>
      <c r="C18" s="6" t="s">
        <v>483</v>
      </c>
      <c r="D18" s="6" t="s">
        <v>483</v>
      </c>
      <c r="E18" s="6" t="str">
        <f>'[1]Formati 2.1 Sipas Tavaneve'!G20</f>
        <v>e pandryshuar</v>
      </c>
    </row>
    <row r="19" spans="1:8" ht="15.75" thickBot="1" x14ac:dyDescent="0.3">
      <c r="A19" s="417" t="s">
        <v>28</v>
      </c>
      <c r="B19" s="418"/>
      <c r="C19" s="418"/>
      <c r="D19" s="418"/>
      <c r="E19" s="419"/>
    </row>
    <row r="20" spans="1:8" ht="15.75" thickBot="1" x14ac:dyDescent="0.3">
      <c r="A20" s="392" t="s">
        <v>29</v>
      </c>
      <c r="B20" s="393"/>
      <c r="C20" s="393"/>
      <c r="D20" s="393"/>
      <c r="E20" s="394"/>
    </row>
    <row r="21" spans="1:8" ht="15.75" thickBot="1" x14ac:dyDescent="0.3">
      <c r="A21" s="9" t="s">
        <v>30</v>
      </c>
      <c r="B21" s="496" t="e">
        <f>'[1]Formati 2.1 Sipas Tavaneve'!D25:G25</f>
        <v>#VALUE!</v>
      </c>
      <c r="C21" s="497"/>
      <c r="D21" s="497"/>
      <c r="E21" s="498"/>
    </row>
    <row r="22" spans="1:8" ht="22.15" customHeight="1" thickBot="1" x14ac:dyDescent="0.3">
      <c r="A22" s="7" t="s">
        <v>32</v>
      </c>
      <c r="B22" s="496" t="e">
        <f>'[1]Formati 2.1 Sipas Tavaneve'!D26:G26</f>
        <v>#VALUE!</v>
      </c>
      <c r="C22" s="497"/>
      <c r="D22" s="497"/>
      <c r="E22" s="498"/>
    </row>
    <row r="23" spans="1:8" ht="15.75" thickBot="1" x14ac:dyDescent="0.3">
      <c r="A23" s="7" t="s">
        <v>34</v>
      </c>
      <c r="B23" s="496" t="e">
        <f>'[1]Formati 2.1 Sipas Tavaneve'!D27:G27</f>
        <v>#VALUE!</v>
      </c>
      <c r="C23" s="497"/>
      <c r="D23" s="497"/>
      <c r="E23" s="498"/>
    </row>
    <row r="24" spans="1:8" x14ac:dyDescent="0.25">
      <c r="A24" s="379"/>
      <c r="B24" s="4">
        <v>2019</v>
      </c>
      <c r="C24" s="4">
        <v>2020</v>
      </c>
      <c r="D24" s="4">
        <v>2021</v>
      </c>
      <c r="E24" s="4">
        <v>2022</v>
      </c>
    </row>
    <row r="25" spans="1:8" ht="15.75" thickBot="1" x14ac:dyDescent="0.3">
      <c r="A25" s="380"/>
      <c r="B25" s="13" t="s">
        <v>13</v>
      </c>
      <c r="C25" s="13" t="s">
        <v>14</v>
      </c>
      <c r="D25" s="13" t="s">
        <v>14</v>
      </c>
      <c r="E25" s="13" t="s">
        <v>14</v>
      </c>
    </row>
    <row r="26" spans="1:8" ht="15.75" thickBot="1" x14ac:dyDescent="0.3">
      <c r="A26" s="7" t="s">
        <v>36</v>
      </c>
      <c r="B26" s="15">
        <f>[2]ISSH!D13+[2]ISSH!D50+[2]ISSH!D87+[2]ISSH!D124+[2]ISSH!D161</f>
        <v>37736.548964000001</v>
      </c>
      <c r="C26" s="15">
        <f>[2]ISSH!E13+[2]ISSH!E50+[2]ISSH!E87+[2]ISSH!E124+[2]ISSH!E161</f>
        <v>38061.362031995937</v>
      </c>
      <c r="D26" s="15">
        <f>[2]ISSH!F13+[2]ISSH!F50+[2]ISSH!F87+[2]ISSH!F124+[2]ISSH!F161</f>
        <v>38429.305781955904</v>
      </c>
      <c r="E26" s="15">
        <f>[2]ISSH!G13+[2]ISSH!G50+[2]ISSH!G87+[2]ISSH!G124+[2]ISSH!G161</f>
        <v>38801.035938892899</v>
      </c>
    </row>
    <row r="27" spans="1:8" ht="15.75" thickBot="1" x14ac:dyDescent="0.3">
      <c r="A27" s="7" t="s">
        <v>37</v>
      </c>
      <c r="B27" s="15">
        <v>5060000</v>
      </c>
      <c r="C27" s="15">
        <v>5060000</v>
      </c>
      <c r="D27" s="15">
        <v>5200000</v>
      </c>
      <c r="E27" s="15">
        <f>'[1]Formati 2.1 Sipas Tavaneve'!G31</f>
        <v>5200000</v>
      </c>
    </row>
    <row r="28" spans="1:8" ht="15.75" thickBot="1" x14ac:dyDescent="0.3">
      <c r="A28" s="7" t="s">
        <v>38</v>
      </c>
      <c r="B28" s="15">
        <f t="shared" ref="B28:D28" si="0">B27/B26</f>
        <v>134.08751300568449</v>
      </c>
      <c r="C28" s="15">
        <f t="shared" si="0"/>
        <v>132.94321931375859</v>
      </c>
      <c r="D28" s="15">
        <f t="shared" si="0"/>
        <v>135.31339934955599</v>
      </c>
      <c r="E28" s="15">
        <f>'[1]Formati 2.1 Sipas Tavaneve'!G32</f>
        <v>189.18722258604382</v>
      </c>
    </row>
    <row r="29" spans="1:8" ht="15.75" thickBot="1" x14ac:dyDescent="0.3">
      <c r="A29" s="7" t="s">
        <v>39</v>
      </c>
      <c r="B29" s="15" t="str">
        <f>'[1]Formati 2.1 Sipas Tavaneve'!D33</f>
        <v>…</v>
      </c>
      <c r="C29" s="15">
        <f>'[1]Formati 2.1 Sipas Tavaneve'!E33</f>
        <v>-1.7033227559543396E-2</v>
      </c>
      <c r="D29" s="15">
        <f>'[1]Formati 2.1 Sipas Tavaneve'!F33</f>
        <v>9.8330241187383205E-3</v>
      </c>
      <c r="E29" s="15">
        <f>'[1]Formati 2.1 Sipas Tavaneve'!G33</f>
        <v>9.9577438912363814E-3</v>
      </c>
      <c r="G29" s="25"/>
      <c r="H29" s="25"/>
    </row>
    <row r="30" spans="1:8" ht="15.75" thickBot="1" x14ac:dyDescent="0.3">
      <c r="A30" s="7" t="s">
        <v>41</v>
      </c>
      <c r="B30" s="15" t="str">
        <f>'[1]Formati 2.1 Sipas Tavaneve'!D34</f>
        <v>…</v>
      </c>
      <c r="C30" s="15">
        <f>'[1]Formati 2.1 Sipas Tavaneve'!E34</f>
        <v>1.7167209423873286E-2</v>
      </c>
      <c r="D30" s="15">
        <f>'[1]Formati 2.1 Sipas Tavaneve'!F34</f>
        <v>0</v>
      </c>
      <c r="E30" s="15">
        <f>'[1]Formati 2.1 Sipas Tavaneve'!G34</f>
        <v>2.7667984189723382E-2</v>
      </c>
    </row>
    <row r="31" spans="1:8" ht="15.75" thickBot="1" x14ac:dyDescent="0.3">
      <c r="A31" s="7" t="s">
        <v>42</v>
      </c>
      <c r="B31" s="15" t="str">
        <f>'[1]Formati 2.1 Sipas Tavaneve'!D35</f>
        <v>…</v>
      </c>
      <c r="C31" s="15">
        <f>'[1]Formati 2.1 Sipas Tavaneve'!E35</f>
        <v>3.4793075353407588E-2</v>
      </c>
      <c r="D31" s="15">
        <f>'[1]Formati 2.1 Sipas Tavaneve'!F35</f>
        <v>-9.7372772368179428E-3</v>
      </c>
      <c r="E31" s="15">
        <f>'[1]Formati 2.1 Sipas Tavaneve'!G35</f>
        <v>1.7535625035411506E-2</v>
      </c>
    </row>
    <row r="32" spans="1:8" ht="15.75" thickBot="1" x14ac:dyDescent="0.3">
      <c r="A32" s="389" t="s">
        <v>43</v>
      </c>
      <c r="B32" s="390"/>
      <c r="C32" s="390"/>
      <c r="D32" s="390"/>
      <c r="E32" s="391"/>
    </row>
    <row r="33" spans="1:5" x14ac:dyDescent="0.25">
      <c r="A33" s="379"/>
      <c r="B33" s="4">
        <v>2019</v>
      </c>
      <c r="C33" s="4">
        <v>2020</v>
      </c>
      <c r="D33" s="4">
        <v>2021</v>
      </c>
      <c r="E33" s="4">
        <v>2022</v>
      </c>
    </row>
    <row r="34" spans="1:5" ht="15.75" thickBot="1" x14ac:dyDescent="0.3">
      <c r="A34" s="380"/>
      <c r="B34" s="13" t="s">
        <v>13</v>
      </c>
      <c r="C34" s="13" t="s">
        <v>14</v>
      </c>
      <c r="D34" s="13" t="s">
        <v>14</v>
      </c>
      <c r="E34" s="13" t="s">
        <v>14</v>
      </c>
    </row>
    <row r="35" spans="1:5" ht="15.75" thickBot="1" x14ac:dyDescent="0.3">
      <c r="A35" s="18" t="s">
        <v>44</v>
      </c>
      <c r="B35" s="24">
        <v>0</v>
      </c>
      <c r="C35" s="24">
        <v>0</v>
      </c>
      <c r="D35" s="24">
        <v>0</v>
      </c>
      <c r="E35" s="24">
        <v>0</v>
      </c>
    </row>
    <row r="36" spans="1:5" ht="15.75" thickBot="1" x14ac:dyDescent="0.3">
      <c r="A36" s="20" t="s">
        <v>45</v>
      </c>
      <c r="B36" s="23"/>
      <c r="C36" s="231"/>
      <c r="D36" s="231"/>
      <c r="E36" s="231"/>
    </row>
    <row r="37" spans="1:5" ht="15.75" thickBot="1" x14ac:dyDescent="0.3">
      <c r="A37" s="20" t="s">
        <v>46</v>
      </c>
      <c r="B37" s="23"/>
      <c r="C37" s="33"/>
      <c r="D37" s="33"/>
      <c r="E37" s="33"/>
    </row>
    <row r="38" spans="1:5" ht="24.75" thickBot="1" x14ac:dyDescent="0.3">
      <c r="A38" s="18" t="s">
        <v>47</v>
      </c>
      <c r="B38" s="24">
        <v>0</v>
      </c>
      <c r="C38" s="24">
        <v>0</v>
      </c>
      <c r="D38" s="24">
        <v>0</v>
      </c>
      <c r="E38" s="24">
        <v>0</v>
      </c>
    </row>
    <row r="39" spans="1:5" ht="15.75" thickBot="1" x14ac:dyDescent="0.3">
      <c r="A39" s="20" t="s">
        <v>45</v>
      </c>
      <c r="B39" s="23"/>
      <c r="C39" s="24"/>
      <c r="D39" s="24"/>
      <c r="E39" s="24"/>
    </row>
    <row r="40" spans="1:5" ht="15.75" thickBot="1" x14ac:dyDescent="0.3">
      <c r="A40" s="20" t="s">
        <v>46</v>
      </c>
      <c r="B40" s="23"/>
      <c r="C40" s="24"/>
      <c r="D40" s="24"/>
      <c r="E40" s="24"/>
    </row>
    <row r="41" spans="1:5" ht="15.75" thickBot="1" x14ac:dyDescent="0.3">
      <c r="A41" s="18" t="s">
        <v>48</v>
      </c>
      <c r="B41" s="23">
        <v>0</v>
      </c>
      <c r="C41" s="24">
        <v>0</v>
      </c>
      <c r="D41" s="24">
        <v>0</v>
      </c>
      <c r="E41" s="24">
        <v>0</v>
      </c>
    </row>
    <row r="42" spans="1:5" ht="15.75" thickBot="1" x14ac:dyDescent="0.3">
      <c r="A42" s="20" t="s">
        <v>45</v>
      </c>
      <c r="B42" s="23"/>
      <c r="C42" s="24"/>
      <c r="D42" s="24"/>
      <c r="E42" s="24"/>
    </row>
    <row r="43" spans="1:5" ht="15.75" thickBot="1" x14ac:dyDescent="0.3">
      <c r="A43" s="20" t="s">
        <v>46</v>
      </c>
      <c r="B43" s="23"/>
      <c r="C43" s="24"/>
      <c r="D43" s="24"/>
      <c r="E43" s="24"/>
    </row>
    <row r="44" spans="1:5" ht="15.75" thickBot="1" x14ac:dyDescent="0.3">
      <c r="A44" s="18" t="s">
        <v>49</v>
      </c>
      <c r="B44" s="23"/>
      <c r="C44" s="24"/>
      <c r="D44" s="24"/>
      <c r="E44" s="24"/>
    </row>
    <row r="45" spans="1:5" ht="15.75" thickBot="1" x14ac:dyDescent="0.3">
      <c r="A45" s="20" t="s">
        <v>45</v>
      </c>
      <c r="B45" s="23"/>
      <c r="C45" s="24"/>
      <c r="D45" s="24"/>
      <c r="E45" s="24"/>
    </row>
    <row r="46" spans="1:5" ht="15.75" thickBot="1" x14ac:dyDescent="0.3">
      <c r="A46" s="20" t="s">
        <v>46</v>
      </c>
      <c r="B46" s="23"/>
      <c r="C46" s="24"/>
      <c r="D46" s="24"/>
      <c r="E46" s="24"/>
    </row>
    <row r="47" spans="1:5" ht="15.75" thickBot="1" x14ac:dyDescent="0.3">
      <c r="A47" s="18" t="s">
        <v>50</v>
      </c>
      <c r="B47" s="23">
        <f>B48+B49</f>
        <v>5060000</v>
      </c>
      <c r="C47" s="23">
        <f t="shared" ref="C47:E47" si="1">C48+C49</f>
        <v>5060000</v>
      </c>
      <c r="D47" s="23">
        <f t="shared" si="1"/>
        <v>5200000</v>
      </c>
      <c r="E47" s="23">
        <f t="shared" si="1"/>
        <v>5200000</v>
      </c>
    </row>
    <row r="48" spans="1:5" ht="15.75" thickBot="1" x14ac:dyDescent="0.3">
      <c r="A48" s="20" t="s">
        <v>45</v>
      </c>
      <c r="B48" s="23">
        <f>B27</f>
        <v>5060000</v>
      </c>
      <c r="C48" s="23">
        <f t="shared" ref="C48:E48" si="2">C27</f>
        <v>5060000</v>
      </c>
      <c r="D48" s="23">
        <f t="shared" si="2"/>
        <v>5200000</v>
      </c>
      <c r="E48" s="23">
        <f t="shared" si="2"/>
        <v>5200000</v>
      </c>
    </row>
    <row r="49" spans="1:9" ht="15.75" thickBot="1" x14ac:dyDescent="0.3">
      <c r="A49" s="20" t="s">
        <v>46</v>
      </c>
      <c r="B49" s="23"/>
      <c r="C49" s="24"/>
      <c r="D49" s="24"/>
      <c r="E49" s="24"/>
    </row>
    <row r="50" spans="1:9" ht="15.75" thickBot="1" x14ac:dyDescent="0.3">
      <c r="A50" s="18" t="s">
        <v>51</v>
      </c>
      <c r="B50" s="23"/>
      <c r="C50" s="24"/>
      <c r="D50" s="24"/>
      <c r="E50" s="24"/>
    </row>
    <row r="51" spans="1:9" ht="15.75" thickBot="1" x14ac:dyDescent="0.3">
      <c r="A51" s="20" t="s">
        <v>45</v>
      </c>
      <c r="B51" s="23"/>
      <c r="C51" s="24"/>
      <c r="D51" s="24"/>
      <c r="E51" s="24"/>
    </row>
    <row r="52" spans="1:9" ht="15.75" thickBot="1" x14ac:dyDescent="0.3">
      <c r="A52" s="20" t="s">
        <v>46</v>
      </c>
      <c r="B52" s="23"/>
      <c r="C52" s="24"/>
      <c r="D52" s="24"/>
      <c r="E52" s="24"/>
    </row>
    <row r="53" spans="1:9" ht="24.75" thickBot="1" x14ac:dyDescent="0.3">
      <c r="A53" s="18" t="s">
        <v>52</v>
      </c>
      <c r="B53" s="23">
        <v>0</v>
      </c>
      <c r="C53" s="24">
        <v>0</v>
      </c>
      <c r="D53" s="24">
        <f>C53*1.03*0.99</f>
        <v>0</v>
      </c>
      <c r="E53" s="24">
        <f>D53*1.03*0.99</f>
        <v>0</v>
      </c>
    </row>
    <row r="54" spans="1:9" ht="15.75" thickBot="1" x14ac:dyDescent="0.3">
      <c r="A54" s="20" t="s">
        <v>45</v>
      </c>
      <c r="B54" s="23"/>
      <c r="C54" s="28"/>
      <c r="D54" s="28"/>
      <c r="E54" s="28"/>
      <c r="G54" s="133"/>
      <c r="H54" s="133"/>
      <c r="I54" s="133"/>
    </row>
    <row r="55" spans="1:9" ht="15.75" thickBot="1" x14ac:dyDescent="0.3">
      <c r="A55" s="20" t="s">
        <v>46</v>
      </c>
      <c r="B55" s="23"/>
      <c r="C55" s="139"/>
      <c r="D55" s="28"/>
      <c r="E55" s="28"/>
    </row>
    <row r="56" spans="1:9" ht="15.75" thickBot="1" x14ac:dyDescent="0.3">
      <c r="A56" s="29" t="s">
        <v>53</v>
      </c>
      <c r="B56" s="23">
        <f>B53+B50+B47+B44+B41+B38+B35</f>
        <v>5060000</v>
      </c>
      <c r="C56" s="23">
        <f t="shared" ref="C56:E56" si="3">C53+C50+C47+C44+C41+C38+C35</f>
        <v>5060000</v>
      </c>
      <c r="D56" s="23">
        <f t="shared" si="3"/>
        <v>5200000</v>
      </c>
      <c r="E56" s="23">
        <f t="shared" si="3"/>
        <v>5200000</v>
      </c>
    </row>
    <row r="57" spans="1:9" ht="15.75" thickBot="1" x14ac:dyDescent="0.3">
      <c r="A57" s="30" t="s">
        <v>54</v>
      </c>
      <c r="B57" s="31">
        <f>IF(B56-B27=0,0,"Error")</f>
        <v>0</v>
      </c>
      <c r="C57" s="31">
        <f>IF(C56-C27=0,0,"Error")</f>
        <v>0</v>
      </c>
      <c r="D57" s="31">
        <f>IF(D56-D27=0,0,"Error")</f>
        <v>0</v>
      </c>
      <c r="E57" s="31">
        <f>IF(E56-E27=0,0,"Error")</f>
        <v>0</v>
      </c>
    </row>
    <row r="58" spans="1:9" ht="15.75" thickBot="1" x14ac:dyDescent="0.3">
      <c r="A58" s="38"/>
      <c r="B58" s="39"/>
      <c r="C58" s="39"/>
      <c r="D58" s="39"/>
      <c r="E58" s="39"/>
    </row>
    <row r="59" spans="1:9" ht="24.75" thickBot="1" x14ac:dyDescent="0.3">
      <c r="A59" s="8" t="s">
        <v>83</v>
      </c>
      <c r="B59" s="40">
        <f>B56</f>
        <v>5060000</v>
      </c>
      <c r="C59" s="40">
        <f t="shared" ref="C59:E59" si="4">C56</f>
        <v>5060000</v>
      </c>
      <c r="D59" s="40">
        <f t="shared" si="4"/>
        <v>5200000</v>
      </c>
      <c r="E59" s="40">
        <f t="shared" si="4"/>
        <v>5200000</v>
      </c>
    </row>
    <row r="60" spans="1:9" ht="24.75" thickBot="1" x14ac:dyDescent="0.3">
      <c r="A60" s="8" t="s">
        <v>84</v>
      </c>
      <c r="B60" s="40">
        <f>B62+B65+B68+B71+B74+B77+B80+B83+B88</f>
        <v>5060000</v>
      </c>
      <c r="C60" s="40">
        <f t="shared" ref="C60:E60" si="5">C62+C65+C68+C71+C74+C77+C80+C83+C88</f>
        <v>5060000</v>
      </c>
      <c r="D60" s="40">
        <f t="shared" si="5"/>
        <v>5200000</v>
      </c>
      <c r="E60" s="40">
        <f t="shared" si="5"/>
        <v>5200000</v>
      </c>
    </row>
    <row r="61" spans="1:9" ht="15.75" thickBot="1" x14ac:dyDescent="0.3">
      <c r="A61" s="18" t="s">
        <v>44</v>
      </c>
      <c r="B61" s="41">
        <f>B62</f>
        <v>0</v>
      </c>
      <c r="C61" s="41">
        <f t="shared" ref="C61:E61" si="6">C62</f>
        <v>0</v>
      </c>
      <c r="D61" s="41">
        <f t="shared" si="6"/>
        <v>0</v>
      </c>
      <c r="E61" s="41">
        <f t="shared" si="6"/>
        <v>0</v>
      </c>
    </row>
    <row r="62" spans="1:9" ht="15.75" thickBot="1" x14ac:dyDescent="0.3">
      <c r="A62" s="20" t="s">
        <v>45</v>
      </c>
      <c r="B62" s="23">
        <f>B36</f>
        <v>0</v>
      </c>
      <c r="C62" s="23">
        <f t="shared" ref="C62:E62" si="7">C36</f>
        <v>0</v>
      </c>
      <c r="D62" s="23">
        <f t="shared" si="7"/>
        <v>0</v>
      </c>
      <c r="E62" s="23">
        <f t="shared" si="7"/>
        <v>0</v>
      </c>
    </row>
    <row r="63" spans="1:9" ht="15.75" thickBot="1" x14ac:dyDescent="0.3">
      <c r="A63" s="20" t="s">
        <v>85</v>
      </c>
      <c r="B63" s="23">
        <v>0</v>
      </c>
      <c r="C63" s="23">
        <v>0</v>
      </c>
      <c r="D63" s="23">
        <v>0</v>
      </c>
      <c r="E63" s="23">
        <v>0</v>
      </c>
    </row>
    <row r="64" spans="1:9" ht="24.75" thickBot="1" x14ac:dyDescent="0.3">
      <c r="A64" s="18" t="s">
        <v>47</v>
      </c>
      <c r="B64" s="41">
        <f>B65+B66</f>
        <v>0</v>
      </c>
      <c r="C64" s="41">
        <f t="shared" ref="C64:E64" si="8">C65+C66</f>
        <v>0</v>
      </c>
      <c r="D64" s="41">
        <f t="shared" si="8"/>
        <v>0</v>
      </c>
      <c r="E64" s="41">
        <f t="shared" si="8"/>
        <v>0</v>
      </c>
    </row>
    <row r="65" spans="1:5" ht="15.75" thickBot="1" x14ac:dyDescent="0.3">
      <c r="A65" s="20" t="s">
        <v>45</v>
      </c>
      <c r="B65" s="24">
        <f>B39</f>
        <v>0</v>
      </c>
      <c r="C65" s="24">
        <f t="shared" ref="C65:E65" si="9">C39</f>
        <v>0</v>
      </c>
      <c r="D65" s="24">
        <f t="shared" si="9"/>
        <v>0</v>
      </c>
      <c r="E65" s="24">
        <f t="shared" si="9"/>
        <v>0</v>
      </c>
    </row>
    <row r="66" spans="1:5" ht="15.75" thickBot="1" x14ac:dyDescent="0.3">
      <c r="A66" s="20" t="s">
        <v>85</v>
      </c>
      <c r="B66" s="23">
        <v>0</v>
      </c>
      <c r="C66" s="23">
        <v>0</v>
      </c>
      <c r="D66" s="23">
        <v>0</v>
      </c>
      <c r="E66" s="23">
        <v>0</v>
      </c>
    </row>
    <row r="67" spans="1:5" ht="15.75" thickBot="1" x14ac:dyDescent="0.3">
      <c r="A67" s="18" t="s">
        <v>48</v>
      </c>
      <c r="B67" s="41">
        <f>B68+B69</f>
        <v>0</v>
      </c>
      <c r="C67" s="41">
        <f t="shared" ref="C67:E67" si="10">C68+C69</f>
        <v>0</v>
      </c>
      <c r="D67" s="41">
        <f t="shared" si="10"/>
        <v>0</v>
      </c>
      <c r="E67" s="41">
        <f t="shared" si="10"/>
        <v>0</v>
      </c>
    </row>
    <row r="68" spans="1:5" ht="15.75" thickBot="1" x14ac:dyDescent="0.3">
      <c r="A68" s="20" t="s">
        <v>45</v>
      </c>
      <c r="B68" s="23">
        <f>B42</f>
        <v>0</v>
      </c>
      <c r="C68" s="23">
        <f t="shared" ref="C68:E68" si="11">C42</f>
        <v>0</v>
      </c>
      <c r="D68" s="23">
        <f t="shared" si="11"/>
        <v>0</v>
      </c>
      <c r="E68" s="23">
        <f t="shared" si="11"/>
        <v>0</v>
      </c>
    </row>
    <row r="69" spans="1:5" ht="15.75" thickBot="1" x14ac:dyDescent="0.3">
      <c r="A69" s="20" t="s">
        <v>85</v>
      </c>
      <c r="B69" s="23">
        <v>0</v>
      </c>
      <c r="C69" s="23">
        <v>0</v>
      </c>
      <c r="D69" s="23">
        <v>0</v>
      </c>
      <c r="E69" s="23">
        <v>0</v>
      </c>
    </row>
    <row r="70" spans="1:5" ht="15.75" thickBot="1" x14ac:dyDescent="0.3">
      <c r="A70" s="18" t="s">
        <v>49</v>
      </c>
      <c r="B70" s="41">
        <f>B71+B72</f>
        <v>0</v>
      </c>
      <c r="C70" s="41">
        <f t="shared" ref="C70:E70" si="12">C71+C72</f>
        <v>0</v>
      </c>
      <c r="D70" s="41">
        <f t="shared" si="12"/>
        <v>0</v>
      </c>
      <c r="E70" s="41">
        <f t="shared" si="12"/>
        <v>0</v>
      </c>
    </row>
    <row r="71" spans="1:5" ht="15.75" thickBot="1" x14ac:dyDescent="0.3">
      <c r="A71" s="20" t="s">
        <v>45</v>
      </c>
      <c r="B71" s="24">
        <f>B45</f>
        <v>0</v>
      </c>
      <c r="C71" s="24">
        <f t="shared" ref="C71:E71" si="13">C45</f>
        <v>0</v>
      </c>
      <c r="D71" s="24">
        <f t="shared" si="13"/>
        <v>0</v>
      </c>
      <c r="E71" s="24">
        <f t="shared" si="13"/>
        <v>0</v>
      </c>
    </row>
    <row r="72" spans="1:5" ht="15.75" thickBot="1" x14ac:dyDescent="0.3">
      <c r="A72" s="20" t="s">
        <v>85</v>
      </c>
      <c r="B72" s="23">
        <v>0</v>
      </c>
      <c r="C72" s="23">
        <v>0</v>
      </c>
      <c r="D72" s="23">
        <v>0</v>
      </c>
      <c r="E72" s="23">
        <v>0</v>
      </c>
    </row>
    <row r="73" spans="1:5" ht="15.75" thickBot="1" x14ac:dyDescent="0.3">
      <c r="A73" s="18" t="s">
        <v>50</v>
      </c>
      <c r="B73" s="41">
        <f>B74+B75</f>
        <v>5060000</v>
      </c>
      <c r="C73" s="41">
        <f t="shared" ref="C73:E73" si="14">C74+C75</f>
        <v>5060000</v>
      </c>
      <c r="D73" s="41">
        <f t="shared" si="14"/>
        <v>5200000</v>
      </c>
      <c r="E73" s="41">
        <f t="shared" si="14"/>
        <v>5200000</v>
      </c>
    </row>
    <row r="74" spans="1:5" ht="15.75" thickBot="1" x14ac:dyDescent="0.3">
      <c r="A74" s="20" t="s">
        <v>45</v>
      </c>
      <c r="B74" s="24">
        <f>B48</f>
        <v>5060000</v>
      </c>
      <c r="C74" s="24">
        <f t="shared" ref="C74:E74" si="15">C48</f>
        <v>5060000</v>
      </c>
      <c r="D74" s="24">
        <f t="shared" si="15"/>
        <v>5200000</v>
      </c>
      <c r="E74" s="24">
        <f t="shared" si="15"/>
        <v>5200000</v>
      </c>
    </row>
    <row r="75" spans="1:5" ht="15.75" thickBot="1" x14ac:dyDescent="0.3">
      <c r="A75" s="20" t="s">
        <v>85</v>
      </c>
      <c r="B75" s="23">
        <v>0</v>
      </c>
      <c r="C75" s="23">
        <v>0</v>
      </c>
      <c r="D75" s="23">
        <v>0</v>
      </c>
      <c r="E75" s="23">
        <v>0</v>
      </c>
    </row>
    <row r="76" spans="1:5" ht="15.75" thickBot="1" x14ac:dyDescent="0.3">
      <c r="A76" s="18" t="s">
        <v>51</v>
      </c>
      <c r="B76" s="41">
        <f>B77+B78</f>
        <v>0</v>
      </c>
      <c r="C76" s="41">
        <f>C77+C78</f>
        <v>0</v>
      </c>
      <c r="D76" s="41">
        <f t="shared" ref="D76:E76" si="16">D77+D78</f>
        <v>0</v>
      </c>
      <c r="E76" s="41">
        <f t="shared" si="16"/>
        <v>0</v>
      </c>
    </row>
    <row r="77" spans="1:5" ht="15.75" thickBot="1" x14ac:dyDescent="0.3">
      <c r="A77" s="20" t="s">
        <v>45</v>
      </c>
      <c r="B77" s="24">
        <f>B51</f>
        <v>0</v>
      </c>
      <c r="C77" s="24">
        <f t="shared" ref="C77:E77" si="17">C51</f>
        <v>0</v>
      </c>
      <c r="D77" s="24">
        <f t="shared" si="17"/>
        <v>0</v>
      </c>
      <c r="E77" s="24">
        <f t="shared" si="17"/>
        <v>0</v>
      </c>
    </row>
    <row r="78" spans="1:5" ht="15.75" thickBot="1" x14ac:dyDescent="0.3">
      <c r="A78" s="20" t="s">
        <v>85</v>
      </c>
      <c r="B78" s="23">
        <v>0</v>
      </c>
      <c r="C78" s="23">
        <v>0</v>
      </c>
      <c r="D78" s="23">
        <v>0</v>
      </c>
      <c r="E78" s="23">
        <v>0</v>
      </c>
    </row>
    <row r="79" spans="1:5" ht="24.75" thickBot="1" x14ac:dyDescent="0.3">
      <c r="A79" s="18" t="s">
        <v>52</v>
      </c>
      <c r="B79" s="41">
        <f>B80</f>
        <v>0</v>
      </c>
      <c r="C79" s="41">
        <f t="shared" ref="C79:E79" si="18">C80</f>
        <v>0</v>
      </c>
      <c r="D79" s="41">
        <f t="shared" si="18"/>
        <v>0</v>
      </c>
      <c r="E79" s="41">
        <f t="shared" si="18"/>
        <v>0</v>
      </c>
    </row>
    <row r="80" spans="1:5" ht="15.75" thickBot="1" x14ac:dyDescent="0.3">
      <c r="A80" s="20" t="s">
        <v>45</v>
      </c>
      <c r="B80" s="24">
        <f>B54</f>
        <v>0</v>
      </c>
      <c r="C80" s="24">
        <f t="shared" ref="C80:E80" si="19">C54</f>
        <v>0</v>
      </c>
      <c r="D80" s="24">
        <f t="shared" si="19"/>
        <v>0</v>
      </c>
      <c r="E80" s="24">
        <f t="shared" si="19"/>
        <v>0</v>
      </c>
    </row>
    <row r="81" spans="1:5" ht="15.75" thickBot="1" x14ac:dyDescent="0.3">
      <c r="A81" s="20" t="s">
        <v>85</v>
      </c>
      <c r="B81" s="23">
        <v>0</v>
      </c>
      <c r="C81" s="23">
        <v>0</v>
      </c>
      <c r="D81" s="23">
        <v>0</v>
      </c>
      <c r="E81" s="23">
        <v>0</v>
      </c>
    </row>
    <row r="82" spans="1:5" ht="15.75" thickBot="1" x14ac:dyDescent="0.3">
      <c r="A82" s="18" t="s">
        <v>86</v>
      </c>
      <c r="B82" s="41">
        <f>B83+B84+B85+B86</f>
        <v>0</v>
      </c>
      <c r="C82" s="41">
        <f t="shared" ref="C82:E82" si="20">C83+C84+C85+C86</f>
        <v>0</v>
      </c>
      <c r="D82" s="41">
        <f t="shared" si="20"/>
        <v>0</v>
      </c>
      <c r="E82" s="41">
        <f t="shared" si="20"/>
        <v>0</v>
      </c>
    </row>
    <row r="83" spans="1:5" ht="15.75" thickBot="1" x14ac:dyDescent="0.3">
      <c r="A83" s="20" t="s">
        <v>45</v>
      </c>
      <c r="B83" s="24">
        <v>0</v>
      </c>
      <c r="C83" s="24">
        <v>0</v>
      </c>
      <c r="D83" s="24">
        <v>0</v>
      </c>
      <c r="E83" s="24">
        <v>0</v>
      </c>
    </row>
    <row r="84" spans="1:5" ht="15.75" thickBot="1" x14ac:dyDescent="0.3">
      <c r="A84" s="20" t="s">
        <v>87</v>
      </c>
      <c r="B84" s="24">
        <v>0</v>
      </c>
      <c r="C84" s="24">
        <v>0</v>
      </c>
      <c r="D84" s="24">
        <v>0</v>
      </c>
      <c r="E84" s="24">
        <v>0</v>
      </c>
    </row>
    <row r="85" spans="1:5" ht="15.75" thickBot="1" x14ac:dyDescent="0.3">
      <c r="A85" s="20" t="s">
        <v>80</v>
      </c>
      <c r="B85" s="24">
        <v>0</v>
      </c>
      <c r="C85" s="24">
        <v>0</v>
      </c>
      <c r="D85" s="24">
        <v>0</v>
      </c>
      <c r="E85" s="24">
        <v>0</v>
      </c>
    </row>
    <row r="86" spans="1:5" ht="15.75" thickBot="1" x14ac:dyDescent="0.3">
      <c r="A86" s="20" t="s">
        <v>81</v>
      </c>
      <c r="B86" s="24">
        <v>0</v>
      </c>
      <c r="C86" s="24">
        <v>0</v>
      </c>
      <c r="D86" s="24">
        <v>0</v>
      </c>
      <c r="E86" s="24">
        <v>0</v>
      </c>
    </row>
    <row r="87" spans="1:5" ht="15.75" thickBot="1" x14ac:dyDescent="0.3">
      <c r="A87" s="18" t="s">
        <v>88</v>
      </c>
      <c r="B87" s="41">
        <f>B88+B89+B90+B91</f>
        <v>0</v>
      </c>
      <c r="C87" s="41">
        <f t="shared" ref="C87:E87" si="21">C88+C89+C90+C91</f>
        <v>0</v>
      </c>
      <c r="D87" s="41">
        <f t="shared" si="21"/>
        <v>0</v>
      </c>
      <c r="E87" s="41">
        <f t="shared" si="21"/>
        <v>0</v>
      </c>
    </row>
    <row r="88" spans="1:5" ht="15.75" thickBot="1" x14ac:dyDescent="0.3">
      <c r="A88" s="20" t="s">
        <v>45</v>
      </c>
      <c r="B88" s="24">
        <v>0</v>
      </c>
      <c r="C88" s="24">
        <v>0</v>
      </c>
      <c r="D88" s="24">
        <v>0</v>
      </c>
      <c r="E88" s="24">
        <v>0</v>
      </c>
    </row>
    <row r="89" spans="1:5" ht="15.75" thickBot="1" x14ac:dyDescent="0.3">
      <c r="A89" s="20" t="s">
        <v>87</v>
      </c>
      <c r="B89" s="24">
        <v>0</v>
      </c>
      <c r="C89" s="24">
        <v>0</v>
      </c>
      <c r="D89" s="24">
        <v>0</v>
      </c>
      <c r="E89" s="24">
        <v>0</v>
      </c>
    </row>
    <row r="90" spans="1:5" ht="15.75" thickBot="1" x14ac:dyDescent="0.3">
      <c r="A90" s="20" t="s">
        <v>80</v>
      </c>
      <c r="B90" s="24">
        <v>0</v>
      </c>
      <c r="C90" s="24">
        <v>0</v>
      </c>
      <c r="D90" s="24">
        <v>0</v>
      </c>
      <c r="E90" s="24">
        <v>0</v>
      </c>
    </row>
    <row r="91" spans="1:5" ht="15.75" thickBot="1" x14ac:dyDescent="0.3">
      <c r="A91" s="20" t="s">
        <v>81</v>
      </c>
      <c r="B91" s="24">
        <v>0</v>
      </c>
      <c r="C91" s="24">
        <v>0</v>
      </c>
      <c r="D91" s="24">
        <v>0</v>
      </c>
      <c r="E91" s="24">
        <v>0</v>
      </c>
    </row>
    <row r="92" spans="1:5" ht="15.75" thickBot="1" x14ac:dyDescent="0.3">
      <c r="A92" s="30" t="s">
        <v>54</v>
      </c>
      <c r="B92" s="31">
        <f>IF(B60-B59=0,0,"Error")</f>
        <v>0</v>
      </c>
      <c r="C92" s="31">
        <f>IF(C60-C59=0,0,"Error")</f>
        <v>0</v>
      </c>
      <c r="D92" s="31">
        <f>IF(D60-D59=0,0,"Error")</f>
        <v>0</v>
      </c>
      <c r="E92" s="31">
        <f>IF(E60-E59=0,0,"Error")</f>
        <v>0</v>
      </c>
    </row>
  </sheetData>
  <mergeCells count="20">
    <mergeCell ref="A8:E8"/>
    <mergeCell ref="A9:E11"/>
    <mergeCell ref="B12:E12"/>
    <mergeCell ref="A1:E1"/>
    <mergeCell ref="A13:A14"/>
    <mergeCell ref="B16:E16"/>
    <mergeCell ref="A17:E17"/>
    <mergeCell ref="A2:E2"/>
    <mergeCell ref="A33:A34"/>
    <mergeCell ref="A20:E20"/>
    <mergeCell ref="B21:E21"/>
    <mergeCell ref="B22:E22"/>
    <mergeCell ref="B23:E23"/>
    <mergeCell ref="A24:A25"/>
    <mergeCell ref="A32:E32"/>
    <mergeCell ref="A19:E19"/>
    <mergeCell ref="A3:E3"/>
    <mergeCell ref="B5:E5"/>
    <mergeCell ref="B6:E6"/>
    <mergeCell ref="B7:E7"/>
  </mergeCells>
  <pageMargins left="0.17" right="0.17" top="0.19" bottom="0.17"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31"/>
  <sheetViews>
    <sheetView tabSelected="1" view="pageBreakPreview" zoomScale="60" zoomScaleNormal="140" workbookViewId="0">
      <selection activeCell="AF14" sqref="AF12:AF14"/>
    </sheetView>
  </sheetViews>
  <sheetFormatPr defaultRowHeight="12" x14ac:dyDescent="0.2"/>
  <cols>
    <col min="1" max="1" width="24.28515625" style="232" customWidth="1"/>
    <col min="2" max="2" width="14.85546875" style="233" customWidth="1"/>
    <col min="3" max="5" width="14.85546875" style="232" customWidth="1"/>
    <col min="6" max="6" width="9.140625" style="232" hidden="1" customWidth="1"/>
    <col min="7" max="7" width="10.140625" style="232" hidden="1" customWidth="1"/>
    <col min="8" max="9" width="12.42578125" style="232" hidden="1" customWidth="1"/>
    <col min="10" max="10" width="22" style="241" hidden="1" customWidth="1"/>
    <col min="11" max="15" width="11.5703125" style="241" hidden="1" customWidth="1"/>
    <col min="16" max="254" width="9.140625" style="232"/>
    <col min="255" max="255" width="8.42578125" style="232" customWidth="1"/>
    <col min="256" max="256" width="1.85546875" style="232" customWidth="1"/>
    <col min="257" max="257" width="24.28515625" style="232" customWidth="1"/>
    <col min="258" max="261" width="14.85546875" style="232" customWidth="1"/>
    <col min="262" max="271" width="0" style="232" hidden="1" customWidth="1"/>
    <col min="272" max="510" width="9.140625" style="232"/>
    <col min="511" max="511" width="8.42578125" style="232" customWidth="1"/>
    <col min="512" max="512" width="1.85546875" style="232" customWidth="1"/>
    <col min="513" max="513" width="24.28515625" style="232" customWidth="1"/>
    <col min="514" max="517" width="14.85546875" style="232" customWidth="1"/>
    <col min="518" max="527" width="0" style="232" hidden="1" customWidth="1"/>
    <col min="528" max="766" width="9.140625" style="232"/>
    <col min="767" max="767" width="8.42578125" style="232" customWidth="1"/>
    <col min="768" max="768" width="1.85546875" style="232" customWidth="1"/>
    <col min="769" max="769" width="24.28515625" style="232" customWidth="1"/>
    <col min="770" max="773" width="14.85546875" style="232" customWidth="1"/>
    <col min="774" max="783" width="0" style="232" hidden="1" customWidth="1"/>
    <col min="784" max="1022" width="9.140625" style="232"/>
    <col min="1023" max="1023" width="8.42578125" style="232" customWidth="1"/>
    <col min="1024" max="1024" width="1.85546875" style="232" customWidth="1"/>
    <col min="1025" max="1025" width="24.28515625" style="232" customWidth="1"/>
    <col min="1026" max="1029" width="14.85546875" style="232" customWidth="1"/>
    <col min="1030" max="1039" width="0" style="232" hidden="1" customWidth="1"/>
    <col min="1040" max="1278" width="9.140625" style="232"/>
    <col min="1279" max="1279" width="8.42578125" style="232" customWidth="1"/>
    <col min="1280" max="1280" width="1.85546875" style="232" customWidth="1"/>
    <col min="1281" max="1281" width="24.28515625" style="232" customWidth="1"/>
    <col min="1282" max="1285" width="14.85546875" style="232" customWidth="1"/>
    <col min="1286" max="1295" width="0" style="232" hidden="1" customWidth="1"/>
    <col min="1296" max="1534" width="9.140625" style="232"/>
    <col min="1535" max="1535" width="8.42578125" style="232" customWidth="1"/>
    <col min="1536" max="1536" width="1.85546875" style="232" customWidth="1"/>
    <col min="1537" max="1537" width="24.28515625" style="232" customWidth="1"/>
    <col min="1538" max="1541" width="14.85546875" style="232" customWidth="1"/>
    <col min="1542" max="1551" width="0" style="232" hidden="1" customWidth="1"/>
    <col min="1552" max="1790" width="9.140625" style="232"/>
    <col min="1791" max="1791" width="8.42578125" style="232" customWidth="1"/>
    <col min="1792" max="1792" width="1.85546875" style="232" customWidth="1"/>
    <col min="1793" max="1793" width="24.28515625" style="232" customWidth="1"/>
    <col min="1794" max="1797" width="14.85546875" style="232" customWidth="1"/>
    <col min="1798" max="1807" width="0" style="232" hidden="1" customWidth="1"/>
    <col min="1808" max="2046" width="9.140625" style="232"/>
    <col min="2047" max="2047" width="8.42578125" style="232" customWidth="1"/>
    <col min="2048" max="2048" width="1.85546875" style="232" customWidth="1"/>
    <col min="2049" max="2049" width="24.28515625" style="232" customWidth="1"/>
    <col min="2050" max="2053" width="14.85546875" style="232" customWidth="1"/>
    <col min="2054" max="2063" width="0" style="232" hidden="1" customWidth="1"/>
    <col min="2064" max="2302" width="9.140625" style="232"/>
    <col min="2303" max="2303" width="8.42578125" style="232" customWidth="1"/>
    <col min="2304" max="2304" width="1.85546875" style="232" customWidth="1"/>
    <col min="2305" max="2305" width="24.28515625" style="232" customWidth="1"/>
    <col min="2306" max="2309" width="14.85546875" style="232" customWidth="1"/>
    <col min="2310" max="2319" width="0" style="232" hidden="1" customWidth="1"/>
    <col min="2320" max="2558" width="9.140625" style="232"/>
    <col min="2559" max="2559" width="8.42578125" style="232" customWidth="1"/>
    <col min="2560" max="2560" width="1.85546875" style="232" customWidth="1"/>
    <col min="2561" max="2561" width="24.28515625" style="232" customWidth="1"/>
    <col min="2562" max="2565" width="14.85546875" style="232" customWidth="1"/>
    <col min="2566" max="2575" width="0" style="232" hidden="1" customWidth="1"/>
    <col min="2576" max="2814" width="9.140625" style="232"/>
    <col min="2815" max="2815" width="8.42578125" style="232" customWidth="1"/>
    <col min="2816" max="2816" width="1.85546875" style="232" customWidth="1"/>
    <col min="2817" max="2817" width="24.28515625" style="232" customWidth="1"/>
    <col min="2818" max="2821" width="14.85546875" style="232" customWidth="1"/>
    <col min="2822" max="2831" width="0" style="232" hidden="1" customWidth="1"/>
    <col min="2832" max="3070" width="9.140625" style="232"/>
    <col min="3071" max="3071" width="8.42578125" style="232" customWidth="1"/>
    <col min="3072" max="3072" width="1.85546875" style="232" customWidth="1"/>
    <col min="3073" max="3073" width="24.28515625" style="232" customWidth="1"/>
    <col min="3074" max="3077" width="14.85546875" style="232" customWidth="1"/>
    <col min="3078" max="3087" width="0" style="232" hidden="1" customWidth="1"/>
    <col min="3088" max="3326" width="9.140625" style="232"/>
    <col min="3327" max="3327" width="8.42578125" style="232" customWidth="1"/>
    <col min="3328" max="3328" width="1.85546875" style="232" customWidth="1"/>
    <col min="3329" max="3329" width="24.28515625" style="232" customWidth="1"/>
    <col min="3330" max="3333" width="14.85546875" style="232" customWidth="1"/>
    <col min="3334" max="3343" width="0" style="232" hidden="1" customWidth="1"/>
    <col min="3344" max="3582" width="9.140625" style="232"/>
    <col min="3583" max="3583" width="8.42578125" style="232" customWidth="1"/>
    <col min="3584" max="3584" width="1.85546875" style="232" customWidth="1"/>
    <col min="3585" max="3585" width="24.28515625" style="232" customWidth="1"/>
    <col min="3586" max="3589" width="14.85546875" style="232" customWidth="1"/>
    <col min="3590" max="3599" width="0" style="232" hidden="1" customWidth="1"/>
    <col min="3600" max="3838" width="9.140625" style="232"/>
    <col min="3839" max="3839" width="8.42578125" style="232" customWidth="1"/>
    <col min="3840" max="3840" width="1.85546875" style="232" customWidth="1"/>
    <col min="3841" max="3841" width="24.28515625" style="232" customWidth="1"/>
    <col min="3842" max="3845" width="14.85546875" style="232" customWidth="1"/>
    <col min="3846" max="3855" width="0" style="232" hidden="1" customWidth="1"/>
    <col min="3856" max="4094" width="9.140625" style="232"/>
    <col min="4095" max="4095" width="8.42578125" style="232" customWidth="1"/>
    <col min="4096" max="4096" width="1.85546875" style="232" customWidth="1"/>
    <col min="4097" max="4097" width="24.28515625" style="232" customWidth="1"/>
    <col min="4098" max="4101" width="14.85546875" style="232" customWidth="1"/>
    <col min="4102" max="4111" width="0" style="232" hidden="1" customWidth="1"/>
    <col min="4112" max="4350" width="9.140625" style="232"/>
    <col min="4351" max="4351" width="8.42578125" style="232" customWidth="1"/>
    <col min="4352" max="4352" width="1.85546875" style="232" customWidth="1"/>
    <col min="4353" max="4353" width="24.28515625" style="232" customWidth="1"/>
    <col min="4354" max="4357" width="14.85546875" style="232" customWidth="1"/>
    <col min="4358" max="4367" width="0" style="232" hidden="1" customWidth="1"/>
    <col min="4368" max="4606" width="9.140625" style="232"/>
    <col min="4607" max="4607" width="8.42578125" style="232" customWidth="1"/>
    <col min="4608" max="4608" width="1.85546875" style="232" customWidth="1"/>
    <col min="4609" max="4609" width="24.28515625" style="232" customWidth="1"/>
    <col min="4610" max="4613" width="14.85546875" style="232" customWidth="1"/>
    <col min="4614" max="4623" width="0" style="232" hidden="1" customWidth="1"/>
    <col min="4624" max="4862" width="9.140625" style="232"/>
    <col min="4863" max="4863" width="8.42578125" style="232" customWidth="1"/>
    <col min="4864" max="4864" width="1.85546875" style="232" customWidth="1"/>
    <col min="4865" max="4865" width="24.28515625" style="232" customWidth="1"/>
    <col min="4866" max="4869" width="14.85546875" style="232" customWidth="1"/>
    <col min="4870" max="4879" width="0" style="232" hidden="1" customWidth="1"/>
    <col min="4880" max="5118" width="9.140625" style="232"/>
    <col min="5119" max="5119" width="8.42578125" style="232" customWidth="1"/>
    <col min="5120" max="5120" width="1.85546875" style="232" customWidth="1"/>
    <col min="5121" max="5121" width="24.28515625" style="232" customWidth="1"/>
    <col min="5122" max="5125" width="14.85546875" style="232" customWidth="1"/>
    <col min="5126" max="5135" width="0" style="232" hidden="1" customWidth="1"/>
    <col min="5136" max="5374" width="9.140625" style="232"/>
    <col min="5375" max="5375" width="8.42578125" style="232" customWidth="1"/>
    <col min="5376" max="5376" width="1.85546875" style="232" customWidth="1"/>
    <col min="5377" max="5377" width="24.28515625" style="232" customWidth="1"/>
    <col min="5378" max="5381" width="14.85546875" style="232" customWidth="1"/>
    <col min="5382" max="5391" width="0" style="232" hidden="1" customWidth="1"/>
    <col min="5392" max="5630" width="9.140625" style="232"/>
    <col min="5631" max="5631" width="8.42578125" style="232" customWidth="1"/>
    <col min="5632" max="5632" width="1.85546875" style="232" customWidth="1"/>
    <col min="5633" max="5633" width="24.28515625" style="232" customWidth="1"/>
    <col min="5634" max="5637" width="14.85546875" style="232" customWidth="1"/>
    <col min="5638" max="5647" width="0" style="232" hidden="1" customWidth="1"/>
    <col min="5648" max="5886" width="9.140625" style="232"/>
    <col min="5887" max="5887" width="8.42578125" style="232" customWidth="1"/>
    <col min="5888" max="5888" width="1.85546875" style="232" customWidth="1"/>
    <col min="5889" max="5889" width="24.28515625" style="232" customWidth="1"/>
    <col min="5890" max="5893" width="14.85546875" style="232" customWidth="1"/>
    <col min="5894" max="5903" width="0" style="232" hidden="1" customWidth="1"/>
    <col min="5904" max="6142" width="9.140625" style="232"/>
    <col min="6143" max="6143" width="8.42578125" style="232" customWidth="1"/>
    <col min="6144" max="6144" width="1.85546875" style="232" customWidth="1"/>
    <col min="6145" max="6145" width="24.28515625" style="232" customWidth="1"/>
    <col min="6146" max="6149" width="14.85546875" style="232" customWidth="1"/>
    <col min="6150" max="6159" width="0" style="232" hidden="1" customWidth="1"/>
    <col min="6160" max="6398" width="9.140625" style="232"/>
    <col min="6399" max="6399" width="8.42578125" style="232" customWidth="1"/>
    <col min="6400" max="6400" width="1.85546875" style="232" customWidth="1"/>
    <col min="6401" max="6401" width="24.28515625" style="232" customWidth="1"/>
    <col min="6402" max="6405" width="14.85546875" style="232" customWidth="1"/>
    <col min="6406" max="6415" width="0" style="232" hidden="1" customWidth="1"/>
    <col min="6416" max="6654" width="9.140625" style="232"/>
    <col min="6655" max="6655" width="8.42578125" style="232" customWidth="1"/>
    <col min="6656" max="6656" width="1.85546875" style="232" customWidth="1"/>
    <col min="6657" max="6657" width="24.28515625" style="232" customWidth="1"/>
    <col min="6658" max="6661" width="14.85546875" style="232" customWidth="1"/>
    <col min="6662" max="6671" width="0" style="232" hidden="1" customWidth="1"/>
    <col min="6672" max="6910" width="9.140625" style="232"/>
    <col min="6911" max="6911" width="8.42578125" style="232" customWidth="1"/>
    <col min="6912" max="6912" width="1.85546875" style="232" customWidth="1"/>
    <col min="6913" max="6913" width="24.28515625" style="232" customWidth="1"/>
    <col min="6914" max="6917" width="14.85546875" style="232" customWidth="1"/>
    <col min="6918" max="6927" width="0" style="232" hidden="1" customWidth="1"/>
    <col min="6928" max="7166" width="9.140625" style="232"/>
    <col min="7167" max="7167" width="8.42578125" style="232" customWidth="1"/>
    <col min="7168" max="7168" width="1.85546875" style="232" customWidth="1"/>
    <col min="7169" max="7169" width="24.28515625" style="232" customWidth="1"/>
    <col min="7170" max="7173" width="14.85546875" style="232" customWidth="1"/>
    <col min="7174" max="7183" width="0" style="232" hidden="1" customWidth="1"/>
    <col min="7184" max="7422" width="9.140625" style="232"/>
    <col min="7423" max="7423" width="8.42578125" style="232" customWidth="1"/>
    <col min="7424" max="7424" width="1.85546875" style="232" customWidth="1"/>
    <col min="7425" max="7425" width="24.28515625" style="232" customWidth="1"/>
    <col min="7426" max="7429" width="14.85546875" style="232" customWidth="1"/>
    <col min="7430" max="7439" width="0" style="232" hidden="1" customWidth="1"/>
    <col min="7440" max="7678" width="9.140625" style="232"/>
    <col min="7679" max="7679" width="8.42578125" style="232" customWidth="1"/>
    <col min="7680" max="7680" width="1.85546875" style="232" customWidth="1"/>
    <col min="7681" max="7681" width="24.28515625" style="232" customWidth="1"/>
    <col min="7682" max="7685" width="14.85546875" style="232" customWidth="1"/>
    <col min="7686" max="7695" width="0" style="232" hidden="1" customWidth="1"/>
    <col min="7696" max="7934" width="9.140625" style="232"/>
    <col min="7935" max="7935" width="8.42578125" style="232" customWidth="1"/>
    <col min="7936" max="7936" width="1.85546875" style="232" customWidth="1"/>
    <col min="7937" max="7937" width="24.28515625" style="232" customWidth="1"/>
    <col min="7938" max="7941" width="14.85546875" style="232" customWidth="1"/>
    <col min="7942" max="7951" width="0" style="232" hidden="1" customWidth="1"/>
    <col min="7952" max="8190" width="9.140625" style="232"/>
    <col min="8191" max="8191" width="8.42578125" style="232" customWidth="1"/>
    <col min="8192" max="8192" width="1.85546875" style="232" customWidth="1"/>
    <col min="8193" max="8193" width="24.28515625" style="232" customWidth="1"/>
    <col min="8194" max="8197" width="14.85546875" style="232" customWidth="1"/>
    <col min="8198" max="8207" width="0" style="232" hidden="1" customWidth="1"/>
    <col min="8208" max="8446" width="9.140625" style="232"/>
    <col min="8447" max="8447" width="8.42578125" style="232" customWidth="1"/>
    <col min="8448" max="8448" width="1.85546875" style="232" customWidth="1"/>
    <col min="8449" max="8449" width="24.28515625" style="232" customWidth="1"/>
    <col min="8450" max="8453" width="14.85546875" style="232" customWidth="1"/>
    <col min="8454" max="8463" width="0" style="232" hidden="1" customWidth="1"/>
    <col min="8464" max="8702" width="9.140625" style="232"/>
    <col min="8703" max="8703" width="8.42578125" style="232" customWidth="1"/>
    <col min="8704" max="8704" width="1.85546875" style="232" customWidth="1"/>
    <col min="8705" max="8705" width="24.28515625" style="232" customWidth="1"/>
    <col min="8706" max="8709" width="14.85546875" style="232" customWidth="1"/>
    <col min="8710" max="8719" width="0" style="232" hidden="1" customWidth="1"/>
    <col min="8720" max="8958" width="9.140625" style="232"/>
    <col min="8959" max="8959" width="8.42578125" style="232" customWidth="1"/>
    <col min="8960" max="8960" width="1.85546875" style="232" customWidth="1"/>
    <col min="8961" max="8961" width="24.28515625" style="232" customWidth="1"/>
    <col min="8962" max="8965" width="14.85546875" style="232" customWidth="1"/>
    <col min="8966" max="8975" width="0" style="232" hidden="1" customWidth="1"/>
    <col min="8976" max="9214" width="9.140625" style="232"/>
    <col min="9215" max="9215" width="8.42578125" style="232" customWidth="1"/>
    <col min="9216" max="9216" width="1.85546875" style="232" customWidth="1"/>
    <col min="9217" max="9217" width="24.28515625" style="232" customWidth="1"/>
    <col min="9218" max="9221" width="14.85546875" style="232" customWidth="1"/>
    <col min="9222" max="9231" width="0" style="232" hidden="1" customWidth="1"/>
    <col min="9232" max="9470" width="9.140625" style="232"/>
    <col min="9471" max="9471" width="8.42578125" style="232" customWidth="1"/>
    <col min="9472" max="9472" width="1.85546875" style="232" customWidth="1"/>
    <col min="9473" max="9473" width="24.28515625" style="232" customWidth="1"/>
    <col min="9474" max="9477" width="14.85546875" style="232" customWidth="1"/>
    <col min="9478" max="9487" width="0" style="232" hidden="1" customWidth="1"/>
    <col min="9488" max="9726" width="9.140625" style="232"/>
    <col min="9727" max="9727" width="8.42578125" style="232" customWidth="1"/>
    <col min="9728" max="9728" width="1.85546875" style="232" customWidth="1"/>
    <col min="9729" max="9729" width="24.28515625" style="232" customWidth="1"/>
    <col min="9730" max="9733" width="14.85546875" style="232" customWidth="1"/>
    <col min="9734" max="9743" width="0" style="232" hidden="1" customWidth="1"/>
    <col min="9744" max="9982" width="9.140625" style="232"/>
    <col min="9983" max="9983" width="8.42578125" style="232" customWidth="1"/>
    <col min="9984" max="9984" width="1.85546875" style="232" customWidth="1"/>
    <col min="9985" max="9985" width="24.28515625" style="232" customWidth="1"/>
    <col min="9986" max="9989" width="14.85546875" style="232" customWidth="1"/>
    <col min="9990" max="9999" width="0" style="232" hidden="1" customWidth="1"/>
    <col min="10000" max="10238" width="9.140625" style="232"/>
    <col min="10239" max="10239" width="8.42578125" style="232" customWidth="1"/>
    <col min="10240" max="10240" width="1.85546875" style="232" customWidth="1"/>
    <col min="10241" max="10241" width="24.28515625" style="232" customWidth="1"/>
    <col min="10242" max="10245" width="14.85546875" style="232" customWidth="1"/>
    <col min="10246" max="10255" width="0" style="232" hidden="1" customWidth="1"/>
    <col min="10256" max="10494" width="9.140625" style="232"/>
    <col min="10495" max="10495" width="8.42578125" style="232" customWidth="1"/>
    <col min="10496" max="10496" width="1.85546875" style="232" customWidth="1"/>
    <col min="10497" max="10497" width="24.28515625" style="232" customWidth="1"/>
    <col min="10498" max="10501" width="14.85546875" style="232" customWidth="1"/>
    <col min="10502" max="10511" width="0" style="232" hidden="1" customWidth="1"/>
    <col min="10512" max="10750" width="9.140625" style="232"/>
    <col min="10751" max="10751" width="8.42578125" style="232" customWidth="1"/>
    <col min="10752" max="10752" width="1.85546875" style="232" customWidth="1"/>
    <col min="10753" max="10753" width="24.28515625" style="232" customWidth="1"/>
    <col min="10754" max="10757" width="14.85546875" style="232" customWidth="1"/>
    <col min="10758" max="10767" width="0" style="232" hidden="1" customWidth="1"/>
    <col min="10768" max="11006" width="9.140625" style="232"/>
    <col min="11007" max="11007" width="8.42578125" style="232" customWidth="1"/>
    <col min="11008" max="11008" width="1.85546875" style="232" customWidth="1"/>
    <col min="11009" max="11009" width="24.28515625" style="232" customWidth="1"/>
    <col min="11010" max="11013" width="14.85546875" style="232" customWidth="1"/>
    <col min="11014" max="11023" width="0" style="232" hidden="1" customWidth="1"/>
    <col min="11024" max="11262" width="9.140625" style="232"/>
    <col min="11263" max="11263" width="8.42578125" style="232" customWidth="1"/>
    <col min="11264" max="11264" width="1.85546875" style="232" customWidth="1"/>
    <col min="11265" max="11265" width="24.28515625" style="232" customWidth="1"/>
    <col min="11266" max="11269" width="14.85546875" style="232" customWidth="1"/>
    <col min="11270" max="11279" width="0" style="232" hidden="1" customWidth="1"/>
    <col min="11280" max="11518" width="9.140625" style="232"/>
    <col min="11519" max="11519" width="8.42578125" style="232" customWidth="1"/>
    <col min="11520" max="11520" width="1.85546875" style="232" customWidth="1"/>
    <col min="11521" max="11521" width="24.28515625" style="232" customWidth="1"/>
    <col min="11522" max="11525" width="14.85546875" style="232" customWidth="1"/>
    <col min="11526" max="11535" width="0" style="232" hidden="1" customWidth="1"/>
    <col min="11536" max="11774" width="9.140625" style="232"/>
    <col min="11775" max="11775" width="8.42578125" style="232" customWidth="1"/>
    <col min="11776" max="11776" width="1.85546875" style="232" customWidth="1"/>
    <col min="11777" max="11777" width="24.28515625" style="232" customWidth="1"/>
    <col min="11778" max="11781" width="14.85546875" style="232" customWidth="1"/>
    <col min="11782" max="11791" width="0" style="232" hidden="1" customWidth="1"/>
    <col min="11792" max="12030" width="9.140625" style="232"/>
    <col min="12031" max="12031" width="8.42578125" style="232" customWidth="1"/>
    <col min="12032" max="12032" width="1.85546875" style="232" customWidth="1"/>
    <col min="12033" max="12033" width="24.28515625" style="232" customWidth="1"/>
    <col min="12034" max="12037" width="14.85546875" style="232" customWidth="1"/>
    <col min="12038" max="12047" width="0" style="232" hidden="1" customWidth="1"/>
    <col min="12048" max="12286" width="9.140625" style="232"/>
    <col min="12287" max="12287" width="8.42578125" style="232" customWidth="1"/>
    <col min="12288" max="12288" width="1.85546875" style="232" customWidth="1"/>
    <col min="12289" max="12289" width="24.28515625" style="232" customWidth="1"/>
    <col min="12290" max="12293" width="14.85546875" style="232" customWidth="1"/>
    <col min="12294" max="12303" width="0" style="232" hidden="1" customWidth="1"/>
    <col min="12304" max="12542" width="9.140625" style="232"/>
    <col min="12543" max="12543" width="8.42578125" style="232" customWidth="1"/>
    <col min="12544" max="12544" width="1.85546875" style="232" customWidth="1"/>
    <col min="12545" max="12545" width="24.28515625" style="232" customWidth="1"/>
    <col min="12546" max="12549" width="14.85546875" style="232" customWidth="1"/>
    <col min="12550" max="12559" width="0" style="232" hidden="1" customWidth="1"/>
    <col min="12560" max="12798" width="9.140625" style="232"/>
    <col min="12799" max="12799" width="8.42578125" style="232" customWidth="1"/>
    <col min="12800" max="12800" width="1.85546875" style="232" customWidth="1"/>
    <col min="12801" max="12801" width="24.28515625" style="232" customWidth="1"/>
    <col min="12802" max="12805" width="14.85546875" style="232" customWidth="1"/>
    <col min="12806" max="12815" width="0" style="232" hidden="1" customWidth="1"/>
    <col min="12816" max="13054" width="9.140625" style="232"/>
    <col min="13055" max="13055" width="8.42578125" style="232" customWidth="1"/>
    <col min="13056" max="13056" width="1.85546875" style="232" customWidth="1"/>
    <col min="13057" max="13057" width="24.28515625" style="232" customWidth="1"/>
    <col min="13058" max="13061" width="14.85546875" style="232" customWidth="1"/>
    <col min="13062" max="13071" width="0" style="232" hidden="1" customWidth="1"/>
    <col min="13072" max="13310" width="9.140625" style="232"/>
    <col min="13311" max="13311" width="8.42578125" style="232" customWidth="1"/>
    <col min="13312" max="13312" width="1.85546875" style="232" customWidth="1"/>
    <col min="13313" max="13313" width="24.28515625" style="232" customWidth="1"/>
    <col min="13314" max="13317" width="14.85546875" style="232" customWidth="1"/>
    <col min="13318" max="13327" width="0" style="232" hidden="1" customWidth="1"/>
    <col min="13328" max="13566" width="9.140625" style="232"/>
    <col min="13567" max="13567" width="8.42578125" style="232" customWidth="1"/>
    <col min="13568" max="13568" width="1.85546875" style="232" customWidth="1"/>
    <col min="13569" max="13569" width="24.28515625" style="232" customWidth="1"/>
    <col min="13570" max="13573" width="14.85546875" style="232" customWidth="1"/>
    <col min="13574" max="13583" width="0" style="232" hidden="1" customWidth="1"/>
    <col min="13584" max="13822" width="9.140625" style="232"/>
    <col min="13823" max="13823" width="8.42578125" style="232" customWidth="1"/>
    <col min="13824" max="13824" width="1.85546875" style="232" customWidth="1"/>
    <col min="13825" max="13825" width="24.28515625" style="232" customWidth="1"/>
    <col min="13826" max="13829" width="14.85546875" style="232" customWidth="1"/>
    <col min="13830" max="13839" width="0" style="232" hidden="1" customWidth="1"/>
    <col min="13840" max="14078" width="9.140625" style="232"/>
    <col min="14079" max="14079" width="8.42578125" style="232" customWidth="1"/>
    <col min="14080" max="14080" width="1.85546875" style="232" customWidth="1"/>
    <col min="14081" max="14081" width="24.28515625" style="232" customWidth="1"/>
    <col min="14082" max="14085" width="14.85546875" style="232" customWidth="1"/>
    <col min="14086" max="14095" width="0" style="232" hidden="1" customWidth="1"/>
    <col min="14096" max="14334" width="9.140625" style="232"/>
    <col min="14335" max="14335" width="8.42578125" style="232" customWidth="1"/>
    <col min="14336" max="14336" width="1.85546875" style="232" customWidth="1"/>
    <col min="14337" max="14337" width="24.28515625" style="232" customWidth="1"/>
    <col min="14338" max="14341" width="14.85546875" style="232" customWidth="1"/>
    <col min="14342" max="14351" width="0" style="232" hidden="1" customWidth="1"/>
    <col min="14352" max="14590" width="9.140625" style="232"/>
    <col min="14591" max="14591" width="8.42578125" style="232" customWidth="1"/>
    <col min="14592" max="14592" width="1.85546875" style="232" customWidth="1"/>
    <col min="14593" max="14593" width="24.28515625" style="232" customWidth="1"/>
    <col min="14594" max="14597" width="14.85546875" style="232" customWidth="1"/>
    <col min="14598" max="14607" width="0" style="232" hidden="1" customWidth="1"/>
    <col min="14608" max="14846" width="9.140625" style="232"/>
    <col min="14847" max="14847" width="8.42578125" style="232" customWidth="1"/>
    <col min="14848" max="14848" width="1.85546875" style="232" customWidth="1"/>
    <col min="14849" max="14849" width="24.28515625" style="232" customWidth="1"/>
    <col min="14850" max="14853" width="14.85546875" style="232" customWidth="1"/>
    <col min="14854" max="14863" width="0" style="232" hidden="1" customWidth="1"/>
    <col min="14864" max="15102" width="9.140625" style="232"/>
    <col min="15103" max="15103" width="8.42578125" style="232" customWidth="1"/>
    <col min="15104" max="15104" width="1.85546875" style="232" customWidth="1"/>
    <col min="15105" max="15105" width="24.28515625" style="232" customWidth="1"/>
    <col min="15106" max="15109" width="14.85546875" style="232" customWidth="1"/>
    <col min="15110" max="15119" width="0" style="232" hidden="1" customWidth="1"/>
    <col min="15120" max="15358" width="9.140625" style="232"/>
    <col min="15359" max="15359" width="8.42578125" style="232" customWidth="1"/>
    <col min="15360" max="15360" width="1.85546875" style="232" customWidth="1"/>
    <col min="15361" max="15361" width="24.28515625" style="232" customWidth="1"/>
    <col min="15362" max="15365" width="14.85546875" style="232" customWidth="1"/>
    <col min="15366" max="15375" width="0" style="232" hidden="1" customWidth="1"/>
    <col min="15376" max="15614" width="9.140625" style="232"/>
    <col min="15615" max="15615" width="8.42578125" style="232" customWidth="1"/>
    <col min="15616" max="15616" width="1.85546875" style="232" customWidth="1"/>
    <col min="15617" max="15617" width="24.28515625" style="232" customWidth="1"/>
    <col min="15618" max="15621" width="14.85546875" style="232" customWidth="1"/>
    <col min="15622" max="15631" width="0" style="232" hidden="1" customWidth="1"/>
    <col min="15632" max="15870" width="9.140625" style="232"/>
    <col min="15871" max="15871" width="8.42578125" style="232" customWidth="1"/>
    <col min="15872" max="15872" width="1.85546875" style="232" customWidth="1"/>
    <col min="15873" max="15873" width="24.28515625" style="232" customWidth="1"/>
    <col min="15874" max="15877" width="14.85546875" style="232" customWidth="1"/>
    <col min="15878" max="15887" width="0" style="232" hidden="1" customWidth="1"/>
    <col min="15888" max="16126" width="9.140625" style="232"/>
    <col min="16127" max="16127" width="8.42578125" style="232" customWidth="1"/>
    <col min="16128" max="16128" width="1.85546875" style="232" customWidth="1"/>
    <col min="16129" max="16129" width="24.28515625" style="232" customWidth="1"/>
    <col min="16130" max="16133" width="14.85546875" style="232" customWidth="1"/>
    <col min="16134" max="16143" width="0" style="232" hidden="1" customWidth="1"/>
    <col min="16144" max="16384" width="9.140625" style="232"/>
  </cols>
  <sheetData>
    <row r="1" spans="1:5" ht="27" customHeight="1" x14ac:dyDescent="0.25">
      <c r="A1" s="775" t="s">
        <v>560</v>
      </c>
      <c r="B1" s="775"/>
      <c r="C1" s="775"/>
      <c r="D1" s="775"/>
      <c r="E1" s="775"/>
    </row>
    <row r="2" spans="1:5" ht="30.75" customHeight="1" x14ac:dyDescent="0.2">
      <c r="A2" s="671" t="s">
        <v>355</v>
      </c>
      <c r="B2" s="671"/>
      <c r="C2" s="671"/>
      <c r="D2" s="671"/>
      <c r="E2" s="671"/>
    </row>
    <row r="3" spans="1:5" ht="18" customHeight="1" x14ac:dyDescent="0.2">
      <c r="A3" s="689" t="s">
        <v>1</v>
      </c>
      <c r="B3" s="689"/>
      <c r="C3" s="689"/>
      <c r="D3" s="689"/>
      <c r="E3" s="689"/>
    </row>
    <row r="4" spans="1:5" ht="12.75" thickBot="1" x14ac:dyDescent="0.25"/>
    <row r="5" spans="1:5" ht="26.25" customHeight="1" thickBot="1" x14ac:dyDescent="0.25">
      <c r="A5" s="234" t="s">
        <v>2</v>
      </c>
      <c r="B5" s="517" t="s">
        <v>484</v>
      </c>
      <c r="C5" s="517"/>
      <c r="D5" s="517"/>
      <c r="E5" s="517"/>
    </row>
    <row r="6" spans="1:5" ht="13.5" customHeight="1" thickBot="1" x14ac:dyDescent="0.25">
      <c r="A6" s="234" t="s">
        <v>4</v>
      </c>
      <c r="B6" s="690" t="s">
        <v>485</v>
      </c>
      <c r="C6" s="690"/>
      <c r="D6" s="690"/>
      <c r="E6" s="690"/>
    </row>
    <row r="7" spans="1:5" ht="26.25" customHeight="1" thickBot="1" x14ac:dyDescent="0.25">
      <c r="A7" s="234" t="s">
        <v>6</v>
      </c>
      <c r="B7" s="691" t="s">
        <v>7</v>
      </c>
      <c r="C7" s="691"/>
      <c r="D7" s="691"/>
      <c r="E7" s="691"/>
    </row>
    <row r="8" spans="1:5" ht="13.5" customHeight="1" thickBot="1" x14ac:dyDescent="0.25">
      <c r="A8" s="692" t="s">
        <v>8</v>
      </c>
      <c r="B8" s="693"/>
      <c r="C8" s="693"/>
      <c r="D8" s="693"/>
      <c r="E8" s="694"/>
    </row>
    <row r="9" spans="1:5" ht="12.75" customHeight="1" x14ac:dyDescent="0.2">
      <c r="A9" s="672" t="s">
        <v>486</v>
      </c>
      <c r="B9" s="673"/>
      <c r="C9" s="673"/>
      <c r="D9" s="673"/>
      <c r="E9" s="674"/>
    </row>
    <row r="10" spans="1:5" x14ac:dyDescent="0.2">
      <c r="A10" s="675"/>
      <c r="B10" s="676"/>
      <c r="C10" s="676"/>
      <c r="D10" s="676"/>
      <c r="E10" s="677"/>
    </row>
    <row r="11" spans="1:5" ht="44.25" customHeight="1" thickBot="1" x14ac:dyDescent="0.25">
      <c r="A11" s="678"/>
      <c r="B11" s="679"/>
      <c r="C11" s="679"/>
      <c r="D11" s="679"/>
      <c r="E11" s="680"/>
    </row>
    <row r="12" spans="1:5" ht="45.75" customHeight="1" thickBot="1" x14ac:dyDescent="0.25">
      <c r="A12" s="235" t="s">
        <v>10</v>
      </c>
      <c r="B12" s="663" t="s">
        <v>487</v>
      </c>
      <c r="C12" s="681"/>
      <c r="D12" s="681"/>
      <c r="E12" s="682"/>
    </row>
    <row r="13" spans="1:5" ht="23.25" customHeight="1" thickBot="1" x14ac:dyDescent="0.25">
      <c r="A13" s="683" t="s">
        <v>488</v>
      </c>
      <c r="B13" s="236">
        <v>2019</v>
      </c>
      <c r="C13" s="236">
        <v>2020</v>
      </c>
      <c r="D13" s="236">
        <v>2021</v>
      </c>
      <c r="E13" s="236">
        <v>2022</v>
      </c>
    </row>
    <row r="14" spans="1:5" ht="68.25" customHeight="1" thickBot="1" x14ac:dyDescent="0.25">
      <c r="A14" s="684"/>
      <c r="B14" s="237" t="s">
        <v>13</v>
      </c>
      <c r="C14" s="237" t="s">
        <v>14</v>
      </c>
      <c r="D14" s="237" t="s">
        <v>14</v>
      </c>
      <c r="E14" s="237" t="s">
        <v>14</v>
      </c>
    </row>
    <row r="15" spans="1:5" ht="25.5" customHeight="1" thickBot="1" x14ac:dyDescent="0.25">
      <c r="A15" s="238" t="s">
        <v>489</v>
      </c>
      <c r="B15" s="239" t="s">
        <v>490</v>
      </c>
      <c r="C15" s="239" t="s">
        <v>490</v>
      </c>
      <c r="D15" s="239" t="s">
        <v>490</v>
      </c>
      <c r="E15" s="239" t="s">
        <v>490</v>
      </c>
    </row>
    <row r="16" spans="1:5" ht="25.5" customHeight="1" thickBot="1" x14ac:dyDescent="0.25">
      <c r="A16" s="238" t="s">
        <v>491</v>
      </c>
      <c r="B16" s="239" t="s">
        <v>95</v>
      </c>
      <c r="C16" s="240" t="s">
        <v>167</v>
      </c>
      <c r="D16" s="240" t="s">
        <v>167</v>
      </c>
      <c r="E16" s="240" t="s">
        <v>167</v>
      </c>
    </row>
    <row r="17" spans="1:10" ht="24.75" customHeight="1" thickBot="1" x14ac:dyDescent="0.25">
      <c r="A17" s="235" t="s">
        <v>18</v>
      </c>
      <c r="B17" s="685" t="s">
        <v>492</v>
      </c>
      <c r="C17" s="685"/>
      <c r="D17" s="685"/>
      <c r="E17" s="685"/>
    </row>
    <row r="18" spans="1:10" ht="24" customHeight="1" thickBot="1" x14ac:dyDescent="0.25">
      <c r="A18" s="242" t="s">
        <v>493</v>
      </c>
      <c r="B18" s="236">
        <v>2019</v>
      </c>
      <c r="C18" s="236">
        <v>2020</v>
      </c>
      <c r="D18" s="236">
        <v>2021</v>
      </c>
      <c r="E18" s="236">
        <v>2022</v>
      </c>
    </row>
    <row r="19" spans="1:10" ht="42" customHeight="1" thickBot="1" x14ac:dyDescent="0.25">
      <c r="A19" s="242" t="s">
        <v>494</v>
      </c>
      <c r="B19" s="243">
        <v>4</v>
      </c>
      <c r="C19" s="243">
        <v>4</v>
      </c>
      <c r="D19" s="243">
        <v>4</v>
      </c>
      <c r="E19" s="243">
        <v>4</v>
      </c>
      <c r="G19" s="232" t="s">
        <v>495</v>
      </c>
    </row>
    <row r="20" spans="1:10" ht="34.5" customHeight="1" thickBot="1" x14ac:dyDescent="0.25">
      <c r="A20" s="242" t="s">
        <v>496</v>
      </c>
      <c r="B20" s="243">
        <v>5</v>
      </c>
      <c r="C20" s="243">
        <v>5</v>
      </c>
      <c r="D20" s="243">
        <v>5</v>
      </c>
      <c r="E20" s="243">
        <v>5</v>
      </c>
    </row>
    <row r="21" spans="1:10" ht="95.25" customHeight="1" thickBot="1" x14ac:dyDescent="0.25">
      <c r="A21" s="244" t="s">
        <v>497</v>
      </c>
      <c r="B21" s="243">
        <v>120</v>
      </c>
      <c r="C21" s="243">
        <v>120</v>
      </c>
      <c r="D21" s="243">
        <v>120</v>
      </c>
      <c r="E21" s="243">
        <v>120</v>
      </c>
    </row>
    <row r="22" spans="1:10" ht="62.25" customHeight="1" thickBot="1" x14ac:dyDescent="0.25">
      <c r="A22" s="244" t="s">
        <v>498</v>
      </c>
      <c r="B22" s="243">
        <v>5</v>
      </c>
      <c r="C22" s="243">
        <v>5</v>
      </c>
      <c r="D22" s="243">
        <v>5</v>
      </c>
      <c r="E22" s="243">
        <v>5</v>
      </c>
      <c r="G22" s="232">
        <v>605</v>
      </c>
      <c r="H22" s="245">
        <v>25000</v>
      </c>
      <c r="I22" s="232" t="s">
        <v>499</v>
      </c>
    </row>
    <row r="23" spans="1:10" ht="24.75" customHeight="1" thickBot="1" x14ac:dyDescent="0.25">
      <c r="A23" s="244" t="s">
        <v>500</v>
      </c>
      <c r="B23" s="243">
        <v>40</v>
      </c>
      <c r="C23" s="243">
        <v>40</v>
      </c>
      <c r="D23" s="243">
        <v>40</v>
      </c>
      <c r="E23" s="243">
        <v>40</v>
      </c>
      <c r="G23" s="232">
        <v>602</v>
      </c>
    </row>
    <row r="24" spans="1:10" ht="23.25" customHeight="1" thickBot="1" x14ac:dyDescent="0.25">
      <c r="A24" s="686" t="s">
        <v>28</v>
      </c>
      <c r="B24" s="687"/>
      <c r="C24" s="687"/>
      <c r="D24" s="687"/>
      <c r="E24" s="688"/>
    </row>
    <row r="25" spans="1:10" ht="12.75" thickBot="1" x14ac:dyDescent="0.25">
      <c r="A25" s="686" t="s">
        <v>501</v>
      </c>
      <c r="B25" s="687"/>
      <c r="C25" s="687"/>
      <c r="D25" s="687"/>
      <c r="E25" s="688"/>
    </row>
    <row r="26" spans="1:10" ht="18.75" customHeight="1" thickBot="1" x14ac:dyDescent="0.25">
      <c r="A26" s="331" t="s">
        <v>30</v>
      </c>
      <c r="B26" s="662" t="s">
        <v>502</v>
      </c>
      <c r="C26" s="663"/>
      <c r="D26" s="663"/>
      <c r="E26" s="664"/>
    </row>
    <row r="27" spans="1:10" ht="25.5" customHeight="1" thickBot="1" x14ac:dyDescent="0.25">
      <c r="A27" s="246" t="s">
        <v>32</v>
      </c>
      <c r="B27" s="665" t="s">
        <v>503</v>
      </c>
      <c r="C27" s="666"/>
      <c r="D27" s="666"/>
      <c r="E27" s="667"/>
      <c r="G27" s="247"/>
      <c r="H27" s="247"/>
      <c r="I27" s="247"/>
      <c r="J27" s="247"/>
    </row>
    <row r="28" spans="1:10" ht="21" customHeight="1" thickBot="1" x14ac:dyDescent="0.25">
      <c r="A28" s="246" t="s">
        <v>34</v>
      </c>
      <c r="B28" s="668" t="s">
        <v>504</v>
      </c>
      <c r="C28" s="669"/>
      <c r="D28" s="669"/>
      <c r="E28" s="670"/>
    </row>
    <row r="29" spans="1:10" x14ac:dyDescent="0.2">
      <c r="A29" s="683"/>
      <c r="B29" s="248">
        <v>2019</v>
      </c>
      <c r="C29" s="248">
        <v>2020</v>
      </c>
      <c r="D29" s="248">
        <v>2021</v>
      </c>
      <c r="E29" s="248">
        <v>2022</v>
      </c>
    </row>
    <row r="30" spans="1:10" ht="12.75" thickBot="1" x14ac:dyDescent="0.25">
      <c r="A30" s="684"/>
      <c r="B30" s="249" t="s">
        <v>13</v>
      </c>
      <c r="C30" s="249" t="s">
        <v>14</v>
      </c>
      <c r="D30" s="249" t="s">
        <v>14</v>
      </c>
      <c r="E30" s="249" t="s">
        <v>14</v>
      </c>
      <c r="G30" s="247"/>
      <c r="H30" s="247"/>
      <c r="I30" s="247"/>
      <c r="J30" s="247"/>
    </row>
    <row r="31" spans="1:10" ht="12.75" thickBot="1" x14ac:dyDescent="0.25">
      <c r="A31" s="246" t="s">
        <v>36</v>
      </c>
      <c r="B31" s="14">
        <v>1879</v>
      </c>
      <c r="C31" s="14">
        <v>1860</v>
      </c>
      <c r="D31" s="14">
        <v>1874</v>
      </c>
      <c r="E31" s="14">
        <v>1900</v>
      </c>
    </row>
    <row r="32" spans="1:10" ht="24.75" customHeight="1" thickBot="1" x14ac:dyDescent="0.25">
      <c r="A32" s="246" t="s">
        <v>37</v>
      </c>
      <c r="B32" s="250">
        <v>58262</v>
      </c>
      <c r="C32" s="250">
        <f>C61</f>
        <v>58000</v>
      </c>
      <c r="D32" s="250">
        <f>D61</f>
        <v>57262</v>
      </c>
      <c r="E32" s="250">
        <f>E61</f>
        <v>58262</v>
      </c>
    </row>
    <row r="33" spans="1:11" ht="12.75" thickBot="1" x14ac:dyDescent="0.25">
      <c r="A33" s="246" t="s">
        <v>38</v>
      </c>
      <c r="B33" s="251">
        <f>B32/B31</f>
        <v>31.00691857370942</v>
      </c>
      <c r="C33" s="251">
        <f>C32/C31</f>
        <v>31.182795698924732</v>
      </c>
      <c r="D33" s="251">
        <f>D32/D31</f>
        <v>30.556029882604054</v>
      </c>
      <c r="E33" s="251">
        <f>E32/E31</f>
        <v>30.664210526315788</v>
      </c>
    </row>
    <row r="34" spans="1:11" ht="12.75" thickBot="1" x14ac:dyDescent="0.25">
      <c r="A34" s="246" t="s">
        <v>39</v>
      </c>
      <c r="B34" s="252" t="s">
        <v>40</v>
      </c>
      <c r="C34" s="330">
        <f>C31/B31-1</f>
        <v>-1.0111761575306022E-2</v>
      </c>
      <c r="D34" s="330">
        <f t="shared" ref="D34:E36" si="0">D31/C31-1</f>
        <v>7.5268817204301453E-3</v>
      </c>
      <c r="E34" s="330">
        <f t="shared" si="0"/>
        <v>1.3874066168623189E-2</v>
      </c>
    </row>
    <row r="35" spans="1:11" ht="12.75" thickBot="1" x14ac:dyDescent="0.25">
      <c r="A35" s="246" t="s">
        <v>41</v>
      </c>
      <c r="B35" s="252" t="s">
        <v>40</v>
      </c>
      <c r="C35" s="330">
        <f>C32/B32-1</f>
        <v>-4.4969276715526307E-3</v>
      </c>
      <c r="D35" s="330">
        <f>D32/C32-1</f>
        <v>-1.272413793103444E-2</v>
      </c>
      <c r="E35" s="330">
        <f t="shared" si="0"/>
        <v>1.7463588418148213E-2</v>
      </c>
    </row>
    <row r="36" spans="1:11" ht="24.75" thickBot="1" x14ac:dyDescent="0.25">
      <c r="A36" s="246" t="s">
        <v>42</v>
      </c>
      <c r="B36" s="252" t="s">
        <v>40</v>
      </c>
      <c r="C36" s="330">
        <f>C33/B33-1</f>
        <v>5.6721897339531147E-3</v>
      </c>
      <c r="D36" s="330">
        <f t="shared" si="0"/>
        <v>-2.0099731350973427E-2</v>
      </c>
      <c r="E36" s="330">
        <f t="shared" si="0"/>
        <v>3.5404024713734383E-3</v>
      </c>
    </row>
    <row r="37" spans="1:11" ht="12.75" customHeight="1" thickBot="1" x14ac:dyDescent="0.25">
      <c r="A37" s="695" t="s">
        <v>379</v>
      </c>
      <c r="B37" s="696"/>
      <c r="C37" s="696"/>
      <c r="D37" s="696"/>
      <c r="E37" s="697"/>
    </row>
    <row r="38" spans="1:11" x14ac:dyDescent="0.2">
      <c r="A38" s="683"/>
      <c r="B38" s="248">
        <v>2019</v>
      </c>
      <c r="C38" s="248">
        <v>2020</v>
      </c>
      <c r="D38" s="248">
        <v>2021</v>
      </c>
      <c r="E38" s="248">
        <v>2022</v>
      </c>
    </row>
    <row r="39" spans="1:11" ht="12.75" thickBot="1" x14ac:dyDescent="0.25">
      <c r="A39" s="684"/>
      <c r="B39" s="249" t="s">
        <v>13</v>
      </c>
      <c r="C39" s="249" t="s">
        <v>14</v>
      </c>
      <c r="D39" s="249" t="s">
        <v>14</v>
      </c>
      <c r="E39" s="249" t="s">
        <v>14</v>
      </c>
    </row>
    <row r="40" spans="1:11" ht="12.75" thickBot="1" x14ac:dyDescent="0.25">
      <c r="A40" s="253" t="s">
        <v>44</v>
      </c>
      <c r="B40" s="254"/>
      <c r="C40" s="254">
        <v>0</v>
      </c>
      <c r="D40" s="254">
        <v>0</v>
      </c>
      <c r="E40" s="254">
        <v>0</v>
      </c>
      <c r="G40" s="247"/>
      <c r="H40" s="255" t="s">
        <v>505</v>
      </c>
      <c r="I40" s="255" t="s">
        <v>506</v>
      </c>
      <c r="J40" s="255" t="s">
        <v>507</v>
      </c>
      <c r="K40" s="255" t="s">
        <v>508</v>
      </c>
    </row>
    <row r="41" spans="1:11" ht="12.75" thickBot="1" x14ac:dyDescent="0.25">
      <c r="A41" s="256" t="s">
        <v>45</v>
      </c>
      <c r="B41" s="257"/>
      <c r="C41" s="254">
        <v>0</v>
      </c>
      <c r="D41" s="254">
        <v>0</v>
      </c>
      <c r="E41" s="254">
        <v>0</v>
      </c>
      <c r="G41" s="232">
        <v>600</v>
      </c>
      <c r="H41" s="258"/>
      <c r="I41" s="258"/>
      <c r="J41" s="259"/>
      <c r="K41" s="259"/>
    </row>
    <row r="42" spans="1:11" ht="12.75" thickBot="1" x14ac:dyDescent="0.25">
      <c r="A42" s="256" t="s">
        <v>46</v>
      </c>
      <c r="B42" s="257"/>
      <c r="C42" s="254"/>
      <c r="D42" s="254"/>
      <c r="E42" s="254"/>
      <c r="G42" s="232">
        <v>601</v>
      </c>
      <c r="H42" s="258"/>
      <c r="I42" s="258"/>
      <c r="J42" s="259"/>
      <c r="K42" s="259"/>
    </row>
    <row r="43" spans="1:11" ht="24.75" thickBot="1" x14ac:dyDescent="0.25">
      <c r="A43" s="253" t="s">
        <v>47</v>
      </c>
      <c r="B43" s="254"/>
      <c r="C43" s="254">
        <v>0</v>
      </c>
      <c r="D43" s="254">
        <v>0</v>
      </c>
      <c r="E43" s="254">
        <v>0</v>
      </c>
      <c r="G43" s="247">
        <v>602</v>
      </c>
      <c r="H43" s="258">
        <f>B46</f>
        <v>54262</v>
      </c>
      <c r="I43" s="258">
        <f>C46</f>
        <v>54000</v>
      </c>
      <c r="J43" s="258">
        <f>D46</f>
        <v>53262</v>
      </c>
      <c r="K43" s="258">
        <f>E46</f>
        <v>54262</v>
      </c>
    </row>
    <row r="44" spans="1:11" ht="12.75" thickBot="1" x14ac:dyDescent="0.25">
      <c r="A44" s="256" t="s">
        <v>45</v>
      </c>
      <c r="B44" s="257"/>
      <c r="C44" s="254">
        <v>0</v>
      </c>
      <c r="D44" s="254">
        <v>0</v>
      </c>
      <c r="E44" s="254">
        <v>0</v>
      </c>
      <c r="G44" s="232">
        <v>603</v>
      </c>
      <c r="H44" s="258"/>
      <c r="I44" s="258"/>
      <c r="J44" s="259"/>
      <c r="K44" s="259"/>
    </row>
    <row r="45" spans="1:11" ht="12.75" thickBot="1" x14ac:dyDescent="0.25">
      <c r="A45" s="256" t="s">
        <v>46</v>
      </c>
      <c r="B45" s="257"/>
      <c r="C45" s="254"/>
      <c r="D45" s="254"/>
      <c r="E45" s="254"/>
      <c r="G45" s="232">
        <v>604</v>
      </c>
      <c r="H45" s="258">
        <f>B89+B126</f>
        <v>130000</v>
      </c>
      <c r="I45" s="258">
        <f>C89+C126</f>
        <v>135262</v>
      </c>
      <c r="J45" s="258">
        <f>D89+D126</f>
        <v>136000</v>
      </c>
      <c r="K45" s="258">
        <f>E89+E126</f>
        <v>135000</v>
      </c>
    </row>
    <row r="46" spans="1:11" ht="12.75" thickBot="1" x14ac:dyDescent="0.25">
      <c r="A46" s="253" t="s">
        <v>48</v>
      </c>
      <c r="B46" s="254">
        <f>B47</f>
        <v>54262</v>
      </c>
      <c r="C46" s="254">
        <f>C47</f>
        <v>54000</v>
      </c>
      <c r="D46" s="254">
        <f>D47</f>
        <v>53262</v>
      </c>
      <c r="E46" s="254">
        <f>E47</f>
        <v>54262</v>
      </c>
      <c r="G46" s="232">
        <v>605</v>
      </c>
      <c r="H46" s="258">
        <f>B55</f>
        <v>4000</v>
      </c>
      <c r="I46" s="258">
        <f>C55</f>
        <v>4000</v>
      </c>
      <c r="J46" s="258">
        <f>D55</f>
        <v>4000</v>
      </c>
      <c r="K46" s="258">
        <f>E55</f>
        <v>4000</v>
      </c>
    </row>
    <row r="47" spans="1:11" ht="24.75" customHeight="1" thickBot="1" x14ac:dyDescent="0.25">
      <c r="A47" s="256" t="s">
        <v>45</v>
      </c>
      <c r="B47" s="254">
        <v>54262</v>
      </c>
      <c r="C47" s="254">
        <v>54000</v>
      </c>
      <c r="D47" s="254">
        <v>53262</v>
      </c>
      <c r="E47" s="254">
        <v>54262</v>
      </c>
      <c r="G47" s="232">
        <v>230</v>
      </c>
      <c r="H47" s="258"/>
      <c r="I47" s="258"/>
      <c r="J47" s="258"/>
      <c r="K47" s="258"/>
    </row>
    <row r="48" spans="1:11" ht="12.75" thickBot="1" x14ac:dyDescent="0.25">
      <c r="A48" s="256" t="s">
        <v>46</v>
      </c>
      <c r="B48" s="257"/>
      <c r="C48" s="254"/>
      <c r="D48" s="254"/>
      <c r="E48" s="254"/>
      <c r="G48" s="232">
        <v>231</v>
      </c>
      <c r="H48" s="258">
        <f>B219</f>
        <v>400000</v>
      </c>
      <c r="I48" s="258">
        <f>C219</f>
        <v>0</v>
      </c>
      <c r="J48" s="258">
        <f>D219</f>
        <v>700000</v>
      </c>
      <c r="K48" s="258">
        <f>E219</f>
        <v>1100000</v>
      </c>
    </row>
    <row r="49" spans="1:12" ht="23.25" customHeight="1" thickBot="1" x14ac:dyDescent="0.3">
      <c r="A49" s="253" t="s">
        <v>49</v>
      </c>
      <c r="B49" s="257"/>
      <c r="C49" s="254">
        <v>0</v>
      </c>
      <c r="D49" s="254">
        <v>0</v>
      </c>
      <c r="E49" s="254">
        <v>0</v>
      </c>
      <c r="G49" s="260"/>
      <c r="H49" s="261">
        <f>SUM(H41:H48)</f>
        <v>588262</v>
      </c>
      <c r="I49" s="261">
        <f>SUM(I41:I48)</f>
        <v>193262</v>
      </c>
      <c r="J49" s="261">
        <f>SUM(J41:J48)</f>
        <v>893262</v>
      </c>
      <c r="K49" s="261">
        <f>SUM(K41:K48)</f>
        <v>1293262</v>
      </c>
      <c r="L49" s="260"/>
    </row>
    <row r="50" spans="1:12" ht="12.75" customHeight="1" thickBot="1" x14ac:dyDescent="0.25">
      <c r="A50" s="256" t="s">
        <v>45</v>
      </c>
      <c r="B50" s="257"/>
      <c r="C50" s="254">
        <v>0</v>
      </c>
      <c r="D50" s="254">
        <v>0</v>
      </c>
      <c r="E50" s="254">
        <v>0</v>
      </c>
    </row>
    <row r="51" spans="1:12" ht="12.75" customHeight="1" thickBot="1" x14ac:dyDescent="0.25">
      <c r="A51" s="256" t="s">
        <v>46</v>
      </c>
      <c r="B51" s="257"/>
      <c r="C51" s="254"/>
      <c r="D51" s="254"/>
      <c r="E51" s="254"/>
    </row>
    <row r="52" spans="1:12" ht="12.75" thickBot="1" x14ac:dyDescent="0.25">
      <c r="A52" s="253" t="s">
        <v>50</v>
      </c>
      <c r="B52" s="257"/>
      <c r="C52" s="254"/>
      <c r="D52" s="254"/>
      <c r="E52" s="254"/>
    </row>
    <row r="53" spans="1:12" ht="12.75" thickBot="1" x14ac:dyDescent="0.25">
      <c r="A53" s="256" t="s">
        <v>45</v>
      </c>
      <c r="B53" s="254"/>
      <c r="C53" s="254"/>
      <c r="D53" s="254"/>
      <c r="E53" s="254"/>
    </row>
    <row r="54" spans="1:12" ht="12.75" thickBot="1" x14ac:dyDescent="0.25">
      <c r="A54" s="256" t="s">
        <v>46</v>
      </c>
      <c r="B54" s="257"/>
      <c r="C54" s="254"/>
      <c r="D54" s="254"/>
      <c r="E54" s="254"/>
    </row>
    <row r="55" spans="1:12" ht="12.75" thickBot="1" x14ac:dyDescent="0.25">
      <c r="A55" s="253" t="s">
        <v>51</v>
      </c>
      <c r="B55" s="257">
        <f>B56+B57</f>
        <v>4000</v>
      </c>
      <c r="C55" s="257">
        <f>C56+C57</f>
        <v>4000</v>
      </c>
      <c r="D55" s="257">
        <f>D56+D57</f>
        <v>4000</v>
      </c>
      <c r="E55" s="257">
        <f>E56+E57</f>
        <v>4000</v>
      </c>
    </row>
    <row r="56" spans="1:12" ht="12.75" thickBot="1" x14ac:dyDescent="0.25">
      <c r="A56" s="256" t="s">
        <v>45</v>
      </c>
      <c r="B56" s="257">
        <v>4000</v>
      </c>
      <c r="C56" s="257">
        <v>4000</v>
      </c>
      <c r="D56" s="257">
        <v>4000</v>
      </c>
      <c r="E56" s="257">
        <v>4000</v>
      </c>
    </row>
    <row r="57" spans="1:12" ht="12.75" thickBot="1" x14ac:dyDescent="0.25">
      <c r="A57" s="256" t="s">
        <v>46</v>
      </c>
      <c r="B57" s="257"/>
      <c r="C57" s="254"/>
      <c r="D57" s="254"/>
      <c r="E57" s="254"/>
    </row>
    <row r="58" spans="1:12" ht="24.75" thickBot="1" x14ac:dyDescent="0.25">
      <c r="A58" s="253" t="s">
        <v>52</v>
      </c>
      <c r="B58" s="257"/>
      <c r="C58" s="257">
        <v>0</v>
      </c>
      <c r="D58" s="257">
        <v>0</v>
      </c>
      <c r="E58" s="257">
        <v>0</v>
      </c>
    </row>
    <row r="59" spans="1:12" ht="12.75" thickBot="1" x14ac:dyDescent="0.25">
      <c r="A59" s="256" t="s">
        <v>45</v>
      </c>
      <c r="B59" s="257"/>
      <c r="C59" s="257">
        <v>0</v>
      </c>
      <c r="D59" s="257">
        <v>0</v>
      </c>
      <c r="E59" s="257">
        <v>0</v>
      </c>
    </row>
    <row r="60" spans="1:12" ht="12.75" customHeight="1" thickBot="1" x14ac:dyDescent="0.25">
      <c r="A60" s="256" t="s">
        <v>46</v>
      </c>
      <c r="B60" s="257"/>
      <c r="C60" s="254"/>
      <c r="D60" s="254"/>
      <c r="E60" s="254"/>
    </row>
    <row r="61" spans="1:12" ht="12.75" thickBot="1" x14ac:dyDescent="0.25">
      <c r="A61" s="262" t="s">
        <v>53</v>
      </c>
      <c r="B61" s="257">
        <f>B58+B55+B52+B49+B46+B43+B40</f>
        <v>58262</v>
      </c>
      <c r="C61" s="257">
        <f>C58+C55+C52+C49+C46+C43+C40</f>
        <v>58000</v>
      </c>
      <c r="D61" s="257">
        <f>D58+D55+D52+D49+D46+D43+D40</f>
        <v>57262</v>
      </c>
      <c r="E61" s="257">
        <f>E58+E55+E52+E49+E46+E43+E40</f>
        <v>58262</v>
      </c>
    </row>
    <row r="62" spans="1:12" ht="12.75" customHeight="1" thickBot="1" x14ac:dyDescent="0.25">
      <c r="A62" s="263" t="s">
        <v>54</v>
      </c>
      <c r="B62" s="264">
        <f>IF(B61-B32=0,0,"Error")</f>
        <v>0</v>
      </c>
      <c r="C62" s="264">
        <f>IF(C61-C32=0,0,"Error")</f>
        <v>0</v>
      </c>
      <c r="D62" s="264">
        <f>IF(D61-D32=0,0,"Error")</f>
        <v>0</v>
      </c>
      <c r="E62" s="264">
        <f>IF(E61-E32=0,0,"Error")</f>
        <v>0</v>
      </c>
    </row>
    <row r="63" spans="1:12" ht="21" customHeight="1" thickBot="1" x14ac:dyDescent="0.25">
      <c r="A63" s="284" t="s">
        <v>55</v>
      </c>
      <c r="B63" s="386" t="s">
        <v>509</v>
      </c>
      <c r="C63" s="387"/>
      <c r="D63" s="387"/>
      <c r="E63" s="388"/>
      <c r="H63" s="247">
        <v>2019</v>
      </c>
      <c r="I63" s="247">
        <v>2020</v>
      </c>
      <c r="J63" s="247">
        <v>2021</v>
      </c>
      <c r="K63" s="241">
        <v>2020</v>
      </c>
    </row>
    <row r="64" spans="1:12" ht="39.75" customHeight="1" thickBot="1" x14ac:dyDescent="0.25">
      <c r="A64" s="246" t="s">
        <v>32</v>
      </c>
      <c r="B64" s="538" t="s">
        <v>510</v>
      </c>
      <c r="C64" s="539"/>
      <c r="D64" s="539"/>
      <c r="E64" s="540"/>
      <c r="G64" s="232">
        <v>600</v>
      </c>
      <c r="H64" s="247">
        <f>B245+B282+B319</f>
        <v>64782</v>
      </c>
      <c r="I64" s="247">
        <f>C245+C282+C319</f>
        <v>64782</v>
      </c>
      <c r="J64" s="247">
        <f>D245+D282+D319</f>
        <v>64782</v>
      </c>
      <c r="K64" s="247">
        <f>E245+E282+E319</f>
        <v>64782</v>
      </c>
    </row>
    <row r="65" spans="1:11" ht="12.75" customHeight="1" thickBot="1" x14ac:dyDescent="0.25">
      <c r="A65" s="246" t="s">
        <v>34</v>
      </c>
      <c r="B65" s="386" t="s">
        <v>511</v>
      </c>
      <c r="C65" s="387"/>
      <c r="D65" s="387"/>
      <c r="E65" s="388"/>
      <c r="G65" s="232">
        <v>601</v>
      </c>
      <c r="H65" s="247">
        <f>B248+B285+B322</f>
        <v>10956</v>
      </c>
      <c r="I65" s="247">
        <f>C248+C285+C322</f>
        <v>10956</v>
      </c>
      <c r="J65" s="247">
        <f>D248+D285+D322</f>
        <v>10956</v>
      </c>
      <c r="K65" s="247">
        <f>E248+E285+E322</f>
        <v>10956</v>
      </c>
    </row>
    <row r="66" spans="1:11" ht="12.75" customHeight="1" thickBot="1" x14ac:dyDescent="0.25">
      <c r="A66" s="683"/>
      <c r="B66" s="14">
        <v>80</v>
      </c>
      <c r="C66" s="14">
        <v>80</v>
      </c>
      <c r="D66" s="14">
        <v>80</v>
      </c>
      <c r="E66" s="14">
        <v>80</v>
      </c>
      <c r="G66" s="247">
        <v>602</v>
      </c>
      <c r="H66" s="247">
        <f>B251+B288+B325</f>
        <v>31000</v>
      </c>
      <c r="I66" s="247">
        <f>C251+C288+C325</f>
        <v>26000</v>
      </c>
      <c r="J66" s="247">
        <f>D251+D288+D325</f>
        <v>36000</v>
      </c>
      <c r="K66" s="247">
        <f>E251+E288+E325</f>
        <v>31000</v>
      </c>
    </row>
    <row r="67" spans="1:11" ht="12.75" customHeight="1" thickBot="1" x14ac:dyDescent="0.25">
      <c r="A67" s="684"/>
      <c r="B67" s="249" t="s">
        <v>13</v>
      </c>
      <c r="C67" s="249" t="s">
        <v>14</v>
      </c>
      <c r="D67" s="249" t="s">
        <v>14</v>
      </c>
      <c r="E67" s="249" t="s">
        <v>14</v>
      </c>
      <c r="G67" s="232">
        <v>603</v>
      </c>
    </row>
    <row r="68" spans="1:11" ht="12.75" customHeight="1" thickBot="1" x14ac:dyDescent="0.25">
      <c r="A68" s="246" t="s">
        <v>36</v>
      </c>
      <c r="B68" s="14">
        <v>39000</v>
      </c>
      <c r="C68" s="14">
        <v>39000</v>
      </c>
      <c r="D68" s="14">
        <v>39000</v>
      </c>
      <c r="E68" s="14">
        <v>39000</v>
      </c>
      <c r="G68" s="232">
        <v>604</v>
      </c>
    </row>
    <row r="69" spans="1:11" ht="12.75" customHeight="1" thickBot="1" x14ac:dyDescent="0.25">
      <c r="A69" s="246" t="s">
        <v>37</v>
      </c>
      <c r="B69" s="14">
        <v>487.5</v>
      </c>
      <c r="C69" s="14">
        <v>487.5</v>
      </c>
      <c r="D69" s="14">
        <v>487.5</v>
      </c>
      <c r="E69" s="14">
        <v>487.5</v>
      </c>
      <c r="G69" s="232">
        <v>605</v>
      </c>
    </row>
    <row r="70" spans="1:11" ht="12.75" customHeight="1" thickBot="1" x14ac:dyDescent="0.25">
      <c r="A70" s="246" t="s">
        <v>38</v>
      </c>
      <c r="B70" s="251">
        <f>B68/B69</f>
        <v>80</v>
      </c>
      <c r="C70" s="251">
        <f>C68/C69</f>
        <v>80</v>
      </c>
      <c r="D70" s="251">
        <f>D68/D69</f>
        <v>80</v>
      </c>
      <c r="E70" s="251">
        <f>E68/E69</f>
        <v>80</v>
      </c>
      <c r="G70" s="232">
        <v>230</v>
      </c>
    </row>
    <row r="71" spans="1:11" ht="12.75" customHeight="1" thickBot="1" x14ac:dyDescent="0.25">
      <c r="A71" s="246" t="s">
        <v>39</v>
      </c>
      <c r="B71" s="252" t="s">
        <v>40</v>
      </c>
      <c r="C71" s="330">
        <f t="shared" ref="C71:E73" si="1">C68/B68-1</f>
        <v>0</v>
      </c>
      <c r="D71" s="330">
        <f t="shared" si="1"/>
        <v>0</v>
      </c>
      <c r="E71" s="330">
        <f t="shared" si="1"/>
        <v>0</v>
      </c>
      <c r="G71" s="232">
        <v>231</v>
      </c>
      <c r="H71" s="247">
        <f>B365+B394+B419+B444+B469+B494</f>
        <v>10000</v>
      </c>
      <c r="I71" s="247">
        <f>C365+C394+C419+C444+C469+C494</f>
        <v>20000</v>
      </c>
      <c r="J71" s="247">
        <f>D365+D394+D419+D444+D469+D494</f>
        <v>20000</v>
      </c>
      <c r="K71" s="247">
        <f>E365+E394+E419+E444+E469+E494</f>
        <v>20000</v>
      </c>
    </row>
    <row r="72" spans="1:11" ht="12.75" customHeight="1" thickBot="1" x14ac:dyDescent="0.3">
      <c r="A72" s="246" t="s">
        <v>41</v>
      </c>
      <c r="B72" s="252" t="s">
        <v>40</v>
      </c>
      <c r="C72" s="330">
        <f t="shared" si="1"/>
        <v>0</v>
      </c>
      <c r="D72" s="330">
        <f t="shared" si="1"/>
        <v>0</v>
      </c>
      <c r="E72" s="330">
        <f t="shared" si="1"/>
        <v>0</v>
      </c>
      <c r="H72" s="265">
        <f>SUM(H64:H71)</f>
        <v>116738</v>
      </c>
      <c r="I72" s="265">
        <f>SUM(I64:I71)</f>
        <v>121738</v>
      </c>
      <c r="J72" s="265">
        <f>SUM(J64:J71)</f>
        <v>131738</v>
      </c>
      <c r="K72" s="265">
        <f>SUM(K64:K71)</f>
        <v>126738</v>
      </c>
    </row>
    <row r="73" spans="1:11" ht="12.75" customHeight="1" thickBot="1" x14ac:dyDescent="0.25">
      <c r="A73" s="246" t="s">
        <v>42</v>
      </c>
      <c r="B73" s="252" t="s">
        <v>40</v>
      </c>
      <c r="C73" s="330">
        <f t="shared" si="1"/>
        <v>0</v>
      </c>
      <c r="D73" s="330">
        <f t="shared" si="1"/>
        <v>0</v>
      </c>
      <c r="E73" s="330">
        <f t="shared" si="1"/>
        <v>0</v>
      </c>
    </row>
    <row r="74" spans="1:11" ht="12.75" customHeight="1" thickBot="1" x14ac:dyDescent="0.25">
      <c r="A74" s="695" t="s">
        <v>512</v>
      </c>
      <c r="B74" s="696"/>
      <c r="C74" s="696"/>
      <c r="D74" s="696"/>
      <c r="E74" s="697"/>
    </row>
    <row r="75" spans="1:11" ht="12.75" customHeight="1" x14ac:dyDescent="0.2">
      <c r="A75" s="683"/>
      <c r="B75" s="248">
        <v>2019</v>
      </c>
      <c r="C75" s="248">
        <v>2020</v>
      </c>
      <c r="D75" s="248">
        <v>2021</v>
      </c>
      <c r="E75" s="248">
        <v>2022</v>
      </c>
      <c r="H75" s="266">
        <f>H49+H72</f>
        <v>705000</v>
      </c>
      <c r="I75" s="266">
        <f>I49+I72</f>
        <v>315000</v>
      </c>
      <c r="J75" s="266">
        <f>J49+J72</f>
        <v>1025000</v>
      </c>
      <c r="K75" s="266">
        <f>K49+K72</f>
        <v>1420000</v>
      </c>
    </row>
    <row r="76" spans="1:11" ht="12.75" customHeight="1" thickBot="1" x14ac:dyDescent="0.25">
      <c r="A76" s="684"/>
      <c r="B76" s="249" t="s">
        <v>13</v>
      </c>
      <c r="C76" s="249" t="s">
        <v>14</v>
      </c>
      <c r="D76" s="249" t="s">
        <v>14</v>
      </c>
      <c r="E76" s="249" t="s">
        <v>14</v>
      </c>
    </row>
    <row r="77" spans="1:11" ht="12.75" customHeight="1" thickBot="1" x14ac:dyDescent="0.25">
      <c r="A77" s="267" t="s">
        <v>44</v>
      </c>
      <c r="B77" s="254"/>
      <c r="C77" s="254">
        <v>0</v>
      </c>
      <c r="D77" s="254">
        <v>0</v>
      </c>
      <c r="E77" s="254">
        <v>0</v>
      </c>
    </row>
    <row r="78" spans="1:11" ht="12.75" customHeight="1" thickBot="1" x14ac:dyDescent="0.25">
      <c r="A78" s="268" t="s">
        <v>45</v>
      </c>
      <c r="B78" s="257"/>
      <c r="C78" s="254">
        <v>0</v>
      </c>
      <c r="D78" s="254">
        <v>0</v>
      </c>
      <c r="E78" s="254">
        <v>0</v>
      </c>
    </row>
    <row r="79" spans="1:11" ht="12.75" customHeight="1" thickBot="1" x14ac:dyDescent="0.25">
      <c r="A79" s="268" t="s">
        <v>46</v>
      </c>
      <c r="B79" s="257"/>
      <c r="C79" s="254"/>
      <c r="D79" s="254"/>
      <c r="E79" s="254"/>
    </row>
    <row r="80" spans="1:11" ht="12.75" customHeight="1" thickBot="1" x14ac:dyDescent="0.25">
      <c r="A80" s="267" t="s">
        <v>47</v>
      </c>
      <c r="B80" s="254"/>
      <c r="C80" s="254">
        <v>0</v>
      </c>
      <c r="D80" s="254">
        <v>0</v>
      </c>
      <c r="E80" s="254">
        <v>0</v>
      </c>
    </row>
    <row r="81" spans="1:5" ht="12.75" customHeight="1" thickBot="1" x14ac:dyDescent="0.25">
      <c r="A81" s="268" t="s">
        <v>45</v>
      </c>
      <c r="B81" s="257"/>
      <c r="C81" s="254">
        <v>0</v>
      </c>
      <c r="D81" s="254">
        <v>0</v>
      </c>
      <c r="E81" s="254">
        <v>0</v>
      </c>
    </row>
    <row r="82" spans="1:5" ht="12.75" customHeight="1" thickBot="1" x14ac:dyDescent="0.25">
      <c r="A82" s="268" t="s">
        <v>46</v>
      </c>
      <c r="B82" s="257"/>
      <c r="C82" s="254"/>
      <c r="D82" s="254"/>
      <c r="E82" s="254"/>
    </row>
    <row r="83" spans="1:5" ht="12.75" customHeight="1" thickBot="1" x14ac:dyDescent="0.25">
      <c r="A83" s="267" t="s">
        <v>48</v>
      </c>
      <c r="B83" s="257"/>
      <c r="C83" s="254"/>
      <c r="D83" s="254"/>
      <c r="E83" s="254"/>
    </row>
    <row r="84" spans="1:5" ht="12.75" customHeight="1" thickBot="1" x14ac:dyDescent="0.25">
      <c r="A84" s="268" t="s">
        <v>45</v>
      </c>
      <c r="B84" s="254"/>
      <c r="C84" s="254"/>
      <c r="D84" s="254"/>
      <c r="E84" s="254"/>
    </row>
    <row r="85" spans="1:5" ht="12.75" customHeight="1" thickBot="1" x14ac:dyDescent="0.25">
      <c r="A85" s="268" t="s">
        <v>46</v>
      </c>
      <c r="B85" s="257"/>
      <c r="C85" s="254"/>
      <c r="D85" s="254"/>
      <c r="E85" s="254"/>
    </row>
    <row r="86" spans="1:5" ht="12.75" customHeight="1" thickBot="1" x14ac:dyDescent="0.25">
      <c r="A86" s="267" t="s">
        <v>49</v>
      </c>
      <c r="B86" s="257"/>
      <c r="C86" s="254"/>
      <c r="D86" s="254"/>
      <c r="E86" s="254"/>
    </row>
    <row r="87" spans="1:5" ht="12.75" customHeight="1" thickBot="1" x14ac:dyDescent="0.25">
      <c r="A87" s="268" t="s">
        <v>45</v>
      </c>
      <c r="B87" s="257"/>
      <c r="C87" s="254"/>
      <c r="D87" s="254"/>
      <c r="E87" s="254"/>
    </row>
    <row r="88" spans="1:5" ht="12.75" customHeight="1" thickBot="1" x14ac:dyDescent="0.25">
      <c r="A88" s="268" t="s">
        <v>46</v>
      </c>
      <c r="B88" s="257"/>
      <c r="C88" s="254"/>
      <c r="D88" s="254"/>
      <c r="E88" s="254"/>
    </row>
    <row r="89" spans="1:5" ht="18.75" customHeight="1" thickBot="1" x14ac:dyDescent="0.25">
      <c r="A89" s="267" t="s">
        <v>50</v>
      </c>
      <c r="B89" s="21">
        <v>39000</v>
      </c>
      <c r="C89" s="21">
        <v>39000</v>
      </c>
      <c r="D89" s="21">
        <v>39000</v>
      </c>
      <c r="E89" s="21">
        <v>39000</v>
      </c>
    </row>
    <row r="90" spans="1:5" ht="12.75" customHeight="1" thickBot="1" x14ac:dyDescent="0.25">
      <c r="A90" s="268" t="s">
        <v>45</v>
      </c>
      <c r="B90" s="21">
        <v>39000</v>
      </c>
      <c r="C90" s="21">
        <v>39000</v>
      </c>
      <c r="D90" s="21">
        <v>39000</v>
      </c>
      <c r="E90" s="21">
        <v>39000</v>
      </c>
    </row>
    <row r="91" spans="1:5" ht="12.75" customHeight="1" thickBot="1" x14ac:dyDescent="0.25">
      <c r="A91" s="268" t="s">
        <v>46</v>
      </c>
      <c r="B91" s="257"/>
      <c r="C91" s="254"/>
      <c r="D91" s="254"/>
      <c r="E91" s="254"/>
    </row>
    <row r="92" spans="1:5" ht="12.75" customHeight="1" thickBot="1" x14ac:dyDescent="0.25">
      <c r="A92" s="267" t="s">
        <v>51</v>
      </c>
      <c r="B92" s="254"/>
      <c r="C92" s="254"/>
      <c r="D92" s="254"/>
      <c r="E92" s="254"/>
    </row>
    <row r="93" spans="1:5" ht="12.75" customHeight="1" thickBot="1" x14ac:dyDescent="0.25">
      <c r="A93" s="268" t="s">
        <v>45</v>
      </c>
      <c r="B93" s="257"/>
      <c r="C93" s="257"/>
      <c r="D93" s="257"/>
      <c r="E93" s="257"/>
    </row>
    <row r="94" spans="1:5" ht="12.75" customHeight="1" thickBot="1" x14ac:dyDescent="0.25">
      <c r="A94" s="268" t="s">
        <v>46</v>
      </c>
      <c r="B94" s="257"/>
      <c r="C94" s="254"/>
      <c r="D94" s="254"/>
      <c r="E94" s="254"/>
    </row>
    <row r="95" spans="1:5" ht="12.75" customHeight="1" thickBot="1" x14ac:dyDescent="0.25">
      <c r="A95" s="267" t="s">
        <v>52</v>
      </c>
      <c r="B95" s="257"/>
      <c r="C95" s="257">
        <v>0</v>
      </c>
      <c r="D95" s="257">
        <v>0</v>
      </c>
      <c r="E95" s="257">
        <v>0</v>
      </c>
    </row>
    <row r="96" spans="1:5" ht="12.75" customHeight="1" thickBot="1" x14ac:dyDescent="0.25">
      <c r="A96" s="268" t="s">
        <v>45</v>
      </c>
      <c r="B96" s="257"/>
      <c r="C96" s="257">
        <v>0</v>
      </c>
      <c r="D96" s="257">
        <v>0</v>
      </c>
      <c r="E96" s="257">
        <v>0</v>
      </c>
    </row>
    <row r="97" spans="1:5" ht="12.75" customHeight="1" thickBot="1" x14ac:dyDescent="0.25">
      <c r="A97" s="268" t="s">
        <v>46</v>
      </c>
      <c r="B97" s="257"/>
      <c r="C97" s="254"/>
      <c r="D97" s="254"/>
      <c r="E97" s="254"/>
    </row>
    <row r="98" spans="1:5" ht="12.75" customHeight="1" thickBot="1" x14ac:dyDescent="0.25">
      <c r="A98" s="269" t="s">
        <v>60</v>
      </c>
      <c r="B98" s="257">
        <f>B95+B92+B89+B86+B83+B80+B77</f>
        <v>39000</v>
      </c>
      <c r="C98" s="257">
        <f>C95+C92+C89+C86+C83+C80+C77</f>
        <v>39000</v>
      </c>
      <c r="D98" s="257">
        <f>D95+D92+D89+D86+D83+D80+D77</f>
        <v>39000</v>
      </c>
      <c r="E98" s="257">
        <f>E95+E92+E89+E86+E83+E80+E77</f>
        <v>39000</v>
      </c>
    </row>
    <row r="99" spans="1:5" ht="12.75" customHeight="1" thickBot="1" x14ac:dyDescent="0.25">
      <c r="A99" s="270" t="s">
        <v>54</v>
      </c>
      <c r="B99" s="264">
        <f>IF(B98-B68=0,0,"Error")</f>
        <v>0</v>
      </c>
      <c r="C99" s="264">
        <f>IF(C98-C68=0,0,"Error")</f>
        <v>0</v>
      </c>
      <c r="D99" s="264">
        <f>IF(D98-D68=0,0,"Error")</f>
        <v>0</v>
      </c>
      <c r="E99" s="264">
        <f>IF(E98-E68=0,0,"Error")</f>
        <v>0</v>
      </c>
    </row>
    <row r="100" spans="1:5" ht="15.75" thickBot="1" x14ac:dyDescent="0.25">
      <c r="A100" s="332" t="s">
        <v>61</v>
      </c>
      <c r="B100" s="387" t="s">
        <v>513</v>
      </c>
      <c r="C100" s="387"/>
      <c r="D100" s="387"/>
      <c r="E100" s="388"/>
    </row>
    <row r="101" spans="1:5" ht="33.75" customHeight="1" thickBot="1" x14ac:dyDescent="0.25">
      <c r="A101" s="50" t="s">
        <v>32</v>
      </c>
      <c r="B101" s="538" t="s">
        <v>279</v>
      </c>
      <c r="C101" s="539"/>
      <c r="D101" s="539"/>
      <c r="E101" s="540"/>
    </row>
    <row r="102" spans="1:5" ht="12.75" customHeight="1" thickBot="1" x14ac:dyDescent="0.25">
      <c r="A102" s="50" t="s">
        <v>34</v>
      </c>
      <c r="B102" s="386" t="s">
        <v>276</v>
      </c>
      <c r="C102" s="387"/>
      <c r="D102" s="387"/>
      <c r="E102" s="388"/>
    </row>
    <row r="103" spans="1:5" ht="24.75" customHeight="1" x14ac:dyDescent="0.2">
      <c r="A103" s="439"/>
      <c r="B103" s="55">
        <v>2019</v>
      </c>
      <c r="C103" s="55">
        <v>2020</v>
      </c>
      <c r="D103" s="55">
        <v>2021</v>
      </c>
      <c r="E103" s="55">
        <v>2022</v>
      </c>
    </row>
    <row r="104" spans="1:5" ht="12.75" customHeight="1" thickBot="1" x14ac:dyDescent="0.25">
      <c r="A104" s="440"/>
      <c r="B104" s="56" t="s">
        <v>13</v>
      </c>
      <c r="C104" s="56" t="s">
        <v>14</v>
      </c>
      <c r="D104" s="56" t="s">
        <v>14</v>
      </c>
      <c r="E104" s="56" t="s">
        <v>14</v>
      </c>
    </row>
    <row r="105" spans="1:5" ht="12.75" customHeight="1" thickBot="1" x14ac:dyDescent="0.25">
      <c r="A105" s="50" t="s">
        <v>36</v>
      </c>
      <c r="B105" s="271">
        <v>7.56</v>
      </c>
      <c r="C105" s="50">
        <v>8</v>
      </c>
      <c r="D105" s="50">
        <v>8</v>
      </c>
      <c r="E105" s="50">
        <v>8</v>
      </c>
    </row>
    <row r="106" spans="1:5" ht="12.75" customHeight="1" thickBot="1" x14ac:dyDescent="0.25">
      <c r="A106" s="50" t="s">
        <v>37</v>
      </c>
      <c r="B106" s="14">
        <v>91000</v>
      </c>
      <c r="C106" s="14">
        <f>C135</f>
        <v>96262</v>
      </c>
      <c r="D106" s="14">
        <f>D135</f>
        <v>97000</v>
      </c>
      <c r="E106" s="14">
        <f>E135</f>
        <v>96000</v>
      </c>
    </row>
    <row r="107" spans="1:5" ht="12" customHeight="1" thickBot="1" x14ac:dyDescent="0.25">
      <c r="A107" s="50" t="s">
        <v>38</v>
      </c>
      <c r="B107" s="14">
        <f>B106/B105</f>
        <v>12037.037037037038</v>
      </c>
      <c r="C107" s="14">
        <f>C106/C105</f>
        <v>12032.75</v>
      </c>
      <c r="D107" s="14">
        <f>D106/D105</f>
        <v>12125</v>
      </c>
      <c r="E107" s="14">
        <f>E106/E105</f>
        <v>12000</v>
      </c>
    </row>
    <row r="108" spans="1:5" ht="12.75" customHeight="1" thickBot="1" x14ac:dyDescent="0.25">
      <c r="A108" s="50" t="s">
        <v>39</v>
      </c>
      <c r="B108" s="57"/>
      <c r="C108" s="58">
        <f t="shared" ref="C108:E110" si="2">C105/B105-1</f>
        <v>5.8201058201058364E-2</v>
      </c>
      <c r="D108" s="58">
        <f t="shared" si="2"/>
        <v>0</v>
      </c>
      <c r="E108" s="58">
        <f t="shared" si="2"/>
        <v>0</v>
      </c>
    </row>
    <row r="109" spans="1:5" ht="12.75" customHeight="1" thickBot="1" x14ac:dyDescent="0.25">
      <c r="A109" s="50" t="s">
        <v>41</v>
      </c>
      <c r="B109" s="57"/>
      <c r="C109" s="58">
        <f t="shared" si="2"/>
        <v>5.7824175824175761E-2</v>
      </c>
      <c r="D109" s="58">
        <f t="shared" si="2"/>
        <v>7.666576634601352E-3</v>
      </c>
      <c r="E109" s="58">
        <f t="shared" si="2"/>
        <v>-1.0309278350515427E-2</v>
      </c>
    </row>
    <row r="110" spans="1:5" ht="12.75" customHeight="1" thickBot="1" x14ac:dyDescent="0.25">
      <c r="A110" s="50" t="s">
        <v>42</v>
      </c>
      <c r="B110" s="57"/>
      <c r="C110" s="58">
        <f t="shared" si="2"/>
        <v>-3.561538461539504E-4</v>
      </c>
      <c r="D110" s="58">
        <f t="shared" si="2"/>
        <v>7.666576634601352E-3</v>
      </c>
      <c r="E110" s="58">
        <f t="shared" si="2"/>
        <v>-1.0309278350515427E-2</v>
      </c>
    </row>
    <row r="111" spans="1:5" ht="24.75" customHeight="1" thickBot="1" x14ac:dyDescent="0.25">
      <c r="A111" s="462" t="s">
        <v>514</v>
      </c>
      <c r="B111" s="463"/>
      <c r="C111" s="463"/>
      <c r="D111" s="463"/>
      <c r="E111" s="464"/>
    </row>
    <row r="112" spans="1:5" ht="12.75" customHeight="1" x14ac:dyDescent="0.2">
      <c r="A112" s="439"/>
      <c r="B112" s="55">
        <v>2019</v>
      </c>
      <c r="C112" s="55">
        <v>2020</v>
      </c>
      <c r="D112" s="55">
        <v>2021</v>
      </c>
      <c r="E112" s="55">
        <v>2022</v>
      </c>
    </row>
    <row r="113" spans="1:5" ht="24.75" customHeight="1" thickBot="1" x14ac:dyDescent="0.25">
      <c r="A113" s="440"/>
      <c r="B113" s="56" t="s">
        <v>13</v>
      </c>
      <c r="C113" s="56" t="s">
        <v>14</v>
      </c>
      <c r="D113" s="56" t="s">
        <v>14</v>
      </c>
      <c r="E113" s="56" t="s">
        <v>14</v>
      </c>
    </row>
    <row r="114" spans="1:5" ht="24.75" customHeight="1" thickBot="1" x14ac:dyDescent="0.25">
      <c r="A114" s="272" t="s">
        <v>44</v>
      </c>
      <c r="B114" s="19"/>
      <c r="C114" s="278"/>
      <c r="D114" s="278"/>
      <c r="E114" s="278"/>
    </row>
    <row r="115" spans="1:5" ht="12.75" customHeight="1" thickBot="1" x14ac:dyDescent="0.25">
      <c r="A115" s="273" t="s">
        <v>45</v>
      </c>
      <c r="B115" s="21"/>
      <c r="C115" s="280"/>
      <c r="D115" s="280"/>
      <c r="E115" s="280"/>
    </row>
    <row r="116" spans="1:5" ht="12" customHeight="1" thickBot="1" x14ac:dyDescent="0.25">
      <c r="A116" s="273" t="s">
        <v>46</v>
      </c>
      <c r="B116" s="21"/>
      <c r="C116" s="280"/>
      <c r="D116" s="280"/>
      <c r="E116" s="280"/>
    </row>
    <row r="117" spans="1:5" ht="12.75" customHeight="1" thickBot="1" x14ac:dyDescent="0.25">
      <c r="A117" s="272" t="s">
        <v>47</v>
      </c>
      <c r="B117" s="19"/>
      <c r="C117" s="278"/>
      <c r="D117" s="278"/>
      <c r="E117" s="278"/>
    </row>
    <row r="118" spans="1:5" ht="24.75" customHeight="1" thickBot="1" x14ac:dyDescent="0.25">
      <c r="A118" s="273" t="s">
        <v>45</v>
      </c>
      <c r="B118" s="21"/>
      <c r="C118" s="278"/>
      <c r="D118" s="278"/>
      <c r="E118" s="278"/>
    </row>
    <row r="119" spans="1:5" ht="12.75" customHeight="1" thickBot="1" x14ac:dyDescent="0.25">
      <c r="A119" s="273" t="s">
        <v>46</v>
      </c>
      <c r="B119" s="21"/>
      <c r="C119" s="278"/>
      <c r="D119" s="278"/>
      <c r="E119" s="278"/>
    </row>
    <row r="120" spans="1:5" ht="12.75" customHeight="1" thickBot="1" x14ac:dyDescent="0.25">
      <c r="A120" s="272" t="s">
        <v>48</v>
      </c>
      <c r="B120" s="21">
        <v>0</v>
      </c>
      <c r="C120" s="278">
        <v>0</v>
      </c>
      <c r="D120" s="278">
        <v>0</v>
      </c>
      <c r="E120" s="278">
        <v>0</v>
      </c>
    </row>
    <row r="121" spans="1:5" ht="12" customHeight="1" thickBot="1" x14ac:dyDescent="0.25">
      <c r="A121" s="273" t="s">
        <v>45</v>
      </c>
      <c r="B121" s="21"/>
      <c r="C121" s="278"/>
      <c r="D121" s="278"/>
      <c r="E121" s="278"/>
    </row>
    <row r="122" spans="1:5" ht="12" customHeight="1" thickBot="1" x14ac:dyDescent="0.25">
      <c r="A122" s="273" t="s">
        <v>46</v>
      </c>
      <c r="B122" s="21"/>
      <c r="C122" s="278"/>
      <c r="D122" s="278"/>
      <c r="E122" s="278"/>
    </row>
    <row r="123" spans="1:5" ht="12.75" customHeight="1" thickBot="1" x14ac:dyDescent="0.25">
      <c r="A123" s="272" t="s">
        <v>49</v>
      </c>
      <c r="B123" s="21"/>
      <c r="C123" s="278"/>
      <c r="D123" s="278"/>
      <c r="E123" s="278"/>
    </row>
    <row r="124" spans="1:5" ht="24.75" customHeight="1" thickBot="1" x14ac:dyDescent="0.25">
      <c r="A124" s="273" t="s">
        <v>45</v>
      </c>
      <c r="B124" s="21"/>
      <c r="C124" s="278"/>
      <c r="D124" s="278"/>
      <c r="E124" s="278"/>
    </row>
    <row r="125" spans="1:5" ht="12.75" customHeight="1" thickBot="1" x14ac:dyDescent="0.25">
      <c r="A125" s="273" t="s">
        <v>46</v>
      </c>
      <c r="B125" s="21"/>
      <c r="C125" s="63"/>
      <c r="D125" s="63"/>
      <c r="E125" s="63"/>
    </row>
    <row r="126" spans="1:5" ht="12.75" customHeight="1" thickBot="1" x14ac:dyDescent="0.25">
      <c r="A126" s="272" t="s">
        <v>50</v>
      </c>
      <c r="B126" s="21">
        <f>B127</f>
        <v>91000</v>
      </c>
      <c r="C126" s="63">
        <f>C127</f>
        <v>96262</v>
      </c>
      <c r="D126" s="63">
        <f>D127</f>
        <v>97000</v>
      </c>
      <c r="E126" s="63">
        <f>E127</f>
        <v>96000</v>
      </c>
    </row>
    <row r="127" spans="1:5" ht="12.75" customHeight="1" thickBot="1" x14ac:dyDescent="0.25">
      <c r="A127" s="273" t="s">
        <v>45</v>
      </c>
      <c r="B127" s="21">
        <v>91000</v>
      </c>
      <c r="C127" s="63">
        <v>96262</v>
      </c>
      <c r="D127" s="63">
        <v>97000</v>
      </c>
      <c r="E127" s="63">
        <v>96000</v>
      </c>
    </row>
    <row r="128" spans="1:5" ht="12" customHeight="1" thickBot="1" x14ac:dyDescent="0.25">
      <c r="A128" s="273" t="s">
        <v>46</v>
      </c>
      <c r="B128" s="21"/>
      <c r="C128" s="278"/>
      <c r="D128" s="278"/>
      <c r="E128" s="278"/>
    </row>
    <row r="129" spans="1:5" ht="12.75" customHeight="1" thickBot="1" x14ac:dyDescent="0.25">
      <c r="A129" s="272" t="s">
        <v>51</v>
      </c>
      <c r="B129" s="21"/>
      <c r="C129" s="278"/>
      <c r="D129" s="278"/>
      <c r="E129" s="278"/>
    </row>
    <row r="130" spans="1:5" ht="12.75" customHeight="1" thickBot="1" x14ac:dyDescent="0.25">
      <c r="A130" s="273" t="s">
        <v>45</v>
      </c>
      <c r="B130" s="21"/>
      <c r="C130" s="278"/>
      <c r="D130" s="278"/>
      <c r="E130" s="278"/>
    </row>
    <row r="131" spans="1:5" ht="12.75" customHeight="1" thickBot="1" x14ac:dyDescent="0.25">
      <c r="A131" s="273" t="s">
        <v>46</v>
      </c>
      <c r="B131" s="21"/>
      <c r="C131" s="278"/>
      <c r="D131" s="278"/>
      <c r="E131" s="278"/>
    </row>
    <row r="132" spans="1:5" ht="24.75" customHeight="1" thickBot="1" x14ac:dyDescent="0.25">
      <c r="A132" s="272" t="s">
        <v>52</v>
      </c>
      <c r="B132" s="21"/>
      <c r="C132" s="278"/>
      <c r="D132" s="278"/>
      <c r="E132" s="278"/>
    </row>
    <row r="133" spans="1:5" ht="12.75" customHeight="1" thickBot="1" x14ac:dyDescent="0.25">
      <c r="A133" s="273" t="s">
        <v>45</v>
      </c>
      <c r="B133" s="21"/>
      <c r="C133" s="278"/>
      <c r="D133" s="278"/>
      <c r="E133" s="278"/>
    </row>
    <row r="134" spans="1:5" ht="24.75" customHeight="1" thickBot="1" x14ac:dyDescent="0.25">
      <c r="A134" s="273" t="s">
        <v>46</v>
      </c>
      <c r="B134" s="21"/>
      <c r="C134" s="278"/>
      <c r="D134" s="278"/>
      <c r="E134" s="278"/>
    </row>
    <row r="135" spans="1:5" ht="24.75" customHeight="1" thickBot="1" x14ac:dyDescent="0.25">
      <c r="A135" s="274" t="s">
        <v>66</v>
      </c>
      <c r="B135" s="21">
        <f>B132+B129+B126+B123+B120+B117+B114</f>
        <v>91000</v>
      </c>
      <c r="C135" s="63">
        <f>C132+C129+C126+C123+C120+C117+C114</f>
        <v>96262</v>
      </c>
      <c r="D135" s="63">
        <f>D132+D129+D126+D123+D120+D117+D114</f>
        <v>97000</v>
      </c>
      <c r="E135" s="63">
        <f>E132+E129+E126+E123+E120+E117+E114</f>
        <v>96000</v>
      </c>
    </row>
    <row r="136" spans="1:5" ht="12.75" customHeight="1" thickBot="1" x14ac:dyDescent="0.25">
      <c r="A136" s="275" t="s">
        <v>54</v>
      </c>
      <c r="B136" s="42">
        <f>IF(B135-B106=0,0,"Error")</f>
        <v>0</v>
      </c>
      <c r="C136" s="282">
        <f>IF(C135-C106=0,0,"Error")</f>
        <v>0</v>
      </c>
      <c r="D136" s="282">
        <f>IF(D135-D106=0,0,"Error")</f>
        <v>0</v>
      </c>
      <c r="E136" s="282">
        <f>IF(E135-E106=0,0,"Error")</f>
        <v>0</v>
      </c>
    </row>
    <row r="137" spans="1:5" ht="12" hidden="1" customHeight="1" thickBot="1" x14ac:dyDescent="0.25">
      <c r="A137" s="333" t="s">
        <v>280</v>
      </c>
      <c r="B137" s="698" t="s">
        <v>281</v>
      </c>
      <c r="C137" s="699"/>
      <c r="D137" s="699"/>
      <c r="E137" s="700"/>
    </row>
    <row r="138" spans="1:5" ht="12.75" hidden="1" customHeight="1" thickBot="1" x14ac:dyDescent="0.25">
      <c r="A138" s="334" t="s">
        <v>32</v>
      </c>
      <c r="B138" s="701" t="s">
        <v>282</v>
      </c>
      <c r="C138" s="702"/>
      <c r="D138" s="702"/>
      <c r="E138" s="703"/>
    </row>
    <row r="139" spans="1:5" ht="24.75" hidden="1" customHeight="1" thickBot="1" x14ac:dyDescent="0.25">
      <c r="A139" s="334" t="s">
        <v>34</v>
      </c>
      <c r="B139" s="551" t="s">
        <v>276</v>
      </c>
      <c r="C139" s="552"/>
      <c r="D139" s="552"/>
      <c r="E139" s="553"/>
    </row>
    <row r="140" spans="1:5" ht="12.75" hidden="1" customHeight="1" x14ac:dyDescent="0.2">
      <c r="A140" s="704"/>
      <c r="B140" s="55">
        <v>2019</v>
      </c>
      <c r="C140" s="276">
        <v>2020</v>
      </c>
      <c r="D140" s="276">
        <v>2021</v>
      </c>
      <c r="E140" s="276">
        <v>2022</v>
      </c>
    </row>
    <row r="141" spans="1:5" ht="12.75" hidden="1" customHeight="1" thickBot="1" x14ac:dyDescent="0.25">
      <c r="A141" s="705"/>
      <c r="B141" s="56" t="s">
        <v>13</v>
      </c>
      <c r="C141" s="277" t="s">
        <v>14</v>
      </c>
      <c r="D141" s="277" t="s">
        <v>14</v>
      </c>
      <c r="E141" s="277" t="s">
        <v>14</v>
      </c>
    </row>
    <row r="142" spans="1:5" ht="40.5" hidden="1" customHeight="1" thickBot="1" x14ac:dyDescent="0.25">
      <c r="A142" s="334" t="s">
        <v>32</v>
      </c>
      <c r="B142" s="706" t="s">
        <v>515</v>
      </c>
      <c r="C142" s="436"/>
      <c r="D142" s="436"/>
      <c r="E142" s="707"/>
    </row>
    <row r="143" spans="1:5" ht="15" hidden="1" customHeight="1" thickBot="1" x14ac:dyDescent="0.25">
      <c r="A143" s="334" t="s">
        <v>34</v>
      </c>
      <c r="B143" s="708" t="s">
        <v>516</v>
      </c>
      <c r="C143" s="709"/>
      <c r="D143" s="709"/>
      <c r="E143" s="710"/>
    </row>
    <row r="144" spans="1:5" ht="12.75" hidden="1" customHeight="1" thickBot="1" x14ac:dyDescent="0.25">
      <c r="A144" s="334" t="s">
        <v>36</v>
      </c>
      <c r="B144" s="14">
        <f>B145/B146</f>
        <v>0</v>
      </c>
      <c r="C144" s="142">
        <f>C145/C146</f>
        <v>0</v>
      </c>
      <c r="D144" s="142">
        <f>D145/D146</f>
        <v>0</v>
      </c>
      <c r="E144" s="142">
        <f>E145/E146</f>
        <v>0</v>
      </c>
    </row>
    <row r="145" spans="1:5" ht="12.75" hidden="1" customHeight="1" thickBot="1" x14ac:dyDescent="0.25">
      <c r="A145" s="334" t="s">
        <v>37</v>
      </c>
      <c r="B145" s="14"/>
      <c r="C145" s="142"/>
      <c r="D145" s="142"/>
      <c r="E145" s="142"/>
    </row>
    <row r="146" spans="1:5" ht="12.75" hidden="1" thickBot="1" x14ac:dyDescent="0.25">
      <c r="A146" s="334" t="s">
        <v>38</v>
      </c>
      <c r="B146" s="14">
        <v>11375</v>
      </c>
      <c r="C146" s="142">
        <v>11375</v>
      </c>
      <c r="D146" s="142">
        <v>11375</v>
      </c>
      <c r="E146" s="142">
        <v>11375</v>
      </c>
    </row>
    <row r="147" spans="1:5" ht="12.75" hidden="1" thickBot="1" x14ac:dyDescent="0.25">
      <c r="A147" s="334" t="s">
        <v>39</v>
      </c>
      <c r="B147" s="57"/>
      <c r="C147" s="335" t="e">
        <f t="shared" ref="C147:E149" si="3">C144/B144-1</f>
        <v>#DIV/0!</v>
      </c>
      <c r="D147" s="335" t="e">
        <f t="shared" si="3"/>
        <v>#DIV/0!</v>
      </c>
      <c r="E147" s="335" t="e">
        <f t="shared" si="3"/>
        <v>#DIV/0!</v>
      </c>
    </row>
    <row r="148" spans="1:5" ht="12.75" hidden="1" thickBot="1" x14ac:dyDescent="0.25">
      <c r="A148" s="334" t="s">
        <v>41</v>
      </c>
      <c r="B148" s="57"/>
      <c r="C148" s="335" t="e">
        <f t="shared" si="3"/>
        <v>#DIV/0!</v>
      </c>
      <c r="D148" s="335" t="e">
        <f t="shared" si="3"/>
        <v>#DIV/0!</v>
      </c>
      <c r="E148" s="335" t="e">
        <f t="shared" si="3"/>
        <v>#DIV/0!</v>
      </c>
    </row>
    <row r="149" spans="1:5" ht="12.75" hidden="1" customHeight="1" thickBot="1" x14ac:dyDescent="0.25">
      <c r="A149" s="334" t="s">
        <v>42</v>
      </c>
      <c r="B149" s="57"/>
      <c r="C149" s="335">
        <f t="shared" si="3"/>
        <v>0</v>
      </c>
      <c r="D149" s="335">
        <f t="shared" si="3"/>
        <v>0</v>
      </c>
      <c r="E149" s="335">
        <f t="shared" si="3"/>
        <v>0</v>
      </c>
    </row>
    <row r="150" spans="1:5" ht="24.75" hidden="1" customHeight="1" thickBot="1" x14ac:dyDescent="0.25">
      <c r="A150" s="708" t="s">
        <v>514</v>
      </c>
      <c r="B150" s="709"/>
      <c r="C150" s="709"/>
      <c r="D150" s="709"/>
      <c r="E150" s="710"/>
    </row>
    <row r="151" spans="1:5" ht="12.75" hidden="1" customHeight="1" x14ac:dyDescent="0.2">
      <c r="A151" s="704"/>
      <c r="B151" s="55">
        <v>2019</v>
      </c>
      <c r="C151" s="276">
        <v>2020</v>
      </c>
      <c r="D151" s="276">
        <v>2021</v>
      </c>
      <c r="E151" s="276">
        <v>2022</v>
      </c>
    </row>
    <row r="152" spans="1:5" ht="12.75" hidden="1" thickBot="1" x14ac:dyDescent="0.25">
      <c r="A152" s="705"/>
      <c r="B152" s="56" t="s">
        <v>14</v>
      </c>
      <c r="C152" s="277" t="s">
        <v>14</v>
      </c>
      <c r="D152" s="277" t="s">
        <v>14</v>
      </c>
      <c r="E152" s="277" t="s">
        <v>14</v>
      </c>
    </row>
    <row r="153" spans="1:5" ht="12.75" hidden="1" customHeight="1" thickBot="1" x14ac:dyDescent="0.25">
      <c r="A153" s="272" t="s">
        <v>44</v>
      </c>
      <c r="B153" s="19">
        <f>B154</f>
        <v>0</v>
      </c>
      <c r="C153" s="278">
        <f>C154</f>
        <v>0</v>
      </c>
      <c r="D153" s="278">
        <f>D154</f>
        <v>0</v>
      </c>
      <c r="E153" s="278">
        <f>E154</f>
        <v>0</v>
      </c>
    </row>
    <row r="154" spans="1:5" ht="12.75" hidden="1" thickBot="1" x14ac:dyDescent="0.25">
      <c r="A154" s="273" t="s">
        <v>45</v>
      </c>
      <c r="B154" s="21"/>
      <c r="C154" s="279"/>
      <c r="D154" s="279"/>
      <c r="E154" s="279"/>
    </row>
    <row r="155" spans="1:5" ht="12.75" hidden="1" thickBot="1" x14ac:dyDescent="0.25">
      <c r="A155" s="273" t="s">
        <v>46</v>
      </c>
      <c r="B155" s="21"/>
      <c r="C155" s="280"/>
      <c r="D155" s="280"/>
      <c r="E155" s="280"/>
    </row>
    <row r="156" spans="1:5" ht="24.75" hidden="1" thickBot="1" x14ac:dyDescent="0.25">
      <c r="A156" s="272" t="s">
        <v>47</v>
      </c>
      <c r="B156" s="19">
        <f>B157</f>
        <v>0</v>
      </c>
      <c r="C156" s="278">
        <f>C157</f>
        <v>0</v>
      </c>
      <c r="D156" s="278">
        <f>D157</f>
        <v>0</v>
      </c>
      <c r="E156" s="278">
        <f>E157</f>
        <v>0</v>
      </c>
    </row>
    <row r="157" spans="1:5" ht="12.75" hidden="1" customHeight="1" thickBot="1" x14ac:dyDescent="0.25">
      <c r="A157" s="273" t="s">
        <v>45</v>
      </c>
      <c r="B157" s="21"/>
      <c r="C157" s="278"/>
      <c r="D157" s="278"/>
      <c r="E157" s="278"/>
    </row>
    <row r="158" spans="1:5" ht="12.75" hidden="1" customHeight="1" thickBot="1" x14ac:dyDescent="0.25">
      <c r="A158" s="273" t="s">
        <v>46</v>
      </c>
      <c r="B158" s="21"/>
      <c r="C158" s="278"/>
      <c r="D158" s="278"/>
      <c r="E158" s="278"/>
    </row>
    <row r="159" spans="1:5" ht="12.75" hidden="1" customHeight="1" thickBot="1" x14ac:dyDescent="0.25">
      <c r="A159" s="272" t="s">
        <v>48</v>
      </c>
      <c r="B159" s="21">
        <f>B160</f>
        <v>0</v>
      </c>
      <c r="C159" s="63">
        <f>C160</f>
        <v>0</v>
      </c>
      <c r="D159" s="63">
        <f>D160</f>
        <v>0</v>
      </c>
      <c r="E159" s="63">
        <f>E160</f>
        <v>0</v>
      </c>
    </row>
    <row r="160" spans="1:5" ht="12.75" hidden="1" customHeight="1" thickBot="1" x14ac:dyDescent="0.25">
      <c r="A160" s="273" t="s">
        <v>45</v>
      </c>
      <c r="B160" s="21"/>
      <c r="C160" s="278"/>
      <c r="D160" s="278"/>
      <c r="E160" s="278"/>
    </row>
    <row r="161" spans="1:5" ht="12.75" hidden="1" thickBot="1" x14ac:dyDescent="0.25">
      <c r="A161" s="273" t="s">
        <v>46</v>
      </c>
      <c r="B161" s="21"/>
      <c r="C161" s="278"/>
      <c r="D161" s="278"/>
      <c r="E161" s="278"/>
    </row>
    <row r="162" spans="1:5" ht="12.75" hidden="1" thickBot="1" x14ac:dyDescent="0.25">
      <c r="A162" s="272" t="s">
        <v>49</v>
      </c>
      <c r="B162" s="21"/>
      <c r="C162" s="278"/>
      <c r="D162" s="278"/>
      <c r="E162" s="278"/>
    </row>
    <row r="163" spans="1:5" ht="12.75" hidden="1" thickBot="1" x14ac:dyDescent="0.25">
      <c r="A163" s="273" t="s">
        <v>45</v>
      </c>
      <c r="B163" s="21"/>
      <c r="C163" s="278"/>
      <c r="D163" s="278"/>
      <c r="E163" s="278"/>
    </row>
    <row r="164" spans="1:5" ht="12.75" hidden="1" thickBot="1" x14ac:dyDescent="0.25">
      <c r="A164" s="273" t="s">
        <v>46</v>
      </c>
      <c r="B164" s="21"/>
      <c r="C164" s="278"/>
      <c r="D164" s="278"/>
      <c r="E164" s="278"/>
    </row>
    <row r="165" spans="1:5" ht="12.75" hidden="1" thickBot="1" x14ac:dyDescent="0.25">
      <c r="A165" s="272" t="s">
        <v>50</v>
      </c>
      <c r="B165" s="21"/>
      <c r="C165" s="63"/>
      <c r="D165" s="63"/>
      <c r="E165" s="63"/>
    </row>
    <row r="166" spans="1:5" ht="12.75" hidden="1" customHeight="1" thickBot="1" x14ac:dyDescent="0.25">
      <c r="A166" s="273" t="s">
        <v>45</v>
      </c>
      <c r="B166" s="21"/>
      <c r="C166" s="278"/>
      <c r="D166" s="278"/>
      <c r="E166" s="278"/>
    </row>
    <row r="167" spans="1:5" ht="24.75" hidden="1" customHeight="1" thickBot="1" x14ac:dyDescent="0.25">
      <c r="A167" s="273" t="s">
        <v>46</v>
      </c>
      <c r="B167" s="21"/>
      <c r="C167" s="278"/>
      <c r="D167" s="278"/>
      <c r="E167" s="278"/>
    </row>
    <row r="168" spans="1:5" ht="12.75" hidden="1" customHeight="1" thickBot="1" x14ac:dyDescent="0.25">
      <c r="A168" s="272" t="s">
        <v>51</v>
      </c>
      <c r="B168" s="21">
        <v>0</v>
      </c>
      <c r="C168" s="278">
        <v>0</v>
      </c>
      <c r="D168" s="278">
        <v>0</v>
      </c>
      <c r="E168" s="278">
        <v>0</v>
      </c>
    </row>
    <row r="169" spans="1:5" ht="12.75" hidden="1" customHeight="1" thickBot="1" x14ac:dyDescent="0.25">
      <c r="A169" s="273" t="s">
        <v>45</v>
      </c>
      <c r="B169" s="21"/>
      <c r="C169" s="278"/>
      <c r="D169" s="278"/>
      <c r="E169" s="278"/>
    </row>
    <row r="170" spans="1:5" ht="12.75" hidden="1" thickBot="1" x14ac:dyDescent="0.25">
      <c r="A170" s="273" t="s">
        <v>46</v>
      </c>
      <c r="B170" s="21"/>
      <c r="C170" s="278"/>
      <c r="D170" s="278"/>
      <c r="E170" s="278"/>
    </row>
    <row r="171" spans="1:5" ht="24.75" hidden="1" thickBot="1" x14ac:dyDescent="0.25">
      <c r="A171" s="272" t="s">
        <v>52</v>
      </c>
      <c r="B171" s="21">
        <f>B172</f>
        <v>0</v>
      </c>
      <c r="C171" s="63">
        <f>C172</f>
        <v>0</v>
      </c>
      <c r="D171" s="63">
        <f>D172</f>
        <v>0</v>
      </c>
      <c r="E171" s="63">
        <f>E172</f>
        <v>0</v>
      </c>
    </row>
    <row r="172" spans="1:5" ht="12.75" hidden="1" thickBot="1" x14ac:dyDescent="0.25">
      <c r="A172" s="273" t="s">
        <v>45</v>
      </c>
      <c r="B172" s="21"/>
      <c r="C172" s="63"/>
      <c r="D172" s="63"/>
      <c r="E172" s="63"/>
    </row>
    <row r="173" spans="1:5" ht="12.75" hidden="1" thickBot="1" x14ac:dyDescent="0.25">
      <c r="A173" s="273" t="s">
        <v>46</v>
      </c>
      <c r="B173" s="21"/>
      <c r="C173" s="278"/>
      <c r="D173" s="278"/>
      <c r="E173" s="278"/>
    </row>
    <row r="174" spans="1:5" ht="12.75" hidden="1" thickBot="1" x14ac:dyDescent="0.25">
      <c r="A174" s="281" t="s">
        <v>60</v>
      </c>
      <c r="B174" s="21">
        <f>B171+B168+B165+B162+B159+B156+B153</f>
        <v>0</v>
      </c>
      <c r="C174" s="63">
        <f>C171+C168+C165+C162+C159+C156+C153</f>
        <v>0</v>
      </c>
      <c r="D174" s="63">
        <f>D171+D168+D165+D162+D159+D156+D153</f>
        <v>0</v>
      </c>
      <c r="E174" s="63">
        <f>E171+E168+E165+E162+E159+E156+E153</f>
        <v>0</v>
      </c>
    </row>
    <row r="175" spans="1:5" ht="12.75" hidden="1" thickBot="1" x14ac:dyDescent="0.25">
      <c r="A175" s="275" t="s">
        <v>54</v>
      </c>
      <c r="B175" s="42">
        <f>IF(B174-B145=0,0,"Error")</f>
        <v>0</v>
      </c>
      <c r="C175" s="282">
        <f>IF(C174-C145=0,0,"Error")</f>
        <v>0</v>
      </c>
      <c r="D175" s="282">
        <f>IF(D174-D145=0,0,"Error")</f>
        <v>0</v>
      </c>
      <c r="E175" s="282">
        <f>IF(E174-E145=0,0,"Error")</f>
        <v>0</v>
      </c>
    </row>
    <row r="176" spans="1:5" ht="12.75" hidden="1" thickBot="1" x14ac:dyDescent="0.25">
      <c r="A176" s="734" t="s">
        <v>127</v>
      </c>
      <c r="B176" s="735"/>
      <c r="C176" s="735"/>
      <c r="D176" s="735"/>
      <c r="E176" s="736"/>
    </row>
    <row r="177" spans="1:5" ht="12.75" hidden="1" thickBot="1" x14ac:dyDescent="0.25">
      <c r="A177" s="734" t="s">
        <v>118</v>
      </c>
      <c r="B177" s="735"/>
      <c r="C177" s="735"/>
      <c r="D177" s="735"/>
      <c r="E177" s="736"/>
    </row>
    <row r="178" spans="1:5" ht="12.75" hidden="1" customHeight="1" thickBot="1" x14ac:dyDescent="0.25">
      <c r="A178" s="283" t="s">
        <v>69</v>
      </c>
      <c r="B178" s="737" t="s">
        <v>517</v>
      </c>
      <c r="C178" s="738"/>
      <c r="D178" s="738"/>
      <c r="E178" s="739"/>
    </row>
    <row r="179" spans="1:5" ht="12.75" hidden="1" thickBot="1" x14ac:dyDescent="0.25">
      <c r="A179" s="284" t="s">
        <v>30</v>
      </c>
      <c r="B179" s="714" t="s">
        <v>328</v>
      </c>
      <c r="C179" s="715"/>
      <c r="D179" s="715"/>
      <c r="E179" s="716"/>
    </row>
    <row r="180" spans="1:5" ht="12.75" hidden="1" thickBot="1" x14ac:dyDescent="0.25">
      <c r="A180" s="283" t="s">
        <v>32</v>
      </c>
      <c r="B180" s="711" t="s">
        <v>328</v>
      </c>
      <c r="C180" s="712"/>
      <c r="D180" s="712"/>
      <c r="E180" s="713"/>
    </row>
    <row r="181" spans="1:5" ht="12.75" hidden="1" thickBot="1" x14ac:dyDescent="0.25">
      <c r="A181" s="283" t="s">
        <v>34</v>
      </c>
      <c r="B181" s="714" t="s">
        <v>328</v>
      </c>
      <c r="C181" s="715"/>
      <c r="D181" s="715"/>
      <c r="E181" s="716"/>
    </row>
    <row r="182" spans="1:5" ht="24.75" hidden="1" customHeight="1" x14ac:dyDescent="0.2">
      <c r="A182" s="717"/>
      <c r="B182" s="285">
        <v>2018</v>
      </c>
      <c r="C182" s="286">
        <v>2019</v>
      </c>
      <c r="D182" s="286">
        <v>2020</v>
      </c>
      <c r="E182" s="286">
        <v>2021</v>
      </c>
    </row>
    <row r="183" spans="1:5" ht="75.75" hidden="1" customHeight="1" thickBot="1" x14ac:dyDescent="0.25">
      <c r="A183" s="718"/>
      <c r="B183" s="249" t="s">
        <v>13</v>
      </c>
      <c r="C183" s="287" t="s">
        <v>14</v>
      </c>
      <c r="D183" s="287" t="s">
        <v>14</v>
      </c>
      <c r="E183" s="287" t="s">
        <v>14</v>
      </c>
    </row>
    <row r="184" spans="1:5" ht="24.75" hidden="1" customHeight="1" thickBot="1" x14ac:dyDescent="0.25">
      <c r="A184" s="283" t="s">
        <v>36</v>
      </c>
      <c r="B184" s="251"/>
      <c r="C184" s="288"/>
      <c r="D184" s="288"/>
      <c r="E184" s="288"/>
    </row>
    <row r="185" spans="1:5" ht="27.75" hidden="1" customHeight="1" thickBot="1" x14ac:dyDescent="0.25">
      <c r="A185" s="283" t="s">
        <v>37</v>
      </c>
      <c r="B185" s="251"/>
      <c r="C185" s="288"/>
      <c r="D185" s="288"/>
      <c r="E185" s="288"/>
    </row>
    <row r="186" spans="1:5" ht="27.75" hidden="1" customHeight="1" thickBot="1" x14ac:dyDescent="0.25">
      <c r="A186" s="283" t="s">
        <v>38</v>
      </c>
      <c r="B186" s="251" t="e">
        <f>B185/B184</f>
        <v>#DIV/0!</v>
      </c>
      <c r="C186" s="288" t="e">
        <f>C185/C184</f>
        <v>#DIV/0!</v>
      </c>
      <c r="D186" s="288" t="e">
        <f>D185/D184</f>
        <v>#DIV/0!</v>
      </c>
      <c r="E186" s="288" t="e">
        <f>E185/E184</f>
        <v>#DIV/0!</v>
      </c>
    </row>
    <row r="187" spans="1:5" ht="27.75" hidden="1" customHeight="1" thickBot="1" x14ac:dyDescent="0.25">
      <c r="A187" s="283" t="s">
        <v>39</v>
      </c>
      <c r="B187" s="252" t="s">
        <v>40</v>
      </c>
      <c r="C187" s="289" t="e">
        <f>C184/B184-1</f>
        <v>#DIV/0!</v>
      </c>
      <c r="D187" s="289" t="e">
        <f t="shared" ref="D187:E189" si="4">D184/C184-1</f>
        <v>#DIV/0!</v>
      </c>
      <c r="E187" s="289" t="e">
        <f t="shared" si="4"/>
        <v>#DIV/0!</v>
      </c>
    </row>
    <row r="188" spans="1:5" ht="27.75" hidden="1" customHeight="1" thickBot="1" x14ac:dyDescent="0.25">
      <c r="A188" s="283" t="s">
        <v>41</v>
      </c>
      <c r="B188" s="252" t="s">
        <v>40</v>
      </c>
      <c r="C188" s="289" t="e">
        <f>C185/B185-1</f>
        <v>#DIV/0!</v>
      </c>
      <c r="D188" s="289" t="e">
        <f t="shared" si="4"/>
        <v>#DIV/0!</v>
      </c>
      <c r="E188" s="289" t="e">
        <f t="shared" si="4"/>
        <v>#DIV/0!</v>
      </c>
    </row>
    <row r="189" spans="1:5" ht="27.75" hidden="1" customHeight="1" thickBot="1" x14ac:dyDescent="0.25">
      <c r="A189" s="283" t="s">
        <v>42</v>
      </c>
      <c r="B189" s="252" t="s">
        <v>40</v>
      </c>
      <c r="C189" s="289" t="e">
        <f>C186/B186-1</f>
        <v>#DIV/0!</v>
      </c>
      <c r="D189" s="289" t="e">
        <f t="shared" si="4"/>
        <v>#DIV/0!</v>
      </c>
      <c r="E189" s="289" t="e">
        <f t="shared" si="4"/>
        <v>#DIV/0!</v>
      </c>
    </row>
    <row r="190" spans="1:5" ht="15.75" hidden="1" customHeight="1" thickBot="1" x14ac:dyDescent="0.25">
      <c r="A190" s="719" t="s">
        <v>379</v>
      </c>
      <c r="B190" s="720"/>
      <c r="C190" s="720"/>
      <c r="D190" s="720"/>
      <c r="E190" s="721"/>
    </row>
    <row r="191" spans="1:5" ht="12.75" hidden="1" thickBot="1" x14ac:dyDescent="0.25">
      <c r="A191" s="717"/>
      <c r="B191" s="285">
        <v>2018</v>
      </c>
      <c r="C191" s="286">
        <v>2019</v>
      </c>
      <c r="D191" s="286">
        <v>2020</v>
      </c>
      <c r="E191" s="286">
        <v>2021</v>
      </c>
    </row>
    <row r="192" spans="1:5" ht="12.75" hidden="1" thickBot="1" x14ac:dyDescent="0.25">
      <c r="A192" s="718"/>
      <c r="B192" s="249" t="s">
        <v>13</v>
      </c>
      <c r="C192" s="287" t="s">
        <v>14</v>
      </c>
      <c r="D192" s="287" t="s">
        <v>14</v>
      </c>
      <c r="E192" s="287" t="s">
        <v>14</v>
      </c>
    </row>
    <row r="193" spans="1:15" ht="24.75" hidden="1" customHeight="1" thickBot="1" x14ac:dyDescent="0.25">
      <c r="A193" s="253" t="s">
        <v>78</v>
      </c>
      <c r="B193" s="254"/>
      <c r="C193" s="290"/>
      <c r="D193" s="290"/>
      <c r="E193" s="290"/>
    </row>
    <row r="194" spans="1:15" ht="12.75" hidden="1" customHeight="1" thickBot="1" x14ac:dyDescent="0.25">
      <c r="A194" s="253" t="s">
        <v>82</v>
      </c>
      <c r="B194" s="257"/>
      <c r="C194" s="290"/>
      <c r="D194" s="290"/>
      <c r="E194" s="290"/>
    </row>
    <row r="195" spans="1:15" ht="15" hidden="1" customHeight="1" thickBot="1" x14ac:dyDescent="0.25">
      <c r="A195" s="262" t="s">
        <v>53</v>
      </c>
      <c r="B195" s="257">
        <f>B194+B193</f>
        <v>0</v>
      </c>
      <c r="C195" s="291">
        <f>C194+C193</f>
        <v>0</v>
      </c>
      <c r="D195" s="291">
        <f>D194+D193</f>
        <v>0</v>
      </c>
      <c r="E195" s="291">
        <f>E194+E193</f>
        <v>0</v>
      </c>
    </row>
    <row r="196" spans="1:15" ht="24.75" hidden="1" customHeight="1" x14ac:dyDescent="0.2">
      <c r="A196" s="722" t="s">
        <v>518</v>
      </c>
      <c r="B196" s="725"/>
      <c r="C196" s="726"/>
      <c r="D196" s="726"/>
      <c r="E196" s="727"/>
    </row>
    <row r="197" spans="1:15" ht="20.25" hidden="1" customHeight="1" x14ac:dyDescent="0.2">
      <c r="A197" s="723"/>
      <c r="B197" s="728"/>
      <c r="C197" s="729"/>
      <c r="D197" s="729"/>
      <c r="E197" s="730"/>
    </row>
    <row r="198" spans="1:15" ht="9" hidden="1" customHeight="1" thickBot="1" x14ac:dyDescent="0.25">
      <c r="A198" s="724"/>
      <c r="B198" s="731"/>
      <c r="C198" s="732"/>
      <c r="D198" s="732"/>
      <c r="E198" s="733"/>
    </row>
    <row r="199" spans="1:15" ht="24.75" hidden="1" customHeight="1" thickBot="1" x14ac:dyDescent="0.25">
      <c r="A199" s="283" t="s">
        <v>125</v>
      </c>
      <c r="B199" s="737"/>
      <c r="C199" s="738"/>
      <c r="D199" s="738"/>
      <c r="E199" s="739"/>
    </row>
    <row r="200" spans="1:15" ht="46.5" customHeight="1" thickBot="1" x14ac:dyDescent="0.25">
      <c r="A200" s="336" t="s">
        <v>134</v>
      </c>
      <c r="B200" s="337" t="s">
        <v>519</v>
      </c>
      <c r="C200" s="338" t="s">
        <v>73</v>
      </c>
      <c r="D200" s="747"/>
      <c r="E200" s="748"/>
    </row>
    <row r="201" spans="1:15" ht="43.5" customHeight="1" thickBot="1" x14ac:dyDescent="0.25">
      <c r="A201" s="339" t="s">
        <v>32</v>
      </c>
      <c r="B201" s="741" t="s">
        <v>520</v>
      </c>
      <c r="C201" s="741"/>
      <c r="D201" s="741"/>
      <c r="E201" s="741"/>
    </row>
    <row r="202" spans="1:15" ht="12.75" thickBot="1" x14ac:dyDescent="0.25">
      <c r="A202" s="339" t="s">
        <v>34</v>
      </c>
      <c r="B202" s="749" t="s">
        <v>521</v>
      </c>
      <c r="C202" s="749"/>
      <c r="D202" s="749"/>
      <c r="E202" s="749"/>
    </row>
    <row r="203" spans="1:15" s="294" customFormat="1" ht="47.25" customHeight="1" thickBot="1" x14ac:dyDescent="0.25">
      <c r="A203" s="750"/>
      <c r="B203" s="340">
        <v>2019</v>
      </c>
      <c r="C203" s="341">
        <v>2020</v>
      </c>
      <c r="D203" s="341">
        <v>2021</v>
      </c>
      <c r="E203" s="341">
        <v>2022</v>
      </c>
      <c r="J203" s="293"/>
      <c r="K203" s="293"/>
      <c r="L203" s="293"/>
      <c r="M203" s="293"/>
      <c r="N203" s="293"/>
      <c r="O203" s="293"/>
    </row>
    <row r="204" spans="1:15" ht="12.75" customHeight="1" thickBot="1" x14ac:dyDescent="0.25">
      <c r="A204" s="750"/>
      <c r="B204" s="342" t="s">
        <v>13</v>
      </c>
      <c r="C204" s="343" t="s">
        <v>14</v>
      </c>
      <c r="D204" s="343" t="s">
        <v>14</v>
      </c>
      <c r="E204" s="343" t="s">
        <v>14</v>
      </c>
    </row>
    <row r="205" spans="1:15" ht="12.75" customHeight="1" thickBot="1" x14ac:dyDescent="0.25">
      <c r="A205" s="292" t="s">
        <v>36</v>
      </c>
      <c r="B205" s="299"/>
      <c r="C205" s="300"/>
      <c r="D205" s="300"/>
      <c r="E205" s="300"/>
    </row>
    <row r="206" spans="1:15" ht="12.75" thickBot="1" x14ac:dyDescent="0.25">
      <c r="A206" s="292" t="s">
        <v>37</v>
      </c>
      <c r="B206" s="299">
        <v>400000</v>
      </c>
      <c r="C206" s="300">
        <v>0</v>
      </c>
      <c r="D206" s="300">
        <v>700000</v>
      </c>
      <c r="E206" s="300">
        <v>1100000</v>
      </c>
    </row>
    <row r="207" spans="1:15" ht="12.75" thickBot="1" x14ac:dyDescent="0.25">
      <c r="A207" s="292" t="s">
        <v>38</v>
      </c>
      <c r="B207" s="299" t="e">
        <f>B206/B205</f>
        <v>#DIV/0!</v>
      </c>
      <c r="C207" s="300" t="e">
        <f>C206/C205</f>
        <v>#DIV/0!</v>
      </c>
      <c r="D207" s="300" t="e">
        <f>D206/D205</f>
        <v>#DIV/0!</v>
      </c>
      <c r="E207" s="300" t="e">
        <f>E206/E205</f>
        <v>#DIV/0!</v>
      </c>
    </row>
    <row r="208" spans="1:15" s="294" customFormat="1" ht="12.75" thickBot="1" x14ac:dyDescent="0.25">
      <c r="A208" s="292" t="s">
        <v>39</v>
      </c>
      <c r="B208" s="295" t="s">
        <v>40</v>
      </c>
      <c r="C208" s="301" t="e">
        <f t="shared" ref="C208:E210" si="5">C205/B205-1</f>
        <v>#DIV/0!</v>
      </c>
      <c r="D208" s="301" t="e">
        <f t="shared" si="5"/>
        <v>#DIV/0!</v>
      </c>
      <c r="E208" s="301" t="e">
        <f t="shared" si="5"/>
        <v>#DIV/0!</v>
      </c>
      <c r="J208" s="293"/>
      <c r="K208" s="293"/>
      <c r="L208" s="293"/>
      <c r="M208" s="293"/>
      <c r="N208" s="293"/>
      <c r="O208" s="293"/>
    </row>
    <row r="209" spans="1:15" ht="12.75" customHeight="1" thickBot="1" x14ac:dyDescent="0.25">
      <c r="A209" s="292" t="s">
        <v>41</v>
      </c>
      <c r="B209" s="295" t="s">
        <v>40</v>
      </c>
      <c r="C209" s="301">
        <f t="shared" si="5"/>
        <v>-1</v>
      </c>
      <c r="D209" s="301" t="e">
        <f t="shared" si="5"/>
        <v>#DIV/0!</v>
      </c>
      <c r="E209" s="301">
        <f t="shared" si="5"/>
        <v>0.5714285714285714</v>
      </c>
    </row>
    <row r="210" spans="1:15" ht="12.75" thickBot="1" x14ac:dyDescent="0.25">
      <c r="A210" s="292" t="s">
        <v>42</v>
      </c>
      <c r="B210" s="295" t="s">
        <v>40</v>
      </c>
      <c r="C210" s="301" t="e">
        <f t="shared" si="5"/>
        <v>#DIV/0!</v>
      </c>
      <c r="D210" s="301" t="e">
        <f t="shared" si="5"/>
        <v>#DIV/0!</v>
      </c>
      <c r="E210" s="301" t="e">
        <f t="shared" si="5"/>
        <v>#DIV/0!</v>
      </c>
    </row>
    <row r="211" spans="1:15" ht="12.75" thickBot="1" x14ac:dyDescent="0.25">
      <c r="A211" s="751" t="s">
        <v>522</v>
      </c>
      <c r="B211" s="751"/>
      <c r="C211" s="751"/>
      <c r="D211" s="751"/>
      <c r="E211" s="751"/>
    </row>
    <row r="212" spans="1:15" ht="24.75" customHeight="1" thickBot="1" x14ac:dyDescent="0.25">
      <c r="A212" s="740"/>
      <c r="B212" s="295">
        <v>2019</v>
      </c>
      <c r="C212" s="296">
        <v>2020</v>
      </c>
      <c r="D212" s="296">
        <v>2021</v>
      </c>
      <c r="E212" s="296">
        <v>2022</v>
      </c>
    </row>
    <row r="213" spans="1:15" ht="12.75" thickBot="1" x14ac:dyDescent="0.25">
      <c r="A213" s="740"/>
      <c r="B213" s="297" t="s">
        <v>13</v>
      </c>
      <c r="C213" s="298" t="s">
        <v>14</v>
      </c>
      <c r="D213" s="298" t="s">
        <v>14</v>
      </c>
      <c r="E213" s="298" t="s">
        <v>14</v>
      </c>
    </row>
    <row r="214" spans="1:15" ht="12.75" thickBot="1" x14ac:dyDescent="0.25">
      <c r="A214" s="302" t="s">
        <v>78</v>
      </c>
      <c r="B214" s="303">
        <f>B215+B216+B217+B218</f>
        <v>0</v>
      </c>
      <c r="C214" s="304">
        <f>C215+C216+C217+C218</f>
        <v>0</v>
      </c>
      <c r="D214" s="304">
        <f>D215+D216+D217+D218</f>
        <v>0</v>
      </c>
      <c r="E214" s="304">
        <f>E215+E216+E217+E218</f>
        <v>0</v>
      </c>
    </row>
    <row r="215" spans="1:15" ht="12.75" thickBot="1" x14ac:dyDescent="0.25">
      <c r="A215" s="305" t="s">
        <v>45</v>
      </c>
      <c r="B215" s="306"/>
      <c r="C215" s="307"/>
      <c r="D215" s="307"/>
      <c r="E215" s="307"/>
    </row>
    <row r="216" spans="1:15" ht="12.75" thickBot="1" x14ac:dyDescent="0.25">
      <c r="A216" s="305" t="s">
        <v>79</v>
      </c>
      <c r="B216" s="306"/>
      <c r="C216" s="307"/>
      <c r="D216" s="307"/>
      <c r="E216" s="307"/>
    </row>
    <row r="217" spans="1:15" ht="12.75" thickBot="1" x14ac:dyDescent="0.25">
      <c r="A217" s="305" t="s">
        <v>80</v>
      </c>
      <c r="B217" s="306"/>
      <c r="C217" s="307"/>
      <c r="D217" s="307"/>
      <c r="E217" s="307"/>
    </row>
    <row r="218" spans="1:15" ht="12.75" thickBot="1" x14ac:dyDescent="0.25">
      <c r="A218" s="305" t="s">
        <v>81</v>
      </c>
      <c r="B218" s="306"/>
      <c r="C218" s="307"/>
      <c r="D218" s="307"/>
      <c r="E218" s="307"/>
    </row>
    <row r="219" spans="1:15" ht="12.75" thickBot="1" x14ac:dyDescent="0.25">
      <c r="A219" s="302" t="s">
        <v>82</v>
      </c>
      <c r="B219" s="308">
        <f>B220+B221+B222+B223</f>
        <v>400000</v>
      </c>
      <c r="C219" s="308">
        <f t="shared" ref="C219:O219" si="6">C220+C221+C222+C223</f>
        <v>0</v>
      </c>
      <c r="D219" s="308">
        <f t="shared" si="6"/>
        <v>700000</v>
      </c>
      <c r="E219" s="308">
        <f>E220+E221+E222+E223</f>
        <v>1100000</v>
      </c>
      <c r="F219" s="308">
        <f t="shared" si="6"/>
        <v>0</v>
      </c>
      <c r="G219" s="308">
        <f t="shared" si="6"/>
        <v>0</v>
      </c>
      <c r="H219" s="308">
        <f t="shared" si="6"/>
        <v>0</v>
      </c>
      <c r="I219" s="308">
        <f t="shared" si="6"/>
        <v>0</v>
      </c>
      <c r="J219" s="308">
        <f t="shared" si="6"/>
        <v>0</v>
      </c>
      <c r="K219" s="308">
        <f t="shared" si="6"/>
        <v>0</v>
      </c>
      <c r="L219" s="308">
        <f t="shared" si="6"/>
        <v>0</v>
      </c>
      <c r="M219" s="308">
        <f t="shared" si="6"/>
        <v>0</v>
      </c>
      <c r="N219" s="308">
        <f t="shared" si="6"/>
        <v>0</v>
      </c>
      <c r="O219" s="308">
        <f t="shared" si="6"/>
        <v>0</v>
      </c>
    </row>
    <row r="220" spans="1:15" ht="12.75" thickBot="1" x14ac:dyDescent="0.25">
      <c r="A220" s="305" t="s">
        <v>45</v>
      </c>
      <c r="B220" s="299">
        <v>400000</v>
      </c>
      <c r="C220" s="309">
        <v>0</v>
      </c>
      <c r="D220" s="300">
        <v>400000</v>
      </c>
      <c r="E220" s="300">
        <v>800000</v>
      </c>
    </row>
    <row r="221" spans="1:15" ht="12.75" thickBot="1" x14ac:dyDescent="0.25">
      <c r="A221" s="305" t="s">
        <v>79</v>
      </c>
      <c r="B221" s="310"/>
      <c r="C221" s="307"/>
      <c r="D221" s="300">
        <v>300000</v>
      </c>
      <c r="E221" s="300">
        <v>300000</v>
      </c>
    </row>
    <row r="222" spans="1:15" ht="12.75" thickBot="1" x14ac:dyDescent="0.25">
      <c r="A222" s="305" t="s">
        <v>80</v>
      </c>
      <c r="B222" s="310"/>
      <c r="C222" s="307"/>
      <c r="D222" s="307"/>
      <c r="E222" s="307"/>
    </row>
    <row r="223" spans="1:15" ht="12.75" thickBot="1" x14ac:dyDescent="0.25">
      <c r="A223" s="305" t="s">
        <v>81</v>
      </c>
      <c r="B223" s="310"/>
      <c r="C223" s="307"/>
      <c r="D223" s="307"/>
      <c r="E223" s="307"/>
    </row>
    <row r="224" spans="1:15" ht="12.75" thickBot="1" x14ac:dyDescent="0.25">
      <c r="A224" s="311" t="s">
        <v>140</v>
      </c>
      <c r="B224" s="310">
        <f>B214+B219</f>
        <v>400000</v>
      </c>
      <c r="C224" s="312">
        <f>C214+C219</f>
        <v>0</v>
      </c>
      <c r="D224" s="312">
        <f>D214+D219</f>
        <v>700000</v>
      </c>
      <c r="E224" s="312">
        <f>E214+E219</f>
        <v>1100000</v>
      </c>
    </row>
    <row r="225" spans="1:5" ht="48.75" customHeight="1" thickBot="1" x14ac:dyDescent="0.25">
      <c r="A225" s="344" t="s">
        <v>158</v>
      </c>
      <c r="B225" s="741" t="s">
        <v>523</v>
      </c>
      <c r="C225" s="741"/>
      <c r="D225" s="741"/>
      <c r="E225" s="741"/>
    </row>
    <row r="226" spans="1:5" ht="33.75" customHeight="1" thickBot="1" x14ac:dyDescent="0.25">
      <c r="A226" s="742" t="s">
        <v>160</v>
      </c>
      <c r="B226" s="742"/>
      <c r="C226" s="742"/>
      <c r="D226" s="742"/>
      <c r="E226" s="742"/>
    </row>
    <row r="227" spans="1:5" ht="29.25" customHeight="1" thickBot="1" x14ac:dyDescent="0.25">
      <c r="A227" s="313" t="s">
        <v>524</v>
      </c>
      <c r="B227" s="314">
        <v>245</v>
      </c>
      <c r="C227" s="314">
        <v>250</v>
      </c>
      <c r="D227" s="314">
        <v>255</v>
      </c>
      <c r="E227" s="314">
        <v>260</v>
      </c>
    </row>
    <row r="228" spans="1:5" ht="29.25" customHeight="1" thickBot="1" x14ac:dyDescent="0.25">
      <c r="A228" s="313" t="s">
        <v>525</v>
      </c>
      <c r="B228" s="315">
        <v>3500</v>
      </c>
      <c r="C228" s="315">
        <v>4000</v>
      </c>
      <c r="D228" s="315">
        <v>4500</v>
      </c>
      <c r="E228" s="315">
        <v>4800</v>
      </c>
    </row>
    <row r="229" spans="1:5" ht="12.75" thickBot="1" x14ac:dyDescent="0.25">
      <c r="A229" s="743" t="s">
        <v>309</v>
      </c>
      <c r="B229" s="743"/>
      <c r="C229" s="743"/>
      <c r="D229" s="743"/>
      <c r="E229" s="743"/>
    </row>
    <row r="230" spans="1:5" ht="12.75" customHeight="1" thickBot="1" x14ac:dyDescent="0.25">
      <c r="A230" s="743" t="s">
        <v>29</v>
      </c>
      <c r="B230" s="743"/>
      <c r="C230" s="743"/>
      <c r="D230" s="743"/>
      <c r="E230" s="743"/>
    </row>
    <row r="231" spans="1:5" ht="34.5" customHeight="1" thickBot="1" x14ac:dyDescent="0.25">
      <c r="A231" s="336" t="s">
        <v>30</v>
      </c>
      <c r="B231" s="744" t="s">
        <v>526</v>
      </c>
      <c r="C231" s="745"/>
      <c r="D231" s="745"/>
      <c r="E231" s="746"/>
    </row>
    <row r="232" spans="1:5" ht="60.75" customHeight="1" thickBot="1" x14ac:dyDescent="0.25">
      <c r="A232" s="339" t="s">
        <v>32</v>
      </c>
      <c r="B232" s="752" t="s">
        <v>527</v>
      </c>
      <c r="C232" s="753"/>
      <c r="D232" s="753"/>
      <c r="E232" s="754"/>
    </row>
    <row r="233" spans="1:5" ht="12.75" thickBot="1" x14ac:dyDescent="0.25">
      <c r="A233" s="339" t="s">
        <v>34</v>
      </c>
      <c r="B233" s="743" t="s">
        <v>528</v>
      </c>
      <c r="C233" s="743"/>
      <c r="D233" s="743"/>
      <c r="E233" s="743"/>
    </row>
    <row r="234" spans="1:5" ht="12.75" thickBot="1" x14ac:dyDescent="0.25">
      <c r="A234" s="750"/>
      <c r="B234" s="340">
        <v>2019</v>
      </c>
      <c r="C234" s="341">
        <v>2020</v>
      </c>
      <c r="D234" s="341">
        <v>2021</v>
      </c>
      <c r="E234" s="341">
        <v>2022</v>
      </c>
    </row>
    <row r="235" spans="1:5" ht="12.75" thickBot="1" x14ac:dyDescent="0.25">
      <c r="A235" s="750"/>
      <c r="B235" s="342" t="s">
        <v>13</v>
      </c>
      <c r="C235" s="343" t="s">
        <v>14</v>
      </c>
      <c r="D235" s="343" t="s">
        <v>14</v>
      </c>
      <c r="E235" s="343" t="s">
        <v>14</v>
      </c>
    </row>
    <row r="236" spans="1:5" ht="12.75" thickBot="1" x14ac:dyDescent="0.25">
      <c r="A236" s="339" t="s">
        <v>36</v>
      </c>
      <c r="B236" s="345">
        <v>250</v>
      </c>
      <c r="C236" s="346">
        <v>200</v>
      </c>
      <c r="D236" s="346">
        <v>274</v>
      </c>
      <c r="E236" s="346">
        <v>237</v>
      </c>
    </row>
    <row r="237" spans="1:5" ht="12.75" thickBot="1" x14ac:dyDescent="0.25">
      <c r="A237" s="339" t="s">
        <v>37</v>
      </c>
      <c r="B237" s="347">
        <f>B266</f>
        <v>32650</v>
      </c>
      <c r="C237" s="348">
        <f>C266</f>
        <v>26000</v>
      </c>
      <c r="D237" s="348">
        <f>D266</f>
        <v>36000</v>
      </c>
      <c r="E237" s="348">
        <f>E266</f>
        <v>31000</v>
      </c>
    </row>
    <row r="238" spans="1:5" ht="12.75" thickBot="1" x14ac:dyDescent="0.25">
      <c r="A238" s="339" t="s">
        <v>38</v>
      </c>
      <c r="B238" s="347">
        <f>B237/B236</f>
        <v>130.6</v>
      </c>
      <c r="C238" s="348">
        <f>C237/C236</f>
        <v>130</v>
      </c>
      <c r="D238" s="348">
        <f>D237/D236</f>
        <v>131.38686131386862</v>
      </c>
      <c r="E238" s="348">
        <f>E237/E236</f>
        <v>130.80168776371309</v>
      </c>
    </row>
    <row r="239" spans="1:5" ht="24.75" customHeight="1" thickBot="1" x14ac:dyDescent="0.25">
      <c r="A239" s="339" t="s">
        <v>39</v>
      </c>
      <c r="B239" s="340" t="s">
        <v>40</v>
      </c>
      <c r="C239" s="349">
        <f>C236/B236-1</f>
        <v>-0.19999999999999996</v>
      </c>
      <c r="D239" s="349">
        <f t="shared" ref="D239:E241" si="7">D236/C236-1</f>
        <v>0.37000000000000011</v>
      </c>
      <c r="E239" s="349">
        <f t="shared" si="7"/>
        <v>-0.13503649635036497</v>
      </c>
    </row>
    <row r="240" spans="1:5" ht="17.25" customHeight="1" thickBot="1" x14ac:dyDescent="0.25">
      <c r="A240" s="339" t="s">
        <v>41</v>
      </c>
      <c r="B240" s="340" t="s">
        <v>40</v>
      </c>
      <c r="C240" s="349">
        <f>C237/B237-1</f>
        <v>-0.20367534456355285</v>
      </c>
      <c r="D240" s="349">
        <f t="shared" si="7"/>
        <v>0.38461538461538458</v>
      </c>
      <c r="E240" s="349">
        <f t="shared" si="7"/>
        <v>-0.13888888888888884</v>
      </c>
    </row>
    <row r="241" spans="1:15" ht="12.75" thickBot="1" x14ac:dyDescent="0.25">
      <c r="A241" s="339" t="s">
        <v>42</v>
      </c>
      <c r="B241" s="340" t="s">
        <v>40</v>
      </c>
      <c r="C241" s="349">
        <f>C238/B238-1</f>
        <v>-4.5941807044409533E-3</v>
      </c>
      <c r="D241" s="349">
        <f t="shared" si="7"/>
        <v>1.0668163952835652E-2</v>
      </c>
      <c r="E241" s="349">
        <f t="shared" si="7"/>
        <v>-4.45382090951707E-3</v>
      </c>
    </row>
    <row r="242" spans="1:15" ht="12.75" thickBot="1" x14ac:dyDescent="0.25">
      <c r="A242" s="755" t="s">
        <v>379</v>
      </c>
      <c r="B242" s="755"/>
      <c r="C242" s="755"/>
      <c r="D242" s="755"/>
      <c r="E242" s="755"/>
    </row>
    <row r="243" spans="1:15" ht="12.75" thickBot="1" x14ac:dyDescent="0.25">
      <c r="A243" s="750"/>
      <c r="B243" s="340">
        <v>2019</v>
      </c>
      <c r="C243" s="341">
        <v>2020</v>
      </c>
      <c r="D243" s="341">
        <v>2021</v>
      </c>
      <c r="E243" s="341">
        <v>2022</v>
      </c>
    </row>
    <row r="244" spans="1:15" ht="35.25" customHeight="1" thickBot="1" x14ac:dyDescent="0.25">
      <c r="A244" s="750"/>
      <c r="B244" s="342" t="s">
        <v>13</v>
      </c>
      <c r="C244" s="343" t="s">
        <v>14</v>
      </c>
      <c r="D244" s="343" t="s">
        <v>14</v>
      </c>
      <c r="E244" s="343" t="s">
        <v>14</v>
      </c>
    </row>
    <row r="245" spans="1:15" s="294" customFormat="1" ht="12.75" customHeight="1" thickBot="1" x14ac:dyDescent="0.25">
      <c r="A245" s="350" t="s">
        <v>44</v>
      </c>
      <c r="B245" s="317">
        <f>B246+B247</f>
        <v>19700</v>
      </c>
      <c r="C245" s="351">
        <f>C246+C247</f>
        <v>0</v>
      </c>
      <c r="D245" s="351">
        <f>D246+D247</f>
        <v>0</v>
      </c>
      <c r="E245" s="351">
        <f>E246+E247</f>
        <v>0</v>
      </c>
      <c r="J245" s="293"/>
      <c r="K245" s="293"/>
      <c r="L245" s="293"/>
      <c r="M245" s="293"/>
      <c r="N245" s="293"/>
      <c r="O245" s="293"/>
    </row>
    <row r="246" spans="1:15" ht="21" customHeight="1" thickBot="1" x14ac:dyDescent="0.25">
      <c r="A246" s="352" t="s">
        <v>45</v>
      </c>
      <c r="B246" s="353">
        <v>19700</v>
      </c>
      <c r="C246" s="354"/>
      <c r="D246" s="354"/>
      <c r="E246" s="354"/>
    </row>
    <row r="247" spans="1:15" ht="23.25" customHeight="1" thickBot="1" x14ac:dyDescent="0.25">
      <c r="A247" s="352" t="s">
        <v>46</v>
      </c>
      <c r="B247" s="320"/>
      <c r="C247" s="355"/>
      <c r="D247" s="355"/>
      <c r="E247" s="355"/>
    </row>
    <row r="248" spans="1:15" s="294" customFormat="1" ht="30" customHeight="1" thickBot="1" x14ac:dyDescent="0.25">
      <c r="A248" s="350" t="s">
        <v>47</v>
      </c>
      <c r="B248" s="317">
        <f>B249+B250</f>
        <v>3450</v>
      </c>
      <c r="C248" s="351">
        <f>C249+C250</f>
        <v>0</v>
      </c>
      <c r="D248" s="351">
        <f>D249+D250</f>
        <v>0</v>
      </c>
      <c r="E248" s="351">
        <f>E249+E250</f>
        <v>0</v>
      </c>
      <c r="J248" s="293"/>
      <c r="K248" s="293"/>
      <c r="L248" s="293"/>
      <c r="M248" s="293"/>
      <c r="N248" s="293"/>
      <c r="O248" s="293"/>
    </row>
    <row r="249" spans="1:15" ht="12.75" customHeight="1" thickBot="1" x14ac:dyDescent="0.25">
      <c r="A249" s="352" t="s">
        <v>45</v>
      </c>
      <c r="B249" s="353">
        <v>3450</v>
      </c>
      <c r="C249" s="354"/>
      <c r="D249" s="354"/>
      <c r="E249" s="354"/>
    </row>
    <row r="250" spans="1:15" ht="12.75" thickBot="1" x14ac:dyDescent="0.25">
      <c r="A250" s="352" t="s">
        <v>46</v>
      </c>
      <c r="B250" s="320"/>
      <c r="C250" s="356"/>
      <c r="D250" s="356"/>
      <c r="E250" s="356"/>
    </row>
    <row r="251" spans="1:15" s="294" customFormat="1" ht="12.75" thickBot="1" x14ac:dyDescent="0.25">
      <c r="A251" s="350" t="s">
        <v>48</v>
      </c>
      <c r="B251" s="357">
        <f>B252+B253</f>
        <v>9500</v>
      </c>
      <c r="C251" s="358">
        <f>C252+C253</f>
        <v>26000</v>
      </c>
      <c r="D251" s="358">
        <f>D252+D253</f>
        <v>36000</v>
      </c>
      <c r="E251" s="358">
        <f>E252+E253</f>
        <v>31000</v>
      </c>
      <c r="J251" s="293"/>
      <c r="K251" s="293"/>
      <c r="L251" s="293"/>
      <c r="M251" s="293"/>
      <c r="N251" s="293"/>
      <c r="O251" s="293"/>
    </row>
    <row r="252" spans="1:15" ht="12.75" thickBot="1" x14ac:dyDescent="0.25">
      <c r="A252" s="352" t="s">
        <v>45</v>
      </c>
      <c r="B252" s="359">
        <v>9500</v>
      </c>
      <c r="C252" s="360">
        <v>26000</v>
      </c>
      <c r="D252" s="360">
        <v>36000</v>
      </c>
      <c r="E252" s="360">
        <v>31000</v>
      </c>
    </row>
    <row r="253" spans="1:15" ht="12.75" thickBot="1" x14ac:dyDescent="0.25">
      <c r="A253" s="352" t="s">
        <v>46</v>
      </c>
      <c r="B253" s="320"/>
      <c r="C253" s="356"/>
      <c r="D253" s="356"/>
      <c r="E253" s="356"/>
    </row>
    <row r="254" spans="1:15" s="294" customFormat="1" ht="12.75" thickBot="1" x14ac:dyDescent="0.25">
      <c r="A254" s="350" t="s">
        <v>49</v>
      </c>
      <c r="B254" s="357">
        <f>B255+B256</f>
        <v>0</v>
      </c>
      <c r="C254" s="358">
        <f>C255+C256</f>
        <v>0</v>
      </c>
      <c r="D254" s="358">
        <f>D255+D256</f>
        <v>0</v>
      </c>
      <c r="E254" s="358">
        <f>E255+E256</f>
        <v>0</v>
      </c>
      <c r="J254" s="293"/>
      <c r="K254" s="293"/>
      <c r="L254" s="293"/>
      <c r="M254" s="293"/>
      <c r="N254" s="293"/>
      <c r="O254" s="293"/>
    </row>
    <row r="255" spans="1:15" ht="12.75" customHeight="1" thickBot="1" x14ac:dyDescent="0.25">
      <c r="A255" s="352" t="s">
        <v>45</v>
      </c>
      <c r="B255" s="320"/>
      <c r="C255" s="356"/>
      <c r="D255" s="356"/>
      <c r="E255" s="356"/>
    </row>
    <row r="256" spans="1:15" ht="15.75" customHeight="1" thickBot="1" x14ac:dyDescent="0.25">
      <c r="A256" s="352" t="s">
        <v>46</v>
      </c>
      <c r="B256" s="320"/>
      <c r="C256" s="356"/>
      <c r="D256" s="356"/>
      <c r="E256" s="356"/>
    </row>
    <row r="257" spans="1:15" s="294" customFormat="1" ht="12.75" customHeight="1" thickBot="1" x14ac:dyDescent="0.25">
      <c r="A257" s="350" t="s">
        <v>50</v>
      </c>
      <c r="B257" s="357">
        <f>B258+B259</f>
        <v>0</v>
      </c>
      <c r="C257" s="358">
        <f>C258+C259</f>
        <v>0</v>
      </c>
      <c r="D257" s="358">
        <f>D258+D259</f>
        <v>0</v>
      </c>
      <c r="E257" s="358">
        <f>E258+E259</f>
        <v>0</v>
      </c>
      <c r="J257" s="293"/>
      <c r="K257" s="293"/>
      <c r="L257" s="293"/>
      <c r="M257" s="293"/>
      <c r="N257" s="293"/>
      <c r="O257" s="293"/>
    </row>
    <row r="258" spans="1:15" ht="15.75" customHeight="1" thickBot="1" x14ac:dyDescent="0.25">
      <c r="A258" s="352" t="s">
        <v>45</v>
      </c>
      <c r="B258" s="320"/>
      <c r="C258" s="356"/>
      <c r="D258" s="356"/>
      <c r="E258" s="356"/>
    </row>
    <row r="259" spans="1:15" ht="12.75" thickBot="1" x14ac:dyDescent="0.25">
      <c r="A259" s="352" t="s">
        <v>46</v>
      </c>
      <c r="B259" s="320"/>
      <c r="C259" s="356"/>
      <c r="D259" s="356"/>
      <c r="E259" s="356"/>
    </row>
    <row r="260" spans="1:15" s="294" customFormat="1" ht="12.75" customHeight="1" thickBot="1" x14ac:dyDescent="0.25">
      <c r="A260" s="350" t="s">
        <v>51</v>
      </c>
      <c r="B260" s="357">
        <f>B261+B262</f>
        <v>0</v>
      </c>
      <c r="C260" s="358">
        <f>C261+C262</f>
        <v>0</v>
      </c>
      <c r="D260" s="358">
        <f>D261+D262</f>
        <v>0</v>
      </c>
      <c r="E260" s="358">
        <f>E261+E262</f>
        <v>0</v>
      </c>
      <c r="J260" s="293"/>
      <c r="K260" s="293"/>
      <c r="L260" s="293"/>
      <c r="M260" s="293"/>
      <c r="N260" s="293"/>
      <c r="O260" s="293"/>
    </row>
    <row r="261" spans="1:15" ht="12.75" thickBot="1" x14ac:dyDescent="0.25">
      <c r="A261" s="352" t="s">
        <v>45</v>
      </c>
      <c r="B261" s="320"/>
      <c r="C261" s="356"/>
      <c r="D261" s="356"/>
      <c r="E261" s="356"/>
    </row>
    <row r="262" spans="1:15" ht="12.75" thickBot="1" x14ac:dyDescent="0.25">
      <c r="A262" s="352" t="s">
        <v>46</v>
      </c>
      <c r="B262" s="320"/>
      <c r="C262" s="356"/>
      <c r="D262" s="356"/>
      <c r="E262" s="356"/>
    </row>
    <row r="263" spans="1:15" s="294" customFormat="1" ht="24.75" thickBot="1" x14ac:dyDescent="0.25">
      <c r="A263" s="350" t="s">
        <v>52</v>
      </c>
      <c r="B263" s="357">
        <f>B264+B265</f>
        <v>0</v>
      </c>
      <c r="C263" s="358">
        <f>C264+C265</f>
        <v>0</v>
      </c>
      <c r="D263" s="358">
        <f>D264+D265</f>
        <v>0</v>
      </c>
      <c r="E263" s="358">
        <f>E264+E265</f>
        <v>0</v>
      </c>
      <c r="J263" s="293"/>
      <c r="K263" s="293"/>
      <c r="L263" s="293"/>
      <c r="M263" s="293"/>
      <c r="N263" s="293"/>
      <c r="O263" s="293"/>
    </row>
    <row r="264" spans="1:15" ht="12.75" thickBot="1" x14ac:dyDescent="0.25">
      <c r="A264" s="352" t="s">
        <v>45</v>
      </c>
      <c r="B264" s="320"/>
      <c r="C264" s="361"/>
      <c r="D264" s="361"/>
      <c r="E264" s="361"/>
    </row>
    <row r="265" spans="1:15" ht="12.75" thickBot="1" x14ac:dyDescent="0.25">
      <c r="A265" s="352" t="s">
        <v>46</v>
      </c>
      <c r="B265" s="320"/>
      <c r="C265" s="362"/>
      <c r="D265" s="361"/>
      <c r="E265" s="361"/>
    </row>
    <row r="266" spans="1:15" ht="12.75" customHeight="1" thickBot="1" x14ac:dyDescent="0.25">
      <c r="A266" s="363" t="s">
        <v>53</v>
      </c>
      <c r="B266" s="320">
        <f>B263+B260+B257+B254+B251+B248+B245</f>
        <v>32650</v>
      </c>
      <c r="C266" s="364">
        <f>C263+C260+C257+C254+C251+C248+C245</f>
        <v>26000</v>
      </c>
      <c r="D266" s="364">
        <f>D263+D260+D257+D254+D251+D248+D245</f>
        <v>36000</v>
      </c>
      <c r="E266" s="364">
        <f>E263+E260+E257+E254+E251+E248+E245</f>
        <v>31000</v>
      </c>
    </row>
    <row r="267" spans="1:15" ht="12.75" thickBot="1" x14ac:dyDescent="0.25">
      <c r="A267" s="365" t="s">
        <v>54</v>
      </c>
      <c r="B267" s="317">
        <f>IF(B266-B237=0,0,"Error")</f>
        <v>0</v>
      </c>
      <c r="C267" s="351">
        <f>IF(C266-C237=0,0,"Error")</f>
        <v>0</v>
      </c>
      <c r="D267" s="351">
        <f>IF(D266-D237=0,0,"Error")</f>
        <v>0</v>
      </c>
      <c r="E267" s="351">
        <f>IF(E266-E237=0,0,"Error")</f>
        <v>0</v>
      </c>
    </row>
    <row r="268" spans="1:15" s="294" customFormat="1" ht="27.75" customHeight="1" thickBot="1" x14ac:dyDescent="0.25">
      <c r="A268" s="365" t="s">
        <v>55</v>
      </c>
      <c r="B268" s="756" t="s">
        <v>529</v>
      </c>
      <c r="C268" s="756"/>
      <c r="D268" s="756"/>
      <c r="E268" s="756"/>
      <c r="J268" s="293"/>
      <c r="K268" s="293"/>
      <c r="L268" s="293"/>
      <c r="M268" s="293"/>
      <c r="N268" s="293"/>
      <c r="O268" s="293"/>
    </row>
    <row r="269" spans="1:15" ht="86.25" customHeight="1" thickBot="1" x14ac:dyDescent="0.25">
      <c r="A269" s="339" t="s">
        <v>32</v>
      </c>
      <c r="B269" s="752" t="s">
        <v>530</v>
      </c>
      <c r="C269" s="753"/>
      <c r="D269" s="753"/>
      <c r="E269" s="754"/>
    </row>
    <row r="270" spans="1:15" ht="12.75" customHeight="1" thickBot="1" x14ac:dyDescent="0.25">
      <c r="A270" s="339" t="s">
        <v>34</v>
      </c>
      <c r="B270" s="743" t="s">
        <v>531</v>
      </c>
      <c r="C270" s="743"/>
      <c r="D270" s="743"/>
      <c r="E270" s="743"/>
    </row>
    <row r="271" spans="1:15" ht="12.75" thickBot="1" x14ac:dyDescent="0.25">
      <c r="A271" s="750"/>
      <c r="B271" s="340">
        <v>2019</v>
      </c>
      <c r="C271" s="341">
        <v>2020</v>
      </c>
      <c r="D271" s="341">
        <v>2021</v>
      </c>
      <c r="E271" s="341">
        <v>2022</v>
      </c>
    </row>
    <row r="272" spans="1:15" ht="12.75" thickBot="1" x14ac:dyDescent="0.25">
      <c r="A272" s="750"/>
      <c r="B272" s="342" t="s">
        <v>13</v>
      </c>
      <c r="C272" s="343" t="s">
        <v>14</v>
      </c>
      <c r="D272" s="343" t="s">
        <v>14</v>
      </c>
      <c r="E272" s="343" t="s">
        <v>14</v>
      </c>
    </row>
    <row r="273" spans="1:15" ht="38.25" customHeight="1" thickBot="1" x14ac:dyDescent="0.25">
      <c r="A273" s="339" t="s">
        <v>36</v>
      </c>
      <c r="B273" s="345">
        <v>19500</v>
      </c>
      <c r="C273" s="346">
        <v>40000</v>
      </c>
      <c r="D273" s="346">
        <v>40000</v>
      </c>
      <c r="E273" s="346">
        <v>40000</v>
      </c>
    </row>
    <row r="274" spans="1:15" ht="12.75" thickBot="1" x14ac:dyDescent="0.25">
      <c r="A274" s="339" t="s">
        <v>37</v>
      </c>
      <c r="B274" s="347">
        <f>B303</f>
        <v>35606</v>
      </c>
      <c r="C274" s="348">
        <f>C303</f>
        <v>75738</v>
      </c>
      <c r="D274" s="348">
        <f>D303</f>
        <v>75738</v>
      </c>
      <c r="E274" s="348">
        <f>E303</f>
        <v>75738</v>
      </c>
    </row>
    <row r="275" spans="1:15" ht="32.25" customHeight="1" thickBot="1" x14ac:dyDescent="0.25">
      <c r="A275" s="339" t="s">
        <v>38</v>
      </c>
      <c r="B275" s="347">
        <f>B274/B273</f>
        <v>1.8259487179487179</v>
      </c>
      <c r="C275" s="348">
        <f>C274/C273</f>
        <v>1.8934500000000001</v>
      </c>
      <c r="D275" s="348">
        <f>D274/D273</f>
        <v>1.8934500000000001</v>
      </c>
      <c r="E275" s="348">
        <f>E274/E273</f>
        <v>1.8934500000000001</v>
      </c>
    </row>
    <row r="276" spans="1:15" ht="12.75" thickBot="1" x14ac:dyDescent="0.25">
      <c r="A276" s="339" t="s">
        <v>39</v>
      </c>
      <c r="B276" s="340"/>
      <c r="C276" s="349">
        <f t="shared" ref="C276:E278" si="8">C273/B273-1</f>
        <v>1.0512820512820511</v>
      </c>
      <c r="D276" s="349">
        <f t="shared" si="8"/>
        <v>0</v>
      </c>
      <c r="E276" s="349">
        <f t="shared" si="8"/>
        <v>0</v>
      </c>
    </row>
    <row r="277" spans="1:15" ht="12.75" customHeight="1" thickBot="1" x14ac:dyDescent="0.25">
      <c r="A277" s="339" t="s">
        <v>41</v>
      </c>
      <c r="B277" s="340"/>
      <c r="C277" s="349">
        <f t="shared" si="8"/>
        <v>1.1271134078526091</v>
      </c>
      <c r="D277" s="349">
        <f t="shared" si="8"/>
        <v>0</v>
      </c>
      <c r="E277" s="349">
        <f t="shared" si="8"/>
        <v>0</v>
      </c>
    </row>
    <row r="278" spans="1:15" ht="15.75" customHeight="1" thickBot="1" x14ac:dyDescent="0.25">
      <c r="A278" s="339" t="s">
        <v>42</v>
      </c>
      <c r="B278" s="340"/>
      <c r="C278" s="349">
        <f t="shared" si="8"/>
        <v>3.6967786328147012E-2</v>
      </c>
      <c r="D278" s="349">
        <f t="shared" si="8"/>
        <v>0</v>
      </c>
      <c r="E278" s="349">
        <f t="shared" si="8"/>
        <v>0</v>
      </c>
    </row>
    <row r="279" spans="1:15" ht="12.75" thickBot="1" x14ac:dyDescent="0.25">
      <c r="A279" s="755" t="s">
        <v>512</v>
      </c>
      <c r="B279" s="755"/>
      <c r="C279" s="755"/>
      <c r="D279" s="755"/>
      <c r="E279" s="755"/>
    </row>
    <row r="280" spans="1:15" ht="12.75" thickBot="1" x14ac:dyDescent="0.25">
      <c r="A280" s="750"/>
      <c r="B280" s="340">
        <v>2019</v>
      </c>
      <c r="C280" s="341">
        <v>2020</v>
      </c>
      <c r="D280" s="341">
        <v>2021</v>
      </c>
      <c r="E280" s="341">
        <v>2022</v>
      </c>
    </row>
    <row r="281" spans="1:15" ht="12.75" thickBot="1" x14ac:dyDescent="0.25">
      <c r="A281" s="750"/>
      <c r="B281" s="342" t="s">
        <v>13</v>
      </c>
      <c r="C281" s="343" t="s">
        <v>14</v>
      </c>
      <c r="D281" s="343" t="s">
        <v>14</v>
      </c>
      <c r="E281" s="343" t="s">
        <v>14</v>
      </c>
    </row>
    <row r="282" spans="1:15" s="294" customFormat="1" ht="12.75" customHeight="1" thickBot="1" x14ac:dyDescent="0.25">
      <c r="A282" s="350" t="s">
        <v>44</v>
      </c>
      <c r="B282" s="317">
        <f>B283+B284</f>
        <v>21500</v>
      </c>
      <c r="C282" s="351">
        <f>C283+C284</f>
        <v>64782</v>
      </c>
      <c r="D282" s="351">
        <f>D283+D284</f>
        <v>64782</v>
      </c>
      <c r="E282" s="351">
        <f>E283+E284</f>
        <v>64782</v>
      </c>
      <c r="J282" s="293"/>
      <c r="K282" s="293"/>
      <c r="L282" s="293"/>
      <c r="M282" s="293"/>
      <c r="N282" s="293"/>
      <c r="O282" s="293"/>
    </row>
    <row r="283" spans="1:15" ht="12.75" customHeight="1" thickBot="1" x14ac:dyDescent="0.25">
      <c r="A283" s="352" t="s">
        <v>45</v>
      </c>
      <c r="B283" s="353">
        <v>21500</v>
      </c>
      <c r="C283" s="354">
        <v>64782</v>
      </c>
      <c r="D283" s="354">
        <v>64782</v>
      </c>
      <c r="E283" s="354">
        <v>64782</v>
      </c>
    </row>
    <row r="284" spans="1:15" ht="12.75" customHeight="1" thickBot="1" x14ac:dyDescent="0.25">
      <c r="A284" s="352" t="s">
        <v>46</v>
      </c>
      <c r="B284" s="320"/>
      <c r="C284" s="355"/>
      <c r="D284" s="355"/>
      <c r="E284" s="355"/>
    </row>
    <row r="285" spans="1:15" s="294" customFormat="1" ht="23.25" customHeight="1" thickBot="1" x14ac:dyDescent="0.25">
      <c r="A285" s="350" t="s">
        <v>47</v>
      </c>
      <c r="B285" s="317">
        <f>B286+B287</f>
        <v>3606</v>
      </c>
      <c r="C285" s="351">
        <f>C286+C287</f>
        <v>10956</v>
      </c>
      <c r="D285" s="351">
        <f>D286+D287</f>
        <v>10956</v>
      </c>
      <c r="E285" s="351">
        <f>E286+E287</f>
        <v>10956</v>
      </c>
      <c r="J285" s="293"/>
      <c r="K285" s="293"/>
      <c r="L285" s="293"/>
      <c r="M285" s="293"/>
      <c r="N285" s="293"/>
      <c r="O285" s="293"/>
    </row>
    <row r="286" spans="1:15" ht="12.75" customHeight="1" thickBot="1" x14ac:dyDescent="0.25">
      <c r="A286" s="352" t="s">
        <v>45</v>
      </c>
      <c r="B286" s="353">
        <v>3606</v>
      </c>
      <c r="C286" s="354">
        <v>10956</v>
      </c>
      <c r="D286" s="354">
        <v>10956</v>
      </c>
      <c r="E286" s="354">
        <v>10956</v>
      </c>
    </row>
    <row r="287" spans="1:15" ht="22.5" customHeight="1" thickBot="1" x14ac:dyDescent="0.25">
      <c r="A287" s="352" t="s">
        <v>46</v>
      </c>
      <c r="B287" s="320"/>
      <c r="C287" s="356"/>
      <c r="D287" s="356"/>
      <c r="E287" s="356"/>
    </row>
    <row r="288" spans="1:15" s="294" customFormat="1" ht="22.5" customHeight="1" thickBot="1" x14ac:dyDescent="0.25">
      <c r="A288" s="350" t="s">
        <v>48</v>
      </c>
      <c r="B288" s="357">
        <f>B289+B290</f>
        <v>10500</v>
      </c>
      <c r="C288" s="358">
        <f>C289+C290</f>
        <v>0</v>
      </c>
      <c r="D288" s="358">
        <f>D289+D290</f>
        <v>0</v>
      </c>
      <c r="E288" s="358">
        <f>E289+E290</f>
        <v>0</v>
      </c>
      <c r="J288" s="293"/>
      <c r="K288" s="293"/>
      <c r="L288" s="293"/>
      <c r="M288" s="293"/>
      <c r="N288" s="293"/>
      <c r="O288" s="293"/>
    </row>
    <row r="289" spans="1:15" ht="12.75" thickBot="1" x14ac:dyDescent="0.25">
      <c r="A289" s="352" t="s">
        <v>45</v>
      </c>
      <c r="B289" s="359">
        <v>10500</v>
      </c>
      <c r="C289" s="364"/>
      <c r="D289" s="364"/>
      <c r="E289" s="364"/>
    </row>
    <row r="290" spans="1:15" ht="12.75" thickBot="1" x14ac:dyDescent="0.25">
      <c r="A290" s="352" t="s">
        <v>46</v>
      </c>
      <c r="B290" s="320"/>
      <c r="C290" s="356"/>
      <c r="D290" s="356"/>
      <c r="E290" s="356"/>
    </row>
    <row r="291" spans="1:15" s="294" customFormat="1" ht="12.75" customHeight="1" thickBot="1" x14ac:dyDescent="0.25">
      <c r="A291" s="350" t="s">
        <v>49</v>
      </c>
      <c r="B291" s="357">
        <f>B292+B293</f>
        <v>0</v>
      </c>
      <c r="C291" s="358">
        <f>C292+C293</f>
        <v>0</v>
      </c>
      <c r="D291" s="358">
        <f>D292+D293</f>
        <v>0</v>
      </c>
      <c r="E291" s="358">
        <f>E292+E293</f>
        <v>0</v>
      </c>
      <c r="J291" s="293"/>
      <c r="K291" s="293"/>
      <c r="L291" s="293"/>
      <c r="M291" s="293"/>
      <c r="N291" s="293"/>
      <c r="O291" s="293"/>
    </row>
    <row r="292" spans="1:15" ht="12.75" customHeight="1" thickBot="1" x14ac:dyDescent="0.25">
      <c r="A292" s="352" t="s">
        <v>45</v>
      </c>
      <c r="B292" s="320"/>
      <c r="C292" s="356"/>
      <c r="D292" s="356"/>
      <c r="E292" s="356"/>
    </row>
    <row r="293" spans="1:15" ht="12.75" customHeight="1" thickBot="1" x14ac:dyDescent="0.25">
      <c r="A293" s="352" t="s">
        <v>46</v>
      </c>
      <c r="B293" s="320"/>
      <c r="C293" s="356"/>
      <c r="D293" s="356"/>
      <c r="E293" s="356"/>
    </row>
    <row r="294" spans="1:15" s="294" customFormat="1" ht="24.75" thickBot="1" x14ac:dyDescent="0.25">
      <c r="A294" s="350" t="s">
        <v>50</v>
      </c>
      <c r="B294" s="357">
        <f>B295+B296</f>
        <v>0</v>
      </c>
      <c r="C294" s="358">
        <f>C295+C296</f>
        <v>0</v>
      </c>
      <c r="D294" s="358">
        <f>D295+D296</f>
        <v>0</v>
      </c>
      <c r="E294" s="358">
        <f>E295+E296</f>
        <v>0</v>
      </c>
      <c r="J294" s="293"/>
      <c r="K294" s="293"/>
      <c r="L294" s="293"/>
      <c r="M294" s="293"/>
      <c r="N294" s="293"/>
      <c r="O294" s="293"/>
    </row>
    <row r="295" spans="1:15" ht="12.75" thickBot="1" x14ac:dyDescent="0.25">
      <c r="A295" s="352" t="s">
        <v>45</v>
      </c>
      <c r="B295" s="320"/>
      <c r="C295" s="356"/>
      <c r="D295" s="356"/>
      <c r="E295" s="356"/>
    </row>
    <row r="296" spans="1:15" ht="24.75" customHeight="1" thickBot="1" x14ac:dyDescent="0.25">
      <c r="A296" s="352" t="s">
        <v>46</v>
      </c>
      <c r="B296" s="320"/>
      <c r="C296" s="356"/>
      <c r="D296" s="356"/>
      <c r="E296" s="356"/>
    </row>
    <row r="297" spans="1:15" s="294" customFormat="1" ht="12.75" thickBot="1" x14ac:dyDescent="0.25">
      <c r="A297" s="350" t="s">
        <v>51</v>
      </c>
      <c r="B297" s="357">
        <f>B298+B299</f>
        <v>0</v>
      </c>
      <c r="C297" s="358">
        <f>C298+C299</f>
        <v>0</v>
      </c>
      <c r="D297" s="358">
        <f>D298+D299</f>
        <v>0</v>
      </c>
      <c r="E297" s="358">
        <f>E298+E299</f>
        <v>0</v>
      </c>
      <c r="J297" s="293"/>
      <c r="K297" s="293"/>
      <c r="L297" s="293"/>
      <c r="M297" s="293"/>
      <c r="N297" s="293"/>
      <c r="O297" s="293"/>
    </row>
    <row r="298" spans="1:15" ht="12.75" thickBot="1" x14ac:dyDescent="0.25">
      <c r="A298" s="352" t="s">
        <v>45</v>
      </c>
      <c r="B298" s="320"/>
      <c r="C298" s="356"/>
      <c r="D298" s="356"/>
      <c r="E298" s="356"/>
    </row>
    <row r="299" spans="1:15" ht="34.5" customHeight="1" thickBot="1" x14ac:dyDescent="0.25">
      <c r="A299" s="352" t="s">
        <v>46</v>
      </c>
      <c r="B299" s="320"/>
      <c r="C299" s="356"/>
      <c r="D299" s="356"/>
      <c r="E299" s="356"/>
    </row>
    <row r="300" spans="1:15" s="294" customFormat="1" ht="30" customHeight="1" thickBot="1" x14ac:dyDescent="0.25">
      <c r="A300" s="350" t="s">
        <v>52</v>
      </c>
      <c r="B300" s="357">
        <f>B301+B302</f>
        <v>0</v>
      </c>
      <c r="C300" s="358">
        <f>C301+C302</f>
        <v>0</v>
      </c>
      <c r="D300" s="358">
        <f>D301+D302</f>
        <v>0</v>
      </c>
      <c r="E300" s="358">
        <f>E301+E302</f>
        <v>0</v>
      </c>
      <c r="J300" s="293"/>
      <c r="K300" s="293"/>
      <c r="L300" s="293"/>
      <c r="M300" s="293"/>
      <c r="N300" s="293"/>
      <c r="O300" s="293"/>
    </row>
    <row r="301" spans="1:15" ht="12.75" thickBot="1" x14ac:dyDescent="0.25">
      <c r="A301" s="352" t="s">
        <v>45</v>
      </c>
      <c r="B301" s="320"/>
      <c r="C301" s="356"/>
      <c r="D301" s="356"/>
      <c r="E301" s="356"/>
    </row>
    <row r="302" spans="1:15" ht="12.75" customHeight="1" thickBot="1" x14ac:dyDescent="0.25">
      <c r="A302" s="352" t="s">
        <v>46</v>
      </c>
      <c r="B302" s="320"/>
      <c r="C302" s="356"/>
      <c r="D302" s="356"/>
      <c r="E302" s="356"/>
    </row>
    <row r="303" spans="1:15" s="294" customFormat="1" ht="15.75" customHeight="1" thickBot="1" x14ac:dyDescent="0.25">
      <c r="A303" s="350" t="s">
        <v>60</v>
      </c>
      <c r="B303" s="357">
        <f>B300+B297+B294+B291+B288+B285+B282</f>
        <v>35606</v>
      </c>
      <c r="C303" s="358">
        <f>C300+C297+C294+C291+C288+C285+C282</f>
        <v>75738</v>
      </c>
      <c r="D303" s="358">
        <f>D300+D297+D294+D291+D288+D285+D282</f>
        <v>75738</v>
      </c>
      <c r="E303" s="358">
        <f>E300+E297+E294+E291+E288+E285+E282</f>
        <v>75738</v>
      </c>
      <c r="J303" s="293"/>
      <c r="K303" s="293"/>
      <c r="L303" s="293"/>
      <c r="M303" s="293"/>
      <c r="N303" s="293"/>
      <c r="O303" s="293"/>
    </row>
    <row r="304" spans="1:15" ht="12.75" thickBot="1" x14ac:dyDescent="0.25">
      <c r="A304" s="365" t="s">
        <v>54</v>
      </c>
      <c r="B304" s="317">
        <f>IF(B303-B274=0,0,"Error")</f>
        <v>0</v>
      </c>
      <c r="C304" s="351">
        <f>IF(C303-C274=0,0,"Error")</f>
        <v>0</v>
      </c>
      <c r="D304" s="351">
        <f>IF(D303-D274=0,0,"Error")</f>
        <v>0</v>
      </c>
      <c r="E304" s="351">
        <f>IF(E303-E274=0,0,"Error")</f>
        <v>0</v>
      </c>
    </row>
    <row r="305" spans="1:15" ht="32.25" customHeight="1" thickBot="1" x14ac:dyDescent="0.25">
      <c r="A305" s="365" t="s">
        <v>61</v>
      </c>
      <c r="B305" s="741" t="s">
        <v>532</v>
      </c>
      <c r="C305" s="741"/>
      <c r="D305" s="741"/>
      <c r="E305" s="741"/>
    </row>
    <row r="306" spans="1:15" ht="66" customHeight="1" thickBot="1" x14ac:dyDescent="0.25">
      <c r="A306" s="339" t="s">
        <v>32</v>
      </c>
      <c r="B306" s="752" t="s">
        <v>533</v>
      </c>
      <c r="C306" s="753"/>
      <c r="D306" s="753"/>
      <c r="E306" s="754"/>
    </row>
    <row r="307" spans="1:15" ht="12.75" thickBot="1" x14ac:dyDescent="0.25">
      <c r="A307" s="339" t="s">
        <v>34</v>
      </c>
      <c r="B307" s="749"/>
      <c r="C307" s="749"/>
      <c r="D307" s="749"/>
      <c r="E307" s="749"/>
    </row>
    <row r="308" spans="1:15" ht="12.75" customHeight="1" thickBot="1" x14ac:dyDescent="0.25">
      <c r="A308" s="750"/>
      <c r="B308" s="340">
        <v>2019</v>
      </c>
      <c r="C308" s="341">
        <v>2020</v>
      </c>
      <c r="D308" s="341">
        <v>2021</v>
      </c>
      <c r="E308" s="341">
        <v>2022</v>
      </c>
    </row>
    <row r="309" spans="1:15" ht="12.75" customHeight="1" thickBot="1" x14ac:dyDescent="0.25">
      <c r="A309" s="750"/>
      <c r="B309" s="342" t="s">
        <v>13</v>
      </c>
      <c r="C309" s="343" t="s">
        <v>14</v>
      </c>
      <c r="D309" s="343" t="s">
        <v>14</v>
      </c>
      <c r="E309" s="343" t="s">
        <v>14</v>
      </c>
    </row>
    <row r="310" spans="1:15" ht="12.75" customHeight="1" thickBot="1" x14ac:dyDescent="0.25">
      <c r="A310" s="339" t="s">
        <v>36</v>
      </c>
      <c r="B310" s="347">
        <v>38000</v>
      </c>
      <c r="C310" s="348"/>
      <c r="D310" s="348"/>
      <c r="E310" s="348"/>
    </row>
    <row r="311" spans="1:15" ht="12.75" customHeight="1" thickBot="1" x14ac:dyDescent="0.25">
      <c r="A311" s="339" t="s">
        <v>37</v>
      </c>
      <c r="B311" s="347">
        <f>B340</f>
        <v>38482</v>
      </c>
      <c r="C311" s="348">
        <f>C340</f>
        <v>0</v>
      </c>
      <c r="D311" s="348">
        <f>D340</f>
        <v>0</v>
      </c>
      <c r="E311" s="348">
        <f>E340</f>
        <v>0</v>
      </c>
    </row>
    <row r="312" spans="1:15" ht="15" customHeight="1" thickBot="1" x14ac:dyDescent="0.25">
      <c r="A312" s="339" t="s">
        <v>38</v>
      </c>
      <c r="B312" s="347">
        <f>B311/B310</f>
        <v>1.0126842105263159</v>
      </c>
      <c r="C312" s="348" t="e">
        <f>C311/C310</f>
        <v>#DIV/0!</v>
      </c>
      <c r="D312" s="348" t="e">
        <f>D311/D310</f>
        <v>#DIV/0!</v>
      </c>
      <c r="E312" s="348" t="e">
        <f>E311/E310</f>
        <v>#DIV/0!</v>
      </c>
    </row>
    <row r="313" spans="1:15" ht="12.75" thickBot="1" x14ac:dyDescent="0.25">
      <c r="A313" s="339" t="s">
        <v>39</v>
      </c>
      <c r="B313" s="340"/>
      <c r="C313" s="349">
        <f t="shared" ref="C313:E315" si="9">C310/B310-1</f>
        <v>-1</v>
      </c>
      <c r="D313" s="349" t="e">
        <f t="shared" si="9"/>
        <v>#DIV/0!</v>
      </c>
      <c r="E313" s="349" t="e">
        <f t="shared" si="9"/>
        <v>#DIV/0!</v>
      </c>
    </row>
    <row r="314" spans="1:15" ht="12.75" thickBot="1" x14ac:dyDescent="0.25">
      <c r="A314" s="339" t="s">
        <v>41</v>
      </c>
      <c r="B314" s="340"/>
      <c r="C314" s="349">
        <f t="shared" si="9"/>
        <v>-1</v>
      </c>
      <c r="D314" s="349" t="e">
        <f t="shared" si="9"/>
        <v>#DIV/0!</v>
      </c>
      <c r="E314" s="349" t="e">
        <f t="shared" si="9"/>
        <v>#DIV/0!</v>
      </c>
    </row>
    <row r="315" spans="1:15" ht="12.75" thickBot="1" x14ac:dyDescent="0.25">
      <c r="A315" s="339" t="s">
        <v>42</v>
      </c>
      <c r="B315" s="340"/>
      <c r="C315" s="349" t="e">
        <f t="shared" si="9"/>
        <v>#DIV/0!</v>
      </c>
      <c r="D315" s="349" t="e">
        <f t="shared" si="9"/>
        <v>#DIV/0!</v>
      </c>
      <c r="E315" s="349" t="e">
        <f t="shared" si="9"/>
        <v>#DIV/0!</v>
      </c>
    </row>
    <row r="316" spans="1:15" ht="12.75" customHeight="1" thickBot="1" x14ac:dyDescent="0.25">
      <c r="A316" s="755" t="s">
        <v>514</v>
      </c>
      <c r="B316" s="755"/>
      <c r="C316" s="755"/>
      <c r="D316" s="755"/>
      <c r="E316" s="755"/>
    </row>
    <row r="317" spans="1:15" ht="12.75" thickBot="1" x14ac:dyDescent="0.25">
      <c r="A317" s="750"/>
      <c r="B317" s="340">
        <v>2019</v>
      </c>
      <c r="C317" s="341">
        <v>2020</v>
      </c>
      <c r="D317" s="341">
        <v>2021</v>
      </c>
      <c r="E317" s="341">
        <v>2022</v>
      </c>
    </row>
    <row r="318" spans="1:15" ht="12.75" thickBot="1" x14ac:dyDescent="0.25">
      <c r="A318" s="750"/>
      <c r="B318" s="342" t="s">
        <v>13</v>
      </c>
      <c r="C318" s="343" t="s">
        <v>14</v>
      </c>
      <c r="D318" s="343" t="s">
        <v>14</v>
      </c>
      <c r="E318" s="343" t="s">
        <v>14</v>
      </c>
    </row>
    <row r="319" spans="1:15" s="294" customFormat="1" ht="12.75" thickBot="1" x14ac:dyDescent="0.25">
      <c r="A319" s="350" t="s">
        <v>44</v>
      </c>
      <c r="B319" s="317">
        <f>B320+B321</f>
        <v>23582</v>
      </c>
      <c r="C319" s="351">
        <f>C320+C321</f>
        <v>0</v>
      </c>
      <c r="D319" s="351">
        <f>D320+D321</f>
        <v>0</v>
      </c>
      <c r="E319" s="351">
        <f>E320+E321</f>
        <v>0</v>
      </c>
      <c r="J319" s="293"/>
      <c r="K319" s="293"/>
      <c r="L319" s="293"/>
      <c r="M319" s="293"/>
      <c r="N319" s="293"/>
      <c r="O319" s="293"/>
    </row>
    <row r="320" spans="1:15" ht="12.75" thickBot="1" x14ac:dyDescent="0.25">
      <c r="A320" s="352" t="s">
        <v>45</v>
      </c>
      <c r="B320" s="324">
        <v>23582</v>
      </c>
      <c r="C320" s="356"/>
      <c r="D320" s="356"/>
      <c r="E320" s="356"/>
    </row>
    <row r="321" spans="1:15" ht="12.75" thickBot="1" x14ac:dyDescent="0.25">
      <c r="A321" s="352" t="s">
        <v>46</v>
      </c>
      <c r="B321" s="320"/>
      <c r="C321" s="355"/>
      <c r="D321" s="355"/>
      <c r="E321" s="355"/>
    </row>
    <row r="322" spans="1:15" s="294" customFormat="1" ht="24.75" thickBot="1" x14ac:dyDescent="0.25">
      <c r="A322" s="350" t="s">
        <v>47</v>
      </c>
      <c r="B322" s="317">
        <f>B323+B324</f>
        <v>3900</v>
      </c>
      <c r="C322" s="351">
        <f>C323+C324</f>
        <v>0</v>
      </c>
      <c r="D322" s="351">
        <f>D323+D324</f>
        <v>0</v>
      </c>
      <c r="E322" s="351">
        <f>E323+E324</f>
        <v>0</v>
      </c>
      <c r="J322" s="293"/>
      <c r="K322" s="293"/>
      <c r="L322" s="293"/>
      <c r="M322" s="293"/>
      <c r="N322" s="293"/>
      <c r="O322" s="293"/>
    </row>
    <row r="323" spans="1:15" ht="12.75" customHeight="1" thickBot="1" x14ac:dyDescent="0.25">
      <c r="A323" s="352" t="s">
        <v>45</v>
      </c>
      <c r="B323" s="324">
        <v>3900</v>
      </c>
      <c r="C323" s="356"/>
      <c r="D323" s="356"/>
      <c r="E323" s="356"/>
    </row>
    <row r="324" spans="1:15" ht="57.75" customHeight="1" thickBot="1" x14ac:dyDescent="0.25">
      <c r="A324" s="352" t="s">
        <v>46</v>
      </c>
      <c r="B324" s="320"/>
      <c r="C324" s="356"/>
      <c r="D324" s="356"/>
      <c r="E324" s="356"/>
    </row>
    <row r="325" spans="1:15" s="294" customFormat="1" ht="31.5" customHeight="1" thickBot="1" x14ac:dyDescent="0.25">
      <c r="A325" s="350" t="s">
        <v>48</v>
      </c>
      <c r="B325" s="357">
        <f>B326+B327</f>
        <v>11000</v>
      </c>
      <c r="C325" s="358">
        <f>C326+C327</f>
        <v>0</v>
      </c>
      <c r="D325" s="358">
        <f>D326+D327</f>
        <v>0</v>
      </c>
      <c r="E325" s="358">
        <f>E326+E327</f>
        <v>0</v>
      </c>
      <c r="J325" s="293"/>
      <c r="K325" s="293"/>
      <c r="L325" s="293"/>
      <c r="M325" s="293"/>
      <c r="N325" s="293"/>
      <c r="O325" s="293"/>
    </row>
    <row r="326" spans="1:15" ht="12.75" thickBot="1" x14ac:dyDescent="0.25">
      <c r="A326" s="352" t="s">
        <v>45</v>
      </c>
      <c r="B326" s="320">
        <v>11000</v>
      </c>
      <c r="C326" s="364"/>
      <c r="D326" s="364"/>
      <c r="E326" s="364"/>
    </row>
    <row r="327" spans="1:15" ht="12.75" customHeight="1" thickBot="1" x14ac:dyDescent="0.25">
      <c r="A327" s="352" t="s">
        <v>46</v>
      </c>
      <c r="B327" s="320"/>
      <c r="C327" s="356"/>
      <c r="D327" s="356"/>
      <c r="E327" s="356"/>
    </row>
    <row r="328" spans="1:15" s="294" customFormat="1" ht="17.25" customHeight="1" thickBot="1" x14ac:dyDescent="0.25">
      <c r="A328" s="350" t="s">
        <v>49</v>
      </c>
      <c r="B328" s="357">
        <f>B329+B330</f>
        <v>0</v>
      </c>
      <c r="C328" s="358">
        <f>C329+C330</f>
        <v>0</v>
      </c>
      <c r="D328" s="358">
        <f>D329+D330</f>
        <v>0</v>
      </c>
      <c r="E328" s="358">
        <f>E329+E330</f>
        <v>0</v>
      </c>
      <c r="J328" s="293"/>
      <c r="K328" s="293"/>
      <c r="L328" s="293"/>
      <c r="M328" s="293"/>
      <c r="N328" s="293"/>
      <c r="O328" s="293"/>
    </row>
    <row r="329" spans="1:15" ht="12.75" thickBot="1" x14ac:dyDescent="0.25">
      <c r="A329" s="352" t="s">
        <v>45</v>
      </c>
      <c r="B329" s="320"/>
      <c r="C329" s="356"/>
      <c r="D329" s="356"/>
      <c r="E329" s="356"/>
    </row>
    <row r="330" spans="1:15" ht="12.75" thickBot="1" x14ac:dyDescent="0.25">
      <c r="A330" s="352" t="s">
        <v>46</v>
      </c>
      <c r="B330" s="320"/>
      <c r="C330" s="356"/>
      <c r="D330" s="356"/>
      <c r="E330" s="356"/>
    </row>
    <row r="331" spans="1:15" s="294" customFormat="1" ht="12.75" customHeight="1" thickBot="1" x14ac:dyDescent="0.25">
      <c r="A331" s="350" t="s">
        <v>50</v>
      </c>
      <c r="B331" s="357">
        <f>B332+B333</f>
        <v>0</v>
      </c>
      <c r="C331" s="358">
        <f>C332+C333</f>
        <v>0</v>
      </c>
      <c r="D331" s="358">
        <f>D332+D333</f>
        <v>0</v>
      </c>
      <c r="E331" s="358">
        <f>E332+E333</f>
        <v>0</v>
      </c>
      <c r="J331" s="293"/>
      <c r="K331" s="293"/>
      <c r="L331" s="293"/>
      <c r="M331" s="293"/>
      <c r="N331" s="293"/>
      <c r="O331" s="293"/>
    </row>
    <row r="332" spans="1:15" ht="12.75" thickBot="1" x14ac:dyDescent="0.25">
      <c r="A332" s="352" t="s">
        <v>45</v>
      </c>
      <c r="B332" s="320"/>
      <c r="C332" s="356"/>
      <c r="D332" s="356"/>
      <c r="E332" s="356"/>
    </row>
    <row r="333" spans="1:15" ht="12.75" customHeight="1" thickBot="1" x14ac:dyDescent="0.25">
      <c r="A333" s="352" t="s">
        <v>46</v>
      </c>
      <c r="B333" s="320"/>
      <c r="C333" s="356"/>
      <c r="D333" s="356"/>
      <c r="E333" s="356"/>
    </row>
    <row r="334" spans="1:15" s="294" customFormat="1" ht="12.75" customHeight="1" thickBot="1" x14ac:dyDescent="0.25">
      <c r="A334" s="350" t="s">
        <v>51</v>
      </c>
      <c r="B334" s="357">
        <f>B335+B336</f>
        <v>0</v>
      </c>
      <c r="C334" s="358">
        <f>C335+C336</f>
        <v>0</v>
      </c>
      <c r="D334" s="358">
        <f>D335+D336</f>
        <v>0</v>
      </c>
      <c r="E334" s="358">
        <f>E335+E336</f>
        <v>0</v>
      </c>
      <c r="J334" s="293"/>
      <c r="K334" s="293"/>
      <c r="L334" s="293"/>
      <c r="M334" s="293"/>
      <c r="N334" s="293"/>
      <c r="O334" s="293"/>
    </row>
    <row r="335" spans="1:15" ht="12.75" customHeight="1" thickBot="1" x14ac:dyDescent="0.25">
      <c r="A335" s="352" t="s">
        <v>45</v>
      </c>
      <c r="B335" s="320"/>
      <c r="C335" s="356"/>
      <c r="D335" s="356"/>
      <c r="E335" s="356"/>
    </row>
    <row r="336" spans="1:15" ht="19.5" customHeight="1" thickBot="1" x14ac:dyDescent="0.25">
      <c r="A336" s="352" t="s">
        <v>46</v>
      </c>
      <c r="B336" s="320"/>
      <c r="C336" s="356"/>
      <c r="D336" s="356"/>
      <c r="E336" s="356"/>
    </row>
    <row r="337" spans="1:15" s="294" customFormat="1" ht="25.5" customHeight="1" thickBot="1" x14ac:dyDescent="0.25">
      <c r="A337" s="350" t="s">
        <v>52</v>
      </c>
      <c r="B337" s="357">
        <f>B338+B339</f>
        <v>0</v>
      </c>
      <c r="C337" s="358">
        <f>C338+C339</f>
        <v>0</v>
      </c>
      <c r="D337" s="358">
        <f>D338+D339</f>
        <v>0</v>
      </c>
      <c r="E337" s="358">
        <f>E338+E339</f>
        <v>0</v>
      </c>
      <c r="J337" s="293"/>
      <c r="K337" s="293"/>
      <c r="L337" s="293"/>
      <c r="M337" s="293"/>
      <c r="N337" s="293"/>
      <c r="O337" s="293"/>
    </row>
    <row r="338" spans="1:15" ht="24.75" customHeight="1" thickBot="1" x14ac:dyDescent="0.25">
      <c r="A338" s="352" t="s">
        <v>45</v>
      </c>
      <c r="B338" s="320"/>
      <c r="C338" s="356"/>
      <c r="D338" s="356"/>
      <c r="E338" s="356"/>
    </row>
    <row r="339" spans="1:15" ht="12.75" thickBot="1" x14ac:dyDescent="0.25">
      <c r="A339" s="352" t="s">
        <v>46</v>
      </c>
      <c r="B339" s="320"/>
      <c r="C339" s="356"/>
      <c r="D339" s="356"/>
      <c r="E339" s="356"/>
    </row>
    <row r="340" spans="1:15" ht="12.75" thickBot="1" x14ac:dyDescent="0.25">
      <c r="A340" s="350" t="s">
        <v>66</v>
      </c>
      <c r="B340" s="320">
        <f>B337+B334+B331+B328+B325+B322+B319</f>
        <v>38482</v>
      </c>
      <c r="C340" s="364">
        <f>C337+C334+C331+C328+C325+C322+C319</f>
        <v>0</v>
      </c>
      <c r="D340" s="364">
        <f>D337+D334+D331+D328+D325+D322+D319</f>
        <v>0</v>
      </c>
      <c r="E340" s="364">
        <f>E337+E334+E331+E328+E325+E322+E319</f>
        <v>0</v>
      </c>
    </row>
    <row r="341" spans="1:15" ht="12.75" thickBot="1" x14ac:dyDescent="0.25">
      <c r="A341" s="365" t="s">
        <v>54</v>
      </c>
      <c r="B341" s="317">
        <f>IF(B340-B311=0,0,"Error")</f>
        <v>0</v>
      </c>
      <c r="C341" s="351">
        <f>IF(C340-C311=0,0,"Error")</f>
        <v>0</v>
      </c>
      <c r="D341" s="351">
        <f>IF(D340-D311=0,0,"Error")</f>
        <v>0</v>
      </c>
      <c r="E341" s="351">
        <f>IF(E340-E311=0,0,"Error")</f>
        <v>0</v>
      </c>
    </row>
    <row r="342" spans="1:15" ht="12.75" thickBot="1" x14ac:dyDescent="0.25">
      <c r="A342" s="743" t="s">
        <v>67</v>
      </c>
      <c r="B342" s="743"/>
      <c r="C342" s="743"/>
      <c r="D342" s="743"/>
      <c r="E342" s="743"/>
    </row>
    <row r="343" spans="1:15" ht="12.75" thickBot="1" x14ac:dyDescent="0.25">
      <c r="A343" s="743" t="s">
        <v>118</v>
      </c>
      <c r="B343" s="743"/>
      <c r="C343" s="743"/>
      <c r="D343" s="743"/>
      <c r="E343" s="743"/>
    </row>
    <row r="344" spans="1:15" ht="24.75" thickBot="1" x14ac:dyDescent="0.25">
      <c r="A344" s="336" t="s">
        <v>69</v>
      </c>
      <c r="B344" s="757" t="s">
        <v>534</v>
      </c>
      <c r="C344" s="758"/>
      <c r="D344" s="747"/>
      <c r="E344" s="748"/>
    </row>
    <row r="345" spans="1:15" ht="36.75" thickBot="1" x14ac:dyDescent="0.25">
      <c r="A345" s="336" t="s">
        <v>535</v>
      </c>
      <c r="B345" s="366" t="s">
        <v>536</v>
      </c>
      <c r="C345" s="338" t="s">
        <v>73</v>
      </c>
      <c r="D345" s="747"/>
      <c r="E345" s="748"/>
    </row>
    <row r="346" spans="1:15" ht="12.75" thickBot="1" x14ac:dyDescent="0.25">
      <c r="A346" s="367"/>
      <c r="B346" s="759"/>
      <c r="C346" s="759"/>
      <c r="D346" s="759"/>
      <c r="E346" s="759"/>
    </row>
    <row r="347" spans="1:15" ht="36.75" customHeight="1" thickBot="1" x14ac:dyDescent="0.25">
      <c r="A347" s="339" t="s">
        <v>32</v>
      </c>
      <c r="B347" s="752" t="s">
        <v>537</v>
      </c>
      <c r="C347" s="753"/>
      <c r="D347" s="753"/>
      <c r="E347" s="754"/>
    </row>
    <row r="348" spans="1:15" ht="36.75" customHeight="1" thickBot="1" x14ac:dyDescent="0.25">
      <c r="A348" s="339" t="s">
        <v>34</v>
      </c>
      <c r="B348" s="749" t="s">
        <v>211</v>
      </c>
      <c r="C348" s="749"/>
      <c r="D348" s="749"/>
      <c r="E348" s="749"/>
    </row>
    <row r="349" spans="1:15" ht="57.75" customHeight="1" thickBot="1" x14ac:dyDescent="0.25">
      <c r="A349" s="750"/>
      <c r="B349" s="340">
        <v>2019</v>
      </c>
      <c r="C349" s="341">
        <v>2020</v>
      </c>
      <c r="D349" s="341">
        <v>2021</v>
      </c>
      <c r="E349" s="341">
        <v>2022</v>
      </c>
    </row>
    <row r="350" spans="1:15" ht="31.5" customHeight="1" thickBot="1" x14ac:dyDescent="0.25">
      <c r="A350" s="750"/>
      <c r="B350" s="342" t="s">
        <v>13</v>
      </c>
      <c r="C350" s="343" t="s">
        <v>14</v>
      </c>
      <c r="D350" s="343" t="s">
        <v>14</v>
      </c>
      <c r="E350" s="343" t="s">
        <v>14</v>
      </c>
    </row>
    <row r="351" spans="1:15" ht="12.75" thickBot="1" x14ac:dyDescent="0.25">
      <c r="A351" s="339" t="s">
        <v>36</v>
      </c>
      <c r="B351" s="345">
        <v>6</v>
      </c>
      <c r="C351" s="346">
        <v>120</v>
      </c>
      <c r="D351" s="348"/>
      <c r="E351" s="348"/>
    </row>
    <row r="352" spans="1:15" ht="12.75" customHeight="1" thickBot="1" x14ac:dyDescent="0.25">
      <c r="A352" s="339" t="s">
        <v>37</v>
      </c>
      <c r="B352" s="347">
        <f>B366</f>
        <v>500</v>
      </c>
      <c r="C352" s="348">
        <f>C366</f>
        <v>3000</v>
      </c>
      <c r="D352" s="348">
        <f>D366</f>
        <v>0</v>
      </c>
      <c r="E352" s="348">
        <f>E366</f>
        <v>0</v>
      </c>
    </row>
    <row r="353" spans="1:15" ht="17.25" customHeight="1" thickBot="1" x14ac:dyDescent="0.25">
      <c r="A353" s="339" t="s">
        <v>38</v>
      </c>
      <c r="B353" s="347">
        <f>B352/B351</f>
        <v>83.333333333333329</v>
      </c>
      <c r="C353" s="348">
        <f>C352/C351</f>
        <v>25</v>
      </c>
      <c r="D353" s="348" t="e">
        <f>D352/D351</f>
        <v>#DIV/0!</v>
      </c>
      <c r="E353" s="348" t="e">
        <f>E352/E351</f>
        <v>#DIV/0!</v>
      </c>
    </row>
    <row r="354" spans="1:15" ht="36.75" customHeight="1" thickBot="1" x14ac:dyDescent="0.25">
      <c r="A354" s="339" t="s">
        <v>39</v>
      </c>
      <c r="B354" s="340" t="s">
        <v>40</v>
      </c>
      <c r="C354" s="349">
        <f t="shared" ref="C354:E356" si="10">C351/B351-1</f>
        <v>19</v>
      </c>
      <c r="D354" s="349">
        <f t="shared" si="10"/>
        <v>-1</v>
      </c>
      <c r="E354" s="349" t="e">
        <f t="shared" si="10"/>
        <v>#DIV/0!</v>
      </c>
    </row>
    <row r="355" spans="1:15" ht="36.75" customHeight="1" thickBot="1" x14ac:dyDescent="0.25">
      <c r="A355" s="339" t="s">
        <v>41</v>
      </c>
      <c r="B355" s="340" t="s">
        <v>40</v>
      </c>
      <c r="C355" s="349">
        <f t="shared" si="10"/>
        <v>5</v>
      </c>
      <c r="D355" s="349">
        <f t="shared" si="10"/>
        <v>-1</v>
      </c>
      <c r="E355" s="349" t="e">
        <f t="shared" si="10"/>
        <v>#DIV/0!</v>
      </c>
    </row>
    <row r="356" spans="1:15" ht="24.75" customHeight="1" thickBot="1" x14ac:dyDescent="0.25">
      <c r="A356" s="339" t="s">
        <v>42</v>
      </c>
      <c r="B356" s="340" t="s">
        <v>40</v>
      </c>
      <c r="C356" s="349">
        <f t="shared" si="10"/>
        <v>-0.7</v>
      </c>
      <c r="D356" s="349" t="e">
        <f t="shared" si="10"/>
        <v>#DIV/0!</v>
      </c>
      <c r="E356" s="349" t="e">
        <f t="shared" si="10"/>
        <v>#DIV/0!</v>
      </c>
    </row>
    <row r="357" spans="1:15" ht="12.75" customHeight="1" thickBot="1" x14ac:dyDescent="0.25">
      <c r="A357" s="755" t="s">
        <v>522</v>
      </c>
      <c r="B357" s="755"/>
      <c r="C357" s="755"/>
      <c r="D357" s="755"/>
      <c r="E357" s="755"/>
    </row>
    <row r="358" spans="1:15" ht="12.75" thickBot="1" x14ac:dyDescent="0.25">
      <c r="A358" s="750"/>
      <c r="B358" s="340">
        <v>2019</v>
      </c>
      <c r="C358" s="341">
        <v>2020</v>
      </c>
      <c r="D358" s="341">
        <v>2021</v>
      </c>
      <c r="E358" s="341">
        <v>2022</v>
      </c>
    </row>
    <row r="359" spans="1:15" ht="12.75" thickBot="1" x14ac:dyDescent="0.25">
      <c r="A359" s="750"/>
      <c r="B359" s="342" t="s">
        <v>13</v>
      </c>
      <c r="C359" s="343" t="s">
        <v>14</v>
      </c>
      <c r="D359" s="343" t="s">
        <v>14</v>
      </c>
      <c r="E359" s="343" t="s">
        <v>14</v>
      </c>
    </row>
    <row r="360" spans="1:15" s="294" customFormat="1" ht="12.75" thickBot="1" x14ac:dyDescent="0.25">
      <c r="A360" s="350" t="s">
        <v>78</v>
      </c>
      <c r="B360" s="317">
        <f>B361+B362+B363+B364</f>
        <v>0</v>
      </c>
      <c r="C360" s="351">
        <f>C361+C362+C363+C364</f>
        <v>0</v>
      </c>
      <c r="D360" s="351">
        <f>D361+D362+D363+D364</f>
        <v>0</v>
      </c>
      <c r="E360" s="351">
        <f>E361+E362+E363+E364</f>
        <v>0</v>
      </c>
      <c r="J360" s="293"/>
      <c r="K360" s="293"/>
      <c r="L360" s="293"/>
      <c r="M360" s="293"/>
      <c r="N360" s="293"/>
      <c r="O360" s="293"/>
    </row>
    <row r="361" spans="1:15" ht="12.75" customHeight="1" thickBot="1" x14ac:dyDescent="0.25">
      <c r="A361" s="352" t="s">
        <v>45</v>
      </c>
      <c r="B361" s="324"/>
      <c r="C361" s="356"/>
      <c r="D361" s="356"/>
      <c r="E361" s="356"/>
    </row>
    <row r="362" spans="1:15" ht="17.25" customHeight="1" thickBot="1" x14ac:dyDescent="0.25">
      <c r="A362" s="352" t="s">
        <v>79</v>
      </c>
      <c r="B362" s="324"/>
      <c r="C362" s="356"/>
      <c r="D362" s="356"/>
      <c r="E362" s="356"/>
    </row>
    <row r="363" spans="1:15" ht="12.75" thickBot="1" x14ac:dyDescent="0.25">
      <c r="A363" s="352" t="s">
        <v>80</v>
      </c>
      <c r="B363" s="324"/>
      <c r="C363" s="356"/>
      <c r="D363" s="356"/>
      <c r="E363" s="356"/>
    </row>
    <row r="364" spans="1:15" ht="12.75" thickBot="1" x14ac:dyDescent="0.25">
      <c r="A364" s="352" t="s">
        <v>81</v>
      </c>
      <c r="B364" s="324"/>
      <c r="C364" s="356"/>
      <c r="D364" s="356"/>
      <c r="E364" s="356"/>
    </row>
    <row r="365" spans="1:15" s="294" customFormat="1" ht="12.75" customHeight="1" thickBot="1" x14ac:dyDescent="0.25">
      <c r="A365" s="350" t="s">
        <v>82</v>
      </c>
      <c r="B365" s="357">
        <f>B366+B367+B368+B369</f>
        <v>500</v>
      </c>
      <c r="C365" s="358">
        <f>C366+C367+C368+C369</f>
        <v>3000</v>
      </c>
      <c r="D365" s="358">
        <f>D366+D367+D368+D369</f>
        <v>0</v>
      </c>
      <c r="E365" s="358">
        <f>E366+E367+E368+E369</f>
        <v>0</v>
      </c>
      <c r="J365" s="293"/>
      <c r="K365" s="293"/>
      <c r="L365" s="293"/>
      <c r="M365" s="293"/>
      <c r="N365" s="293"/>
      <c r="O365" s="293"/>
    </row>
    <row r="366" spans="1:15" ht="12.75" customHeight="1" thickBot="1" x14ac:dyDescent="0.25">
      <c r="A366" s="352" t="s">
        <v>45</v>
      </c>
      <c r="B366" s="359">
        <v>500</v>
      </c>
      <c r="C366" s="354">
        <v>3000</v>
      </c>
      <c r="D366" s="356"/>
      <c r="E366" s="356"/>
    </row>
    <row r="367" spans="1:15" ht="12.75" thickBot="1" x14ac:dyDescent="0.25">
      <c r="A367" s="352" t="s">
        <v>79</v>
      </c>
      <c r="B367" s="320"/>
      <c r="C367" s="356"/>
      <c r="D367" s="356"/>
      <c r="E367" s="356"/>
    </row>
    <row r="368" spans="1:15" ht="12.75" thickBot="1" x14ac:dyDescent="0.25">
      <c r="A368" s="352" t="s">
        <v>80</v>
      </c>
      <c r="B368" s="320"/>
      <c r="C368" s="356"/>
      <c r="D368" s="356"/>
      <c r="E368" s="356"/>
    </row>
    <row r="369" spans="1:5" ht="12.75" thickBot="1" x14ac:dyDescent="0.25">
      <c r="A369" s="352" t="s">
        <v>81</v>
      </c>
      <c r="B369" s="320"/>
      <c r="C369" s="356"/>
      <c r="D369" s="356"/>
      <c r="E369" s="356"/>
    </row>
    <row r="370" spans="1:5" ht="29.25" customHeight="1" thickBot="1" x14ac:dyDescent="0.25">
      <c r="A370" s="363" t="s">
        <v>291</v>
      </c>
      <c r="B370" s="320">
        <f>B360+B365</f>
        <v>500</v>
      </c>
      <c r="C370" s="364">
        <f>C360+C365</f>
        <v>3000</v>
      </c>
      <c r="D370" s="364">
        <f>D360+D365</f>
        <v>0</v>
      </c>
      <c r="E370" s="364">
        <f>E360+E365</f>
        <v>0</v>
      </c>
    </row>
    <row r="371" spans="1:5" ht="15.75" thickBot="1" x14ac:dyDescent="0.25">
      <c r="A371" s="761" t="s">
        <v>127</v>
      </c>
      <c r="B371" s="761"/>
      <c r="C371" s="761"/>
      <c r="D371" s="761"/>
      <c r="E371" s="761"/>
    </row>
    <row r="372" spans="1:5" ht="12.75" thickBot="1" x14ac:dyDescent="0.25">
      <c r="A372" s="743" t="s">
        <v>68</v>
      </c>
      <c r="B372" s="743"/>
      <c r="C372" s="743"/>
      <c r="D372" s="743"/>
      <c r="E372" s="743"/>
    </row>
    <row r="373" spans="1:5" ht="24.75" thickBot="1" x14ac:dyDescent="0.25">
      <c r="A373" s="336" t="s">
        <v>69</v>
      </c>
      <c r="B373" s="757" t="s">
        <v>538</v>
      </c>
      <c r="C373" s="758"/>
      <c r="D373" s="747"/>
      <c r="E373" s="748"/>
    </row>
    <row r="374" spans="1:5" ht="57.75" customHeight="1" thickBot="1" x14ac:dyDescent="0.25">
      <c r="A374" s="336" t="s">
        <v>539</v>
      </c>
      <c r="B374" s="337" t="s">
        <v>540</v>
      </c>
      <c r="C374" s="338" t="s">
        <v>73</v>
      </c>
      <c r="D374" s="747"/>
      <c r="E374" s="748"/>
    </row>
    <row r="375" spans="1:5" ht="31.5" customHeight="1" thickBot="1" x14ac:dyDescent="0.25">
      <c r="A375" s="367"/>
      <c r="B375" s="759"/>
      <c r="C375" s="759"/>
      <c r="D375" s="759"/>
      <c r="E375" s="759"/>
    </row>
    <row r="376" spans="1:5" ht="12.75" thickBot="1" x14ac:dyDescent="0.25">
      <c r="A376" s="339" t="s">
        <v>32</v>
      </c>
      <c r="B376" s="741" t="s">
        <v>541</v>
      </c>
      <c r="C376" s="760"/>
      <c r="D376" s="760"/>
      <c r="E376" s="760"/>
    </row>
    <row r="377" spans="1:5" ht="12.75" customHeight="1" thickBot="1" x14ac:dyDescent="0.25">
      <c r="A377" s="339" t="s">
        <v>34</v>
      </c>
      <c r="B377" s="749"/>
      <c r="C377" s="749"/>
      <c r="D377" s="749"/>
      <c r="E377" s="749"/>
    </row>
    <row r="378" spans="1:5" ht="17.25" customHeight="1" thickBot="1" x14ac:dyDescent="0.25">
      <c r="A378" s="750"/>
      <c r="B378" s="340">
        <v>2019</v>
      </c>
      <c r="C378" s="341">
        <v>2020</v>
      </c>
      <c r="D378" s="341">
        <v>2021</v>
      </c>
      <c r="E378" s="341">
        <v>2022</v>
      </c>
    </row>
    <row r="379" spans="1:5" ht="12.75" thickBot="1" x14ac:dyDescent="0.25">
      <c r="A379" s="750"/>
      <c r="B379" s="342" t="s">
        <v>13</v>
      </c>
      <c r="C379" s="343" t="s">
        <v>14</v>
      </c>
      <c r="D379" s="343" t="s">
        <v>14</v>
      </c>
      <c r="E379" s="343" t="s">
        <v>14</v>
      </c>
    </row>
    <row r="380" spans="1:5" ht="12.75" customHeight="1" thickBot="1" x14ac:dyDescent="0.25">
      <c r="A380" s="339" t="s">
        <v>36</v>
      </c>
      <c r="B380" s="345">
        <v>25.7</v>
      </c>
      <c r="C380" s="346">
        <v>29</v>
      </c>
      <c r="D380" s="346">
        <v>48.3</v>
      </c>
      <c r="E380" s="346">
        <v>48.3</v>
      </c>
    </row>
    <row r="381" spans="1:5" ht="12.75" thickBot="1" x14ac:dyDescent="0.25">
      <c r="A381" s="339" t="s">
        <v>37</v>
      </c>
      <c r="B381" s="347">
        <f>B395</f>
        <v>5300</v>
      </c>
      <c r="C381" s="348">
        <f>C395</f>
        <v>6000</v>
      </c>
      <c r="D381" s="348">
        <f>D395</f>
        <v>10000</v>
      </c>
      <c r="E381" s="348">
        <f>E395</f>
        <v>10000</v>
      </c>
    </row>
    <row r="382" spans="1:5" ht="12.75" customHeight="1" thickBot="1" x14ac:dyDescent="0.25">
      <c r="A382" s="339" t="s">
        <v>38</v>
      </c>
      <c r="B382" s="347">
        <f>B381/B380</f>
        <v>206.22568093385215</v>
      </c>
      <c r="C382" s="348">
        <f>C381/C380</f>
        <v>206.89655172413794</v>
      </c>
      <c r="D382" s="348">
        <f>D381/D380</f>
        <v>207.03933747412009</v>
      </c>
      <c r="E382" s="348">
        <f>E381/E380</f>
        <v>207.03933747412009</v>
      </c>
    </row>
    <row r="383" spans="1:5" ht="12.75" thickBot="1" x14ac:dyDescent="0.25">
      <c r="A383" s="339" t="s">
        <v>39</v>
      </c>
      <c r="B383" s="340" t="s">
        <v>40</v>
      </c>
      <c r="C383" s="349">
        <f t="shared" ref="C383:E385" si="11">C380/B380-1</f>
        <v>0.12840466926070038</v>
      </c>
      <c r="D383" s="349">
        <f t="shared" si="11"/>
        <v>0.66551724137931023</v>
      </c>
      <c r="E383" s="349">
        <f t="shared" si="11"/>
        <v>0</v>
      </c>
    </row>
    <row r="384" spans="1:5" ht="12.75" thickBot="1" x14ac:dyDescent="0.25">
      <c r="A384" s="339" t="s">
        <v>41</v>
      </c>
      <c r="B384" s="340" t="s">
        <v>40</v>
      </c>
      <c r="C384" s="349">
        <f t="shared" si="11"/>
        <v>0.13207547169811318</v>
      </c>
      <c r="D384" s="349">
        <f t="shared" si="11"/>
        <v>0.66666666666666674</v>
      </c>
      <c r="E384" s="349">
        <f t="shared" si="11"/>
        <v>0</v>
      </c>
    </row>
    <row r="385" spans="1:15" ht="12.75" thickBot="1" x14ac:dyDescent="0.25">
      <c r="A385" s="339" t="s">
        <v>42</v>
      </c>
      <c r="B385" s="340" t="s">
        <v>40</v>
      </c>
      <c r="C385" s="349">
        <f t="shared" si="11"/>
        <v>3.2530904359140411E-3</v>
      </c>
      <c r="D385" s="349">
        <f t="shared" si="11"/>
        <v>6.9013112491367323E-4</v>
      </c>
      <c r="E385" s="349">
        <f t="shared" si="11"/>
        <v>0</v>
      </c>
    </row>
    <row r="386" spans="1:15" ht="12.75" customHeight="1" thickBot="1" x14ac:dyDescent="0.25">
      <c r="A386" s="755" t="s">
        <v>542</v>
      </c>
      <c r="B386" s="755"/>
      <c r="C386" s="755"/>
      <c r="D386" s="755"/>
      <c r="E386" s="755"/>
    </row>
    <row r="387" spans="1:15" ht="17.25" customHeight="1" thickBot="1" x14ac:dyDescent="0.25">
      <c r="A387" s="750"/>
      <c r="B387" s="340">
        <v>2019</v>
      </c>
      <c r="C387" s="341">
        <v>2020</v>
      </c>
      <c r="D387" s="341">
        <v>2021</v>
      </c>
      <c r="E387" s="341">
        <v>2022</v>
      </c>
    </row>
    <row r="388" spans="1:15" ht="12.75" thickBot="1" x14ac:dyDescent="0.25">
      <c r="A388" s="750"/>
      <c r="B388" s="342" t="s">
        <v>13</v>
      </c>
      <c r="C388" s="343" t="s">
        <v>14</v>
      </c>
      <c r="D388" s="343" t="s">
        <v>14</v>
      </c>
      <c r="E388" s="343" t="s">
        <v>14</v>
      </c>
    </row>
    <row r="389" spans="1:15" s="294" customFormat="1" ht="12.75" thickBot="1" x14ac:dyDescent="0.25">
      <c r="A389" s="350" t="s">
        <v>78</v>
      </c>
      <c r="B389" s="317">
        <f>B390+B391+B392+B393</f>
        <v>0</v>
      </c>
      <c r="C389" s="351">
        <f>C390+C391+C392+C393</f>
        <v>0</v>
      </c>
      <c r="D389" s="351">
        <f>D390+D391+D392+D393</f>
        <v>0</v>
      </c>
      <c r="E389" s="351">
        <f>E390+E391+E392+E393</f>
        <v>0</v>
      </c>
      <c r="J389" s="293"/>
      <c r="K389" s="293"/>
      <c r="L389" s="293"/>
      <c r="M389" s="293"/>
      <c r="N389" s="293"/>
      <c r="O389" s="293"/>
    </row>
    <row r="390" spans="1:15" ht="12.75" thickBot="1" x14ac:dyDescent="0.25">
      <c r="A390" s="352" t="s">
        <v>45</v>
      </c>
      <c r="B390" s="324"/>
      <c r="C390" s="356"/>
      <c r="D390" s="356"/>
      <c r="E390" s="356"/>
    </row>
    <row r="391" spans="1:15" ht="12.75" thickBot="1" x14ac:dyDescent="0.25">
      <c r="A391" s="352" t="s">
        <v>79</v>
      </c>
      <c r="B391" s="324"/>
      <c r="C391" s="356"/>
      <c r="D391" s="356"/>
      <c r="E391" s="356"/>
    </row>
    <row r="392" spans="1:15" ht="12.75" thickBot="1" x14ac:dyDescent="0.25">
      <c r="A392" s="352" t="s">
        <v>80</v>
      </c>
      <c r="B392" s="324"/>
      <c r="C392" s="356"/>
      <c r="D392" s="356"/>
      <c r="E392" s="356"/>
    </row>
    <row r="393" spans="1:15" ht="12.75" customHeight="1" thickBot="1" x14ac:dyDescent="0.25">
      <c r="A393" s="352" t="s">
        <v>81</v>
      </c>
      <c r="B393" s="324"/>
      <c r="C393" s="356"/>
      <c r="D393" s="356"/>
      <c r="E393" s="356"/>
    </row>
    <row r="394" spans="1:15" s="294" customFormat="1" ht="12.75" customHeight="1" thickBot="1" x14ac:dyDescent="0.25">
      <c r="A394" s="350" t="s">
        <v>82</v>
      </c>
      <c r="B394" s="357">
        <f>B395+B396+B397+B398</f>
        <v>5300</v>
      </c>
      <c r="C394" s="358">
        <f>C395+C396+C397+C398</f>
        <v>6000</v>
      </c>
      <c r="D394" s="358">
        <f>D395+D396+D397+D398</f>
        <v>10000</v>
      </c>
      <c r="E394" s="358">
        <f>E395+E396+E397+E398</f>
        <v>10000</v>
      </c>
      <c r="J394" s="293"/>
      <c r="K394" s="293"/>
      <c r="L394" s="293"/>
      <c r="M394" s="293"/>
      <c r="N394" s="293"/>
      <c r="O394" s="293"/>
    </row>
    <row r="395" spans="1:15" ht="12.75" customHeight="1" thickBot="1" x14ac:dyDescent="0.25">
      <c r="A395" s="352" t="s">
        <v>45</v>
      </c>
      <c r="B395" s="359">
        <v>5300</v>
      </c>
      <c r="C395" s="354">
        <v>6000</v>
      </c>
      <c r="D395" s="354">
        <v>10000</v>
      </c>
      <c r="E395" s="354">
        <v>10000</v>
      </c>
    </row>
    <row r="396" spans="1:15" ht="12.75" thickBot="1" x14ac:dyDescent="0.25">
      <c r="A396" s="352" t="s">
        <v>79</v>
      </c>
      <c r="B396" s="320"/>
      <c r="C396" s="356"/>
      <c r="D396" s="356"/>
      <c r="E396" s="356"/>
    </row>
    <row r="397" spans="1:15" ht="12.75" thickBot="1" x14ac:dyDescent="0.25">
      <c r="A397" s="352" t="s">
        <v>80</v>
      </c>
      <c r="B397" s="320"/>
      <c r="C397" s="356"/>
      <c r="D397" s="356"/>
      <c r="E397" s="356"/>
    </row>
    <row r="398" spans="1:15" ht="12.75" thickBot="1" x14ac:dyDescent="0.25">
      <c r="A398" s="352" t="s">
        <v>81</v>
      </c>
      <c r="B398" s="320"/>
      <c r="C398" s="356"/>
      <c r="D398" s="356"/>
      <c r="E398" s="356"/>
    </row>
    <row r="399" spans="1:15" ht="12.75" thickBot="1" x14ac:dyDescent="0.25">
      <c r="A399" s="363" t="s">
        <v>295</v>
      </c>
      <c r="B399" s="320">
        <f>B389+B394</f>
        <v>5300</v>
      </c>
      <c r="C399" s="364">
        <f>C389+C394</f>
        <v>6000</v>
      </c>
      <c r="D399" s="364">
        <f>D389+D394</f>
        <v>10000</v>
      </c>
      <c r="E399" s="364">
        <f>E389+E394</f>
        <v>10000</v>
      </c>
    </row>
    <row r="400" spans="1:15" ht="51.75" customHeight="1" thickBot="1" x14ac:dyDescent="0.25">
      <c r="A400" s="336" t="s">
        <v>146</v>
      </c>
      <c r="B400" s="337" t="s">
        <v>543</v>
      </c>
      <c r="C400" s="338" t="s">
        <v>73</v>
      </c>
      <c r="D400" s="747"/>
      <c r="E400" s="748"/>
    </row>
    <row r="401" spans="1:15" ht="45" customHeight="1" thickBot="1" x14ac:dyDescent="0.25">
      <c r="A401" s="339" t="s">
        <v>32</v>
      </c>
      <c r="B401" s="741" t="s">
        <v>544</v>
      </c>
      <c r="C401" s="741"/>
      <c r="D401" s="741"/>
      <c r="E401" s="741"/>
    </row>
    <row r="402" spans="1:15" ht="23.25" customHeight="1" thickBot="1" x14ac:dyDescent="0.25">
      <c r="A402" s="339" t="s">
        <v>34</v>
      </c>
      <c r="B402" s="749" t="s">
        <v>528</v>
      </c>
      <c r="C402" s="749"/>
      <c r="D402" s="749"/>
      <c r="E402" s="749"/>
    </row>
    <row r="403" spans="1:15" ht="12.75" customHeight="1" thickBot="1" x14ac:dyDescent="0.25">
      <c r="A403" s="750"/>
      <c r="B403" s="340">
        <v>2019</v>
      </c>
      <c r="C403" s="341">
        <v>2020</v>
      </c>
      <c r="D403" s="341">
        <v>2021</v>
      </c>
      <c r="E403" s="341">
        <v>2022</v>
      </c>
    </row>
    <row r="404" spans="1:15" ht="12.75" thickBot="1" x14ac:dyDescent="0.25">
      <c r="A404" s="750"/>
      <c r="B404" s="342" t="s">
        <v>13</v>
      </c>
      <c r="C404" s="343" t="s">
        <v>14</v>
      </c>
      <c r="D404" s="343" t="s">
        <v>14</v>
      </c>
      <c r="E404" s="343" t="s">
        <v>14</v>
      </c>
    </row>
    <row r="405" spans="1:15" ht="12.75" thickBot="1" x14ac:dyDescent="0.25">
      <c r="A405" s="339" t="s">
        <v>36</v>
      </c>
      <c r="B405" s="347">
        <v>0</v>
      </c>
      <c r="C405" s="348">
        <v>3187</v>
      </c>
      <c r="D405" s="348">
        <v>0</v>
      </c>
      <c r="E405" s="348">
        <v>0</v>
      </c>
    </row>
    <row r="406" spans="1:15" ht="12.75" thickBot="1" x14ac:dyDescent="0.25">
      <c r="A406" s="339" t="s">
        <v>37</v>
      </c>
      <c r="B406" s="347">
        <f>B420</f>
        <v>0</v>
      </c>
      <c r="C406" s="348">
        <f>C420</f>
        <v>5000</v>
      </c>
      <c r="D406" s="348">
        <f>D420</f>
        <v>0</v>
      </c>
      <c r="E406" s="348">
        <f>E420</f>
        <v>0</v>
      </c>
    </row>
    <row r="407" spans="1:15" ht="12.75" thickBot="1" x14ac:dyDescent="0.25">
      <c r="A407" s="339" t="s">
        <v>38</v>
      </c>
      <c r="B407" s="347" t="e">
        <f>B406/B405</f>
        <v>#DIV/0!</v>
      </c>
      <c r="C407" s="348">
        <f>C406/C405</f>
        <v>1.5688735487919674</v>
      </c>
      <c r="D407" s="348" t="e">
        <f>D406/D405</f>
        <v>#DIV/0!</v>
      </c>
      <c r="E407" s="348" t="e">
        <f>E406/E405</f>
        <v>#DIV/0!</v>
      </c>
    </row>
    <row r="408" spans="1:15" ht="12.75" thickBot="1" x14ac:dyDescent="0.25">
      <c r="A408" s="339" t="s">
        <v>39</v>
      </c>
      <c r="B408" s="340" t="s">
        <v>40</v>
      </c>
      <c r="C408" s="349" t="e">
        <f t="shared" ref="C408:E410" si="12">C405/B405-1</f>
        <v>#DIV/0!</v>
      </c>
      <c r="D408" s="349">
        <f t="shared" si="12"/>
        <v>-1</v>
      </c>
      <c r="E408" s="349" t="e">
        <f t="shared" si="12"/>
        <v>#DIV/0!</v>
      </c>
    </row>
    <row r="409" spans="1:15" ht="12.75" thickBot="1" x14ac:dyDescent="0.25">
      <c r="A409" s="339" t="s">
        <v>41</v>
      </c>
      <c r="B409" s="340" t="s">
        <v>40</v>
      </c>
      <c r="C409" s="349" t="e">
        <f t="shared" si="12"/>
        <v>#DIV/0!</v>
      </c>
      <c r="D409" s="349">
        <f t="shared" si="12"/>
        <v>-1</v>
      </c>
      <c r="E409" s="349" t="e">
        <f t="shared" si="12"/>
        <v>#DIV/0!</v>
      </c>
    </row>
    <row r="410" spans="1:15" ht="12.75" thickBot="1" x14ac:dyDescent="0.25">
      <c r="A410" s="339" t="s">
        <v>42</v>
      </c>
      <c r="B410" s="340" t="s">
        <v>40</v>
      </c>
      <c r="C410" s="349" t="e">
        <f t="shared" si="12"/>
        <v>#DIV/0!</v>
      </c>
      <c r="D410" s="349" t="e">
        <f t="shared" si="12"/>
        <v>#DIV/0!</v>
      </c>
      <c r="E410" s="349" t="e">
        <f t="shared" si="12"/>
        <v>#DIV/0!</v>
      </c>
    </row>
    <row r="411" spans="1:15" ht="12.75" thickBot="1" x14ac:dyDescent="0.25">
      <c r="A411" s="755" t="s">
        <v>545</v>
      </c>
      <c r="B411" s="755"/>
      <c r="C411" s="755"/>
      <c r="D411" s="755"/>
      <c r="E411" s="755"/>
    </row>
    <row r="412" spans="1:15" ht="12.75" thickBot="1" x14ac:dyDescent="0.25">
      <c r="A412" s="750"/>
      <c r="B412" s="340">
        <v>2019</v>
      </c>
      <c r="C412" s="341">
        <v>2020</v>
      </c>
      <c r="D412" s="341">
        <v>2021</v>
      </c>
      <c r="E412" s="341">
        <v>2022</v>
      </c>
    </row>
    <row r="413" spans="1:15" ht="12.75" thickBot="1" x14ac:dyDescent="0.25">
      <c r="A413" s="750"/>
      <c r="B413" s="342" t="s">
        <v>13</v>
      </c>
      <c r="C413" s="343" t="s">
        <v>14</v>
      </c>
      <c r="D413" s="343" t="s">
        <v>14</v>
      </c>
      <c r="E413" s="343" t="s">
        <v>14</v>
      </c>
    </row>
    <row r="414" spans="1:15" s="294" customFormat="1" ht="12.75" thickBot="1" x14ac:dyDescent="0.25">
      <c r="A414" s="350" t="s">
        <v>78</v>
      </c>
      <c r="B414" s="317">
        <f>B415+B416+B417+B418</f>
        <v>0</v>
      </c>
      <c r="C414" s="351">
        <f>C415+C416+C417+C418</f>
        <v>0</v>
      </c>
      <c r="D414" s="351">
        <f>D415+D416+D417+D418</f>
        <v>0</v>
      </c>
      <c r="E414" s="351">
        <f>E415+E416+E417+E418</f>
        <v>0</v>
      </c>
      <c r="J414" s="293"/>
      <c r="K414" s="293"/>
      <c r="L414" s="293"/>
      <c r="M414" s="293"/>
      <c r="N414" s="293"/>
      <c r="O414" s="293"/>
    </row>
    <row r="415" spans="1:15" ht="12.75" thickBot="1" x14ac:dyDescent="0.25">
      <c r="A415" s="352" t="s">
        <v>45</v>
      </c>
      <c r="B415" s="324"/>
      <c r="C415" s="356"/>
      <c r="D415" s="356"/>
      <c r="E415" s="356"/>
    </row>
    <row r="416" spans="1:15" ht="12.75" thickBot="1" x14ac:dyDescent="0.25">
      <c r="A416" s="352" t="s">
        <v>79</v>
      </c>
      <c r="B416" s="324"/>
      <c r="C416" s="356"/>
      <c r="D416" s="356"/>
      <c r="E416" s="356"/>
    </row>
    <row r="417" spans="1:15" ht="12.75" thickBot="1" x14ac:dyDescent="0.25">
      <c r="A417" s="352" t="s">
        <v>80</v>
      </c>
      <c r="B417" s="324"/>
      <c r="C417" s="356"/>
      <c r="D417" s="356"/>
      <c r="E417" s="356"/>
    </row>
    <row r="418" spans="1:15" ht="12.75" customHeight="1" thickBot="1" x14ac:dyDescent="0.25">
      <c r="A418" s="352" t="s">
        <v>81</v>
      </c>
      <c r="B418" s="324"/>
      <c r="C418" s="356"/>
      <c r="D418" s="356"/>
      <c r="E418" s="356"/>
    </row>
    <row r="419" spans="1:15" s="294" customFormat="1" ht="12.75" thickBot="1" x14ac:dyDescent="0.25">
      <c r="A419" s="350" t="s">
        <v>82</v>
      </c>
      <c r="B419" s="357">
        <f>B420+B421+B422+B423</f>
        <v>0</v>
      </c>
      <c r="C419" s="358">
        <f>C420+C421+C422+C423</f>
        <v>5000</v>
      </c>
      <c r="D419" s="358">
        <f>D420+D421+D422+D423</f>
        <v>0</v>
      </c>
      <c r="E419" s="358">
        <f>E420+E421+E422+E423</f>
        <v>0</v>
      </c>
      <c r="J419" s="293"/>
      <c r="K419" s="293"/>
      <c r="L419" s="293"/>
      <c r="M419" s="293"/>
      <c r="N419" s="293"/>
      <c r="O419" s="293"/>
    </row>
    <row r="420" spans="1:15" ht="12.75" thickBot="1" x14ac:dyDescent="0.25">
      <c r="A420" s="352" t="s">
        <v>45</v>
      </c>
      <c r="B420" s="347">
        <v>0</v>
      </c>
      <c r="C420" s="354">
        <v>5000</v>
      </c>
      <c r="D420" s="348">
        <v>0</v>
      </c>
      <c r="E420" s="348">
        <v>0</v>
      </c>
    </row>
    <row r="421" spans="1:15" ht="12.75" thickBot="1" x14ac:dyDescent="0.25">
      <c r="A421" s="352" t="s">
        <v>79</v>
      </c>
      <c r="B421" s="320"/>
      <c r="C421" s="356"/>
      <c r="D421" s="356"/>
      <c r="E421" s="356"/>
    </row>
    <row r="422" spans="1:15" ht="12.75" thickBot="1" x14ac:dyDescent="0.25">
      <c r="A422" s="352" t="s">
        <v>80</v>
      </c>
      <c r="B422" s="320"/>
      <c r="C422" s="356"/>
      <c r="D422" s="356"/>
      <c r="E422" s="356"/>
    </row>
    <row r="423" spans="1:15" ht="12.75" thickBot="1" x14ac:dyDescent="0.25">
      <c r="A423" s="352" t="s">
        <v>81</v>
      </c>
      <c r="B423" s="320"/>
      <c r="C423" s="356"/>
      <c r="D423" s="356"/>
      <c r="E423" s="356"/>
    </row>
    <row r="424" spans="1:15" ht="36.75" customHeight="1" thickBot="1" x14ac:dyDescent="0.25">
      <c r="A424" s="363" t="s">
        <v>546</v>
      </c>
      <c r="B424" s="320">
        <f>B414+B419</f>
        <v>0</v>
      </c>
      <c r="C424" s="364">
        <f>C414+C419</f>
        <v>5000</v>
      </c>
      <c r="D424" s="364">
        <f>D414+D419</f>
        <v>0</v>
      </c>
      <c r="E424" s="364">
        <f>E414+E419</f>
        <v>0</v>
      </c>
    </row>
    <row r="425" spans="1:15" ht="60.75" thickBot="1" x14ac:dyDescent="0.25">
      <c r="A425" s="336" t="s">
        <v>152</v>
      </c>
      <c r="B425" s="337" t="s">
        <v>547</v>
      </c>
      <c r="C425" s="338" t="s">
        <v>73</v>
      </c>
      <c r="D425" s="747"/>
      <c r="E425" s="748"/>
    </row>
    <row r="426" spans="1:15" ht="33.75" customHeight="1" thickBot="1" x14ac:dyDescent="0.25">
      <c r="A426" s="339" t="s">
        <v>32</v>
      </c>
      <c r="B426" s="741" t="s">
        <v>548</v>
      </c>
      <c r="C426" s="741"/>
      <c r="D426" s="741"/>
      <c r="E426" s="741"/>
    </row>
    <row r="427" spans="1:15" ht="15" thickBot="1" x14ac:dyDescent="0.25">
      <c r="A427" s="339" t="s">
        <v>34</v>
      </c>
      <c r="B427" s="749" t="s">
        <v>549</v>
      </c>
      <c r="C427" s="749"/>
      <c r="D427" s="749"/>
      <c r="E427" s="749"/>
    </row>
    <row r="428" spans="1:15" ht="12.75" thickBot="1" x14ac:dyDescent="0.25">
      <c r="A428" s="750"/>
      <c r="B428" s="340">
        <v>2019</v>
      </c>
      <c r="C428" s="341">
        <v>2020</v>
      </c>
      <c r="D428" s="341">
        <v>2021</v>
      </c>
      <c r="E428" s="341">
        <v>2022</v>
      </c>
    </row>
    <row r="429" spans="1:15" ht="12.75" customHeight="1" thickBot="1" x14ac:dyDescent="0.25">
      <c r="A429" s="750"/>
      <c r="B429" s="342" t="s">
        <v>13</v>
      </c>
      <c r="C429" s="343" t="s">
        <v>14</v>
      </c>
      <c r="D429" s="343" t="s">
        <v>14</v>
      </c>
      <c r="E429" s="343" t="s">
        <v>14</v>
      </c>
    </row>
    <row r="430" spans="1:15" ht="12.75" customHeight="1" thickBot="1" x14ac:dyDescent="0.25">
      <c r="A430" s="339" t="s">
        <v>36</v>
      </c>
      <c r="B430" s="347">
        <v>960</v>
      </c>
      <c r="C430" s="348">
        <v>700</v>
      </c>
      <c r="D430" s="348">
        <v>2000</v>
      </c>
      <c r="E430" s="348">
        <v>2000</v>
      </c>
    </row>
    <row r="431" spans="1:15" ht="12.75" customHeight="1" thickBot="1" x14ac:dyDescent="0.25">
      <c r="A431" s="339" t="s">
        <v>37</v>
      </c>
      <c r="B431" s="347">
        <f>B445</f>
        <v>4200</v>
      </c>
      <c r="C431" s="348">
        <f>C449</f>
        <v>4400</v>
      </c>
      <c r="D431" s="348">
        <f>D449</f>
        <v>10000</v>
      </c>
      <c r="E431" s="348">
        <f>E449</f>
        <v>10000</v>
      </c>
    </row>
    <row r="432" spans="1:15" ht="12.75" thickBot="1" x14ac:dyDescent="0.25">
      <c r="A432" s="339" t="s">
        <v>38</v>
      </c>
      <c r="B432" s="347">
        <f>B431/B430</f>
        <v>4.375</v>
      </c>
      <c r="C432" s="348">
        <f>C431/C430</f>
        <v>6.2857142857142856</v>
      </c>
      <c r="D432" s="348">
        <f>D431/D430</f>
        <v>5</v>
      </c>
      <c r="E432" s="348">
        <f>E431/E430</f>
        <v>5</v>
      </c>
    </row>
    <row r="433" spans="1:15" ht="12.75" thickBot="1" x14ac:dyDescent="0.25">
      <c r="A433" s="339" t="s">
        <v>39</v>
      </c>
      <c r="B433" s="340" t="s">
        <v>40</v>
      </c>
      <c r="C433" s="349">
        <f t="shared" ref="C433:E435" si="13">C430/B430-1</f>
        <v>-0.27083333333333337</v>
      </c>
      <c r="D433" s="349">
        <f t="shared" si="13"/>
        <v>1.8571428571428572</v>
      </c>
      <c r="E433" s="349">
        <f t="shared" si="13"/>
        <v>0</v>
      </c>
    </row>
    <row r="434" spans="1:15" ht="12.75" thickBot="1" x14ac:dyDescent="0.25">
      <c r="A434" s="339" t="s">
        <v>41</v>
      </c>
      <c r="B434" s="340" t="s">
        <v>40</v>
      </c>
      <c r="C434" s="349">
        <f t="shared" si="13"/>
        <v>4.7619047619047672E-2</v>
      </c>
      <c r="D434" s="349">
        <f t="shared" si="13"/>
        <v>1.2727272727272729</v>
      </c>
      <c r="E434" s="349">
        <f t="shared" si="13"/>
        <v>0</v>
      </c>
    </row>
    <row r="435" spans="1:15" ht="15" customHeight="1" thickBot="1" x14ac:dyDescent="0.25">
      <c r="A435" s="339" t="s">
        <v>42</v>
      </c>
      <c r="B435" s="340" t="s">
        <v>40</v>
      </c>
      <c r="C435" s="349">
        <f t="shared" si="13"/>
        <v>0.43673469387755093</v>
      </c>
      <c r="D435" s="349">
        <f t="shared" si="13"/>
        <v>-0.20454545454545447</v>
      </c>
      <c r="E435" s="349">
        <f t="shared" si="13"/>
        <v>0</v>
      </c>
    </row>
    <row r="436" spans="1:15" ht="13.5" thickBot="1" x14ac:dyDescent="0.25">
      <c r="A436" s="762" t="s">
        <v>550</v>
      </c>
      <c r="B436" s="762"/>
      <c r="C436" s="762"/>
      <c r="D436" s="762"/>
      <c r="E436" s="762"/>
    </row>
    <row r="437" spans="1:15" ht="19.5" customHeight="1" thickBot="1" x14ac:dyDescent="0.25">
      <c r="A437" s="750"/>
      <c r="B437" s="340">
        <v>2019</v>
      </c>
      <c r="C437" s="341">
        <v>2020</v>
      </c>
      <c r="D437" s="341">
        <v>2021</v>
      </c>
      <c r="E437" s="341">
        <v>2022</v>
      </c>
    </row>
    <row r="438" spans="1:15" ht="12.75" thickBot="1" x14ac:dyDescent="0.25">
      <c r="A438" s="750"/>
      <c r="B438" s="342" t="s">
        <v>13</v>
      </c>
      <c r="C438" s="343" t="s">
        <v>14</v>
      </c>
      <c r="D438" s="343" t="s">
        <v>14</v>
      </c>
      <c r="E438" s="343" t="s">
        <v>14</v>
      </c>
    </row>
    <row r="439" spans="1:15" s="294" customFormat="1" ht="47.25" customHeight="1" thickBot="1" x14ac:dyDescent="0.25">
      <c r="A439" s="350" t="s">
        <v>78</v>
      </c>
      <c r="B439" s="317">
        <f>B440+B441+B442+B443</f>
        <v>0</v>
      </c>
      <c r="C439" s="351">
        <f>C440+C441+C442+C443</f>
        <v>0</v>
      </c>
      <c r="D439" s="351">
        <f>D440+D441+D442+D443</f>
        <v>0</v>
      </c>
      <c r="E439" s="351">
        <f>E440+E441+E442+E443</f>
        <v>0</v>
      </c>
      <c r="J439" s="293"/>
      <c r="K439" s="293"/>
      <c r="L439" s="293"/>
      <c r="M439" s="293"/>
      <c r="N439" s="293"/>
      <c r="O439" s="293"/>
    </row>
    <row r="440" spans="1:15" ht="12.75" customHeight="1" thickBot="1" x14ac:dyDescent="0.25">
      <c r="A440" s="352" t="s">
        <v>45</v>
      </c>
      <c r="B440" s="324"/>
      <c r="C440" s="356"/>
      <c r="D440" s="356"/>
      <c r="E440" s="356"/>
    </row>
    <row r="441" spans="1:15" ht="12.75" customHeight="1" thickBot="1" x14ac:dyDescent="0.25">
      <c r="A441" s="352" t="s">
        <v>79</v>
      </c>
      <c r="B441" s="324"/>
      <c r="C441" s="356"/>
      <c r="D441" s="356"/>
      <c r="E441" s="356"/>
    </row>
    <row r="442" spans="1:15" ht="12.75" thickBot="1" x14ac:dyDescent="0.25">
      <c r="A442" s="352" t="s">
        <v>80</v>
      </c>
      <c r="B442" s="324"/>
      <c r="C442" s="356"/>
      <c r="D442" s="356"/>
      <c r="E442" s="356"/>
    </row>
    <row r="443" spans="1:15" ht="12.75" thickBot="1" x14ac:dyDescent="0.25">
      <c r="A443" s="352" t="s">
        <v>81</v>
      </c>
      <c r="B443" s="324"/>
      <c r="C443" s="356"/>
      <c r="D443" s="356"/>
      <c r="E443" s="356"/>
    </row>
    <row r="444" spans="1:15" s="294" customFormat="1" ht="12.75" thickBot="1" x14ac:dyDescent="0.25">
      <c r="A444" s="350" t="s">
        <v>82</v>
      </c>
      <c r="B444" s="357">
        <f>B445+B446+B447+B448</f>
        <v>4200</v>
      </c>
      <c r="C444" s="358">
        <f>C445+C446+C447+C448</f>
        <v>4400</v>
      </c>
      <c r="D444" s="358">
        <f>D445+D446+D447+D448</f>
        <v>10000</v>
      </c>
      <c r="E444" s="358">
        <f>E445+E446+E447+E448</f>
        <v>10000</v>
      </c>
      <c r="J444" s="293"/>
      <c r="K444" s="293"/>
      <c r="L444" s="293"/>
      <c r="M444" s="293"/>
      <c r="N444" s="293"/>
      <c r="O444" s="293"/>
    </row>
    <row r="445" spans="1:15" ht="12.75" customHeight="1" thickBot="1" x14ac:dyDescent="0.25">
      <c r="A445" s="352" t="s">
        <v>45</v>
      </c>
      <c r="B445" s="347">
        <v>4200</v>
      </c>
      <c r="C445" s="348">
        <v>4400</v>
      </c>
      <c r="D445" s="348">
        <v>10000</v>
      </c>
      <c r="E445" s="348">
        <v>10000</v>
      </c>
    </row>
    <row r="446" spans="1:15" ht="12.75" thickBot="1" x14ac:dyDescent="0.25">
      <c r="A446" s="352" t="s">
        <v>79</v>
      </c>
      <c r="B446" s="320"/>
      <c r="C446" s="356"/>
      <c r="D446" s="356"/>
      <c r="E446" s="356"/>
    </row>
    <row r="447" spans="1:15" ht="12.75" thickBot="1" x14ac:dyDescent="0.25">
      <c r="A447" s="352" t="s">
        <v>80</v>
      </c>
      <c r="B447" s="320"/>
      <c r="C447" s="356"/>
      <c r="D447" s="356"/>
      <c r="E447" s="356"/>
    </row>
    <row r="448" spans="1:15" ht="24.75" customHeight="1" thickBot="1" x14ac:dyDescent="0.25">
      <c r="A448" s="352" t="s">
        <v>81</v>
      </c>
      <c r="B448" s="320"/>
      <c r="C448" s="356"/>
      <c r="D448" s="356"/>
      <c r="E448" s="356"/>
    </row>
    <row r="449" spans="1:15" ht="12.75" thickBot="1" x14ac:dyDescent="0.25">
      <c r="A449" s="363" t="s">
        <v>157</v>
      </c>
      <c r="B449" s="357">
        <f>B439+B444</f>
        <v>4200</v>
      </c>
      <c r="C449" s="358">
        <f>C439+C444</f>
        <v>4400</v>
      </c>
      <c r="D449" s="358">
        <f>D439+D444</f>
        <v>10000</v>
      </c>
      <c r="E449" s="358">
        <f>E439+E444</f>
        <v>10000</v>
      </c>
    </row>
    <row r="450" spans="1:15" ht="36.75" thickBot="1" x14ac:dyDescent="0.25">
      <c r="A450" s="336" t="s">
        <v>168</v>
      </c>
      <c r="B450" s="337" t="s">
        <v>551</v>
      </c>
      <c r="C450" s="338" t="s">
        <v>73</v>
      </c>
      <c r="D450" s="747"/>
      <c r="E450" s="748"/>
    </row>
    <row r="451" spans="1:15" ht="12.75" thickBot="1" x14ac:dyDescent="0.25">
      <c r="A451" s="339" t="s">
        <v>32</v>
      </c>
      <c r="B451" s="741" t="s">
        <v>552</v>
      </c>
      <c r="C451" s="741"/>
      <c r="D451" s="741"/>
      <c r="E451" s="741"/>
    </row>
    <row r="452" spans="1:15" ht="18" thickBot="1" x14ac:dyDescent="0.25">
      <c r="A452" s="339" t="s">
        <v>34</v>
      </c>
      <c r="B452" s="761" t="s">
        <v>553</v>
      </c>
      <c r="C452" s="761"/>
      <c r="D452" s="761"/>
      <c r="E452" s="761"/>
    </row>
    <row r="453" spans="1:15" ht="12.75" thickBot="1" x14ac:dyDescent="0.25">
      <c r="A453" s="750"/>
      <c r="B453" s="340">
        <v>2019</v>
      </c>
      <c r="C453" s="341">
        <v>2020</v>
      </c>
      <c r="D453" s="341">
        <v>2021</v>
      </c>
      <c r="E453" s="341">
        <v>2022</v>
      </c>
    </row>
    <row r="454" spans="1:15" ht="12.75" customHeight="1" thickBot="1" x14ac:dyDescent="0.25">
      <c r="A454" s="750"/>
      <c r="B454" s="342" t="s">
        <v>13</v>
      </c>
      <c r="C454" s="343" t="s">
        <v>14</v>
      </c>
      <c r="D454" s="343" t="s">
        <v>14</v>
      </c>
      <c r="E454" s="343" t="s">
        <v>14</v>
      </c>
    </row>
    <row r="455" spans="1:15" ht="12.75" customHeight="1" thickBot="1" x14ac:dyDescent="0.25">
      <c r="A455" s="339" t="s">
        <v>36</v>
      </c>
      <c r="B455" s="347"/>
      <c r="C455" s="346">
        <v>27</v>
      </c>
      <c r="D455" s="348"/>
      <c r="E455" s="348"/>
    </row>
    <row r="456" spans="1:15" ht="12.75" thickBot="1" x14ac:dyDescent="0.25">
      <c r="A456" s="339" t="s">
        <v>37</v>
      </c>
      <c r="B456" s="347">
        <f>B470</f>
        <v>0</v>
      </c>
      <c r="C456" s="348">
        <f>C474</f>
        <v>800</v>
      </c>
      <c r="D456" s="348">
        <f>D474</f>
        <v>0</v>
      </c>
      <c r="E456" s="348">
        <f>E474</f>
        <v>0</v>
      </c>
    </row>
    <row r="457" spans="1:15" ht="12.75" thickBot="1" x14ac:dyDescent="0.25">
      <c r="A457" s="339" t="s">
        <v>38</v>
      </c>
      <c r="B457" s="347" t="e">
        <f>B456/B455</f>
        <v>#DIV/0!</v>
      </c>
      <c r="C457" s="348">
        <f>C456/C455</f>
        <v>29.62962962962963</v>
      </c>
      <c r="D457" s="348" t="e">
        <f>D456/D455</f>
        <v>#DIV/0!</v>
      </c>
      <c r="E457" s="348" t="e">
        <f>E456/E455</f>
        <v>#DIV/0!</v>
      </c>
    </row>
    <row r="458" spans="1:15" ht="12.75" thickBot="1" x14ac:dyDescent="0.25">
      <c r="A458" s="339" t="s">
        <v>39</v>
      </c>
      <c r="B458" s="340" t="s">
        <v>40</v>
      </c>
      <c r="C458" s="349" t="e">
        <f t="shared" ref="C458:E460" si="14">C455/B455-1</f>
        <v>#DIV/0!</v>
      </c>
      <c r="D458" s="349">
        <f t="shared" si="14"/>
        <v>-1</v>
      </c>
      <c r="E458" s="349" t="e">
        <f t="shared" si="14"/>
        <v>#DIV/0!</v>
      </c>
    </row>
    <row r="459" spans="1:15" ht="12.75" thickBot="1" x14ac:dyDescent="0.25">
      <c r="A459" s="339" t="s">
        <v>41</v>
      </c>
      <c r="B459" s="340" t="s">
        <v>40</v>
      </c>
      <c r="C459" s="349" t="e">
        <f t="shared" si="14"/>
        <v>#DIV/0!</v>
      </c>
      <c r="D459" s="349">
        <f t="shared" si="14"/>
        <v>-1</v>
      </c>
      <c r="E459" s="349" t="e">
        <f t="shared" si="14"/>
        <v>#DIV/0!</v>
      </c>
    </row>
    <row r="460" spans="1:15" ht="12.75" thickBot="1" x14ac:dyDescent="0.25">
      <c r="A460" s="339" t="s">
        <v>42</v>
      </c>
      <c r="B460" s="340" t="s">
        <v>40</v>
      </c>
      <c r="C460" s="349" t="e">
        <f t="shared" si="14"/>
        <v>#DIV/0!</v>
      </c>
      <c r="D460" s="349" t="e">
        <f t="shared" si="14"/>
        <v>#DIV/0!</v>
      </c>
      <c r="E460" s="349" t="e">
        <f t="shared" si="14"/>
        <v>#DIV/0!</v>
      </c>
    </row>
    <row r="461" spans="1:15" ht="12.75" thickBot="1" x14ac:dyDescent="0.25">
      <c r="A461" s="755" t="s">
        <v>554</v>
      </c>
      <c r="B461" s="755"/>
      <c r="C461" s="755"/>
      <c r="D461" s="755"/>
      <c r="E461" s="755"/>
    </row>
    <row r="462" spans="1:15" ht="12.75" thickBot="1" x14ac:dyDescent="0.25">
      <c r="A462" s="750"/>
      <c r="B462" s="340">
        <v>2019</v>
      </c>
      <c r="C462" s="341">
        <v>2020</v>
      </c>
      <c r="D462" s="341">
        <v>2021</v>
      </c>
      <c r="E462" s="341">
        <v>2022</v>
      </c>
    </row>
    <row r="463" spans="1:15" ht="12.75" thickBot="1" x14ac:dyDescent="0.25">
      <c r="A463" s="750"/>
      <c r="B463" s="342" t="s">
        <v>13</v>
      </c>
      <c r="C463" s="343" t="s">
        <v>14</v>
      </c>
      <c r="D463" s="343" t="s">
        <v>14</v>
      </c>
      <c r="E463" s="343" t="s">
        <v>14</v>
      </c>
    </row>
    <row r="464" spans="1:15" s="294" customFormat="1" ht="12.75" thickBot="1" x14ac:dyDescent="0.25">
      <c r="A464" s="350" t="s">
        <v>78</v>
      </c>
      <c r="B464" s="317">
        <f>B465+B466+B467+B468</f>
        <v>0</v>
      </c>
      <c r="C464" s="351">
        <f>C465+C466+C467+C468</f>
        <v>0</v>
      </c>
      <c r="D464" s="351">
        <f>D465+D466+D467+D468</f>
        <v>0</v>
      </c>
      <c r="E464" s="351">
        <f>E465+E466+E467+E468</f>
        <v>0</v>
      </c>
      <c r="J464" s="293"/>
      <c r="K464" s="293"/>
      <c r="L464" s="293"/>
      <c r="M464" s="293"/>
      <c r="N464" s="293"/>
      <c r="O464" s="293"/>
    </row>
    <row r="465" spans="1:15" ht="12.75" customHeight="1" thickBot="1" x14ac:dyDescent="0.25">
      <c r="A465" s="352" t="s">
        <v>45</v>
      </c>
      <c r="B465" s="324"/>
      <c r="C465" s="356"/>
      <c r="D465" s="356"/>
      <c r="E465" s="356"/>
    </row>
    <row r="466" spans="1:15" ht="12.75" customHeight="1" thickBot="1" x14ac:dyDescent="0.25">
      <c r="A466" s="352" t="s">
        <v>79</v>
      </c>
      <c r="B466" s="324"/>
      <c r="C466" s="356"/>
      <c r="D466" s="356"/>
      <c r="E466" s="356"/>
    </row>
    <row r="467" spans="1:15" ht="12.75" customHeight="1" thickBot="1" x14ac:dyDescent="0.25">
      <c r="A467" s="352" t="s">
        <v>80</v>
      </c>
      <c r="B467" s="324"/>
      <c r="C467" s="356"/>
      <c r="D467" s="356"/>
      <c r="E467" s="356"/>
    </row>
    <row r="468" spans="1:15" ht="12.75" customHeight="1" thickBot="1" x14ac:dyDescent="0.25">
      <c r="A468" s="352" t="s">
        <v>81</v>
      </c>
      <c r="B468" s="324"/>
      <c r="C468" s="356"/>
      <c r="D468" s="356"/>
      <c r="E468" s="356"/>
    </row>
    <row r="469" spans="1:15" s="294" customFormat="1" ht="12.75" thickBot="1" x14ac:dyDescent="0.25">
      <c r="A469" s="350" t="s">
        <v>82</v>
      </c>
      <c r="B469" s="357">
        <f>B470+B471+B472+B473</f>
        <v>0</v>
      </c>
      <c r="C469" s="358">
        <f>C470+C471+C472+C473</f>
        <v>800</v>
      </c>
      <c r="D469" s="358">
        <f>D470+D471+D472+D473</f>
        <v>0</v>
      </c>
      <c r="E469" s="358">
        <f>E470+E471+E472+E473</f>
        <v>0</v>
      </c>
      <c r="J469" s="293"/>
      <c r="K469" s="293"/>
      <c r="L469" s="293"/>
      <c r="M469" s="293"/>
      <c r="N469" s="293"/>
      <c r="O469" s="293"/>
    </row>
    <row r="470" spans="1:15" ht="12.75" thickBot="1" x14ac:dyDescent="0.25">
      <c r="A470" s="352" t="s">
        <v>45</v>
      </c>
      <c r="B470" s="347"/>
      <c r="C470" s="354">
        <v>800</v>
      </c>
      <c r="D470" s="348"/>
      <c r="E470" s="348"/>
    </row>
    <row r="471" spans="1:15" ht="12.75" thickBot="1" x14ac:dyDescent="0.25">
      <c r="A471" s="352" t="s">
        <v>79</v>
      </c>
      <c r="B471" s="320"/>
      <c r="C471" s="356"/>
      <c r="D471" s="356"/>
      <c r="E471" s="356"/>
    </row>
    <row r="472" spans="1:15" ht="36.75" customHeight="1" thickBot="1" x14ac:dyDescent="0.25">
      <c r="A472" s="352" t="s">
        <v>80</v>
      </c>
      <c r="B472" s="320"/>
      <c r="C472" s="356"/>
      <c r="D472" s="356"/>
      <c r="E472" s="356"/>
    </row>
    <row r="473" spans="1:15" ht="36.75" customHeight="1" thickBot="1" x14ac:dyDescent="0.25">
      <c r="A473" s="352" t="s">
        <v>81</v>
      </c>
      <c r="B473" s="320"/>
      <c r="C473" s="356"/>
      <c r="D473" s="356"/>
      <c r="E473" s="356"/>
    </row>
    <row r="474" spans="1:15" ht="36.75" customHeight="1" thickBot="1" x14ac:dyDescent="0.25">
      <c r="A474" s="363" t="s">
        <v>172</v>
      </c>
      <c r="B474" s="357">
        <f>B464+B469</f>
        <v>0</v>
      </c>
      <c r="C474" s="358">
        <f>C464+C469</f>
        <v>800</v>
      </c>
      <c r="D474" s="358">
        <f>D464+D469</f>
        <v>0</v>
      </c>
      <c r="E474" s="358">
        <f>E464+E469</f>
        <v>0</v>
      </c>
    </row>
    <row r="475" spans="1:15" ht="48" thickBot="1" x14ac:dyDescent="0.25">
      <c r="A475" s="336" t="s">
        <v>173</v>
      </c>
      <c r="B475" s="368" t="s">
        <v>555</v>
      </c>
      <c r="C475" s="338" t="s">
        <v>73</v>
      </c>
      <c r="D475" s="757"/>
      <c r="E475" s="748"/>
    </row>
    <row r="476" spans="1:15" ht="12.75" thickBot="1" x14ac:dyDescent="0.25">
      <c r="A476" s="339" t="s">
        <v>32</v>
      </c>
      <c r="B476" s="741" t="s">
        <v>556</v>
      </c>
      <c r="C476" s="741"/>
      <c r="D476" s="741"/>
      <c r="E476" s="741"/>
    </row>
    <row r="477" spans="1:15" ht="18" thickBot="1" x14ac:dyDescent="0.25">
      <c r="A477" s="339" t="s">
        <v>34</v>
      </c>
      <c r="B477" s="761" t="s">
        <v>553</v>
      </c>
      <c r="C477" s="761"/>
      <c r="D477" s="761"/>
      <c r="E477" s="761"/>
    </row>
    <row r="478" spans="1:15" ht="12.75" thickBot="1" x14ac:dyDescent="0.25">
      <c r="A478" s="750"/>
      <c r="B478" s="340">
        <v>2019</v>
      </c>
      <c r="C478" s="341">
        <v>2020</v>
      </c>
      <c r="D478" s="341">
        <v>2021</v>
      </c>
      <c r="E478" s="341">
        <v>2022</v>
      </c>
    </row>
    <row r="479" spans="1:15" ht="12.75" thickBot="1" x14ac:dyDescent="0.25">
      <c r="A479" s="750"/>
      <c r="B479" s="342" t="s">
        <v>13</v>
      </c>
      <c r="C479" s="343" t="s">
        <v>14</v>
      </c>
      <c r="D479" s="343" t="s">
        <v>14</v>
      </c>
      <c r="E479" s="343" t="s">
        <v>14</v>
      </c>
    </row>
    <row r="480" spans="1:15" ht="12.75" thickBot="1" x14ac:dyDescent="0.25">
      <c r="A480" s="339" t="s">
        <v>36</v>
      </c>
      <c r="B480" s="347"/>
      <c r="C480" s="346">
        <v>30</v>
      </c>
      <c r="D480" s="348"/>
      <c r="E480" s="348"/>
    </row>
    <row r="481" spans="1:15" ht="12.75" thickBot="1" x14ac:dyDescent="0.25">
      <c r="A481" s="339" t="s">
        <v>37</v>
      </c>
      <c r="B481" s="347">
        <f>B495</f>
        <v>0</v>
      </c>
      <c r="C481" s="348">
        <f>C499</f>
        <v>800</v>
      </c>
      <c r="D481" s="348">
        <f>D499</f>
        <v>0</v>
      </c>
      <c r="E481" s="348">
        <f>E499</f>
        <v>0</v>
      </c>
    </row>
    <row r="482" spans="1:15" ht="12.75" thickBot="1" x14ac:dyDescent="0.25">
      <c r="A482" s="339" t="s">
        <v>38</v>
      </c>
      <c r="B482" s="347" t="e">
        <f>B481/B480</f>
        <v>#DIV/0!</v>
      </c>
      <c r="C482" s="348">
        <f>C481/C480</f>
        <v>26.666666666666668</v>
      </c>
      <c r="D482" s="348" t="e">
        <f>D481/D480</f>
        <v>#DIV/0!</v>
      </c>
      <c r="E482" s="348" t="e">
        <f>E481/E480</f>
        <v>#DIV/0!</v>
      </c>
    </row>
    <row r="483" spans="1:15" ht="12.75" customHeight="1" thickBot="1" x14ac:dyDescent="0.25">
      <c r="A483" s="339" t="s">
        <v>39</v>
      </c>
      <c r="B483" s="340" t="s">
        <v>40</v>
      </c>
      <c r="C483" s="349" t="e">
        <f t="shared" ref="C483:E485" si="15">C480/B480-1</f>
        <v>#DIV/0!</v>
      </c>
      <c r="D483" s="349">
        <f t="shared" si="15"/>
        <v>-1</v>
      </c>
      <c r="E483" s="349" t="e">
        <f t="shared" si="15"/>
        <v>#DIV/0!</v>
      </c>
    </row>
    <row r="484" spans="1:15" ht="12.75" customHeight="1" thickBot="1" x14ac:dyDescent="0.25">
      <c r="A484" s="339" t="s">
        <v>41</v>
      </c>
      <c r="B484" s="340" t="s">
        <v>40</v>
      </c>
      <c r="C484" s="349" t="e">
        <f t="shared" si="15"/>
        <v>#DIV/0!</v>
      </c>
      <c r="D484" s="349">
        <f t="shared" si="15"/>
        <v>-1</v>
      </c>
      <c r="E484" s="349" t="e">
        <f t="shared" si="15"/>
        <v>#DIV/0!</v>
      </c>
    </row>
    <row r="485" spans="1:15" ht="12.75" thickBot="1" x14ac:dyDescent="0.25">
      <c r="A485" s="339" t="s">
        <v>42</v>
      </c>
      <c r="B485" s="340" t="s">
        <v>40</v>
      </c>
      <c r="C485" s="349" t="e">
        <f t="shared" si="15"/>
        <v>#DIV/0!</v>
      </c>
      <c r="D485" s="349" t="e">
        <f t="shared" si="15"/>
        <v>#DIV/0!</v>
      </c>
      <c r="E485" s="349" t="e">
        <f t="shared" si="15"/>
        <v>#DIV/0!</v>
      </c>
    </row>
    <row r="486" spans="1:15" ht="12.75" thickBot="1" x14ac:dyDescent="0.25">
      <c r="A486" s="755" t="s">
        <v>557</v>
      </c>
      <c r="B486" s="755"/>
      <c r="C486" s="755"/>
      <c r="D486" s="755"/>
      <c r="E486" s="755"/>
    </row>
    <row r="487" spans="1:15" ht="12.75" thickBot="1" x14ac:dyDescent="0.25">
      <c r="A487" s="750"/>
      <c r="B487" s="340">
        <v>2019</v>
      </c>
      <c r="C487" s="341">
        <v>2020</v>
      </c>
      <c r="D487" s="341">
        <v>2021</v>
      </c>
      <c r="E487" s="341">
        <v>2022</v>
      </c>
    </row>
    <row r="488" spans="1:15" ht="12.75" thickBot="1" x14ac:dyDescent="0.25">
      <c r="A488" s="750"/>
      <c r="B488" s="342" t="s">
        <v>13</v>
      </c>
      <c r="C488" s="343" t="s">
        <v>14</v>
      </c>
      <c r="D488" s="343" t="s">
        <v>14</v>
      </c>
      <c r="E488" s="343" t="s">
        <v>14</v>
      </c>
    </row>
    <row r="489" spans="1:15" s="294" customFormat="1" ht="12.75" thickBot="1" x14ac:dyDescent="0.25">
      <c r="A489" s="350" t="s">
        <v>78</v>
      </c>
      <c r="B489" s="317">
        <f>B490+B491+B492+B493</f>
        <v>0</v>
      </c>
      <c r="C489" s="351">
        <f>C490+C491+C492+C493</f>
        <v>0</v>
      </c>
      <c r="D489" s="351">
        <f>D490+D491+D492+D493</f>
        <v>0</v>
      </c>
      <c r="E489" s="351">
        <f>E490+E491+E492+E493</f>
        <v>0</v>
      </c>
      <c r="J489" s="293"/>
      <c r="K489" s="293"/>
      <c r="L489" s="293"/>
      <c r="M489" s="293"/>
      <c r="N489" s="293"/>
      <c r="O489" s="293"/>
    </row>
    <row r="490" spans="1:15" ht="12.75" thickBot="1" x14ac:dyDescent="0.25">
      <c r="A490" s="352" t="s">
        <v>45</v>
      </c>
      <c r="B490" s="324"/>
      <c r="C490" s="356"/>
      <c r="D490" s="356"/>
      <c r="E490" s="356"/>
    </row>
    <row r="491" spans="1:15" ht="12.75" thickBot="1" x14ac:dyDescent="0.25">
      <c r="A491" s="352" t="s">
        <v>79</v>
      </c>
      <c r="B491" s="324"/>
      <c r="C491" s="356"/>
      <c r="D491" s="356"/>
      <c r="E491" s="356"/>
    </row>
    <row r="492" spans="1:15" ht="12.75" thickBot="1" x14ac:dyDescent="0.25">
      <c r="A492" s="352" t="s">
        <v>80</v>
      </c>
      <c r="B492" s="324"/>
      <c r="C492" s="356"/>
      <c r="D492" s="356"/>
      <c r="E492" s="356"/>
    </row>
    <row r="493" spans="1:15" ht="12.75" thickBot="1" x14ac:dyDescent="0.25">
      <c r="A493" s="352" t="s">
        <v>81</v>
      </c>
      <c r="B493" s="324"/>
      <c r="C493" s="356"/>
      <c r="D493" s="356"/>
      <c r="E493" s="356"/>
    </row>
    <row r="494" spans="1:15" s="294" customFormat="1" ht="12.75" customHeight="1" thickBot="1" x14ac:dyDescent="0.25">
      <c r="A494" s="350" t="s">
        <v>82</v>
      </c>
      <c r="B494" s="357">
        <f>B495+B496+B497+B498</f>
        <v>0</v>
      </c>
      <c r="C494" s="358">
        <f>C495+C496+C497+C498</f>
        <v>800</v>
      </c>
      <c r="D494" s="358">
        <f>D495+D496+D497+D498</f>
        <v>0</v>
      </c>
      <c r="E494" s="358">
        <f>E495+E496+E497+E498</f>
        <v>0</v>
      </c>
      <c r="J494" s="293"/>
      <c r="K494" s="293"/>
      <c r="L494" s="293"/>
      <c r="M494" s="293"/>
      <c r="N494" s="293"/>
      <c r="O494" s="293"/>
    </row>
    <row r="495" spans="1:15" ht="24.75" customHeight="1" thickBot="1" x14ac:dyDescent="0.25">
      <c r="A495" s="352" t="s">
        <v>45</v>
      </c>
      <c r="B495" s="347"/>
      <c r="C495" s="354">
        <v>800</v>
      </c>
      <c r="D495" s="348"/>
      <c r="E495" s="348"/>
    </row>
    <row r="496" spans="1:15" ht="12.75" thickBot="1" x14ac:dyDescent="0.25">
      <c r="A496" s="352" t="s">
        <v>79</v>
      </c>
      <c r="B496" s="320"/>
      <c r="C496" s="356"/>
      <c r="D496" s="356"/>
      <c r="E496" s="356"/>
    </row>
    <row r="497" spans="1:14" ht="12.75" thickBot="1" x14ac:dyDescent="0.25">
      <c r="A497" s="352" t="s">
        <v>80</v>
      </c>
      <c r="B497" s="320"/>
      <c r="C497" s="356"/>
      <c r="D497" s="356"/>
      <c r="E497" s="356"/>
    </row>
    <row r="498" spans="1:14" ht="12.75" thickBot="1" x14ac:dyDescent="0.25">
      <c r="A498" s="352" t="s">
        <v>81</v>
      </c>
      <c r="B498" s="320"/>
      <c r="C498" s="356"/>
      <c r="D498" s="356"/>
      <c r="E498" s="356"/>
    </row>
    <row r="499" spans="1:14" ht="12.75" thickBot="1" x14ac:dyDescent="0.25">
      <c r="A499" s="363" t="s">
        <v>172</v>
      </c>
      <c r="B499" s="357">
        <f>B489+B494</f>
        <v>0</v>
      </c>
      <c r="C499" s="358">
        <f>C489+C494</f>
        <v>800</v>
      </c>
      <c r="D499" s="358">
        <f>D489+D494</f>
        <v>0</v>
      </c>
      <c r="E499" s="358">
        <f>E489+E494</f>
        <v>0</v>
      </c>
    </row>
    <row r="500" spans="1:14" ht="36.75" thickBot="1" x14ac:dyDescent="0.25">
      <c r="A500" s="365" t="s">
        <v>83</v>
      </c>
      <c r="B500" s="351">
        <f>B501</f>
        <v>705000</v>
      </c>
      <c r="C500" s="351">
        <f>C501</f>
        <v>315000</v>
      </c>
      <c r="D500" s="351">
        <f>D501</f>
        <v>1025000</v>
      </c>
      <c r="E500" s="351">
        <f>E501</f>
        <v>1420000</v>
      </c>
      <c r="H500" s="247"/>
      <c r="I500" s="247"/>
      <c r="J500" s="316"/>
      <c r="K500" s="316"/>
    </row>
    <row r="501" spans="1:14" ht="36.75" thickBot="1" x14ac:dyDescent="0.25">
      <c r="A501" s="365" t="s">
        <v>84</v>
      </c>
      <c r="B501" s="351">
        <f>B503+B506+B509+B515+B518+B529</f>
        <v>705000</v>
      </c>
      <c r="C501" s="351">
        <f>C503+C506+C509+C515+C518+C529</f>
        <v>315000</v>
      </c>
      <c r="D501" s="351">
        <f>D503+D506+D509+D515+D518+D529+D530</f>
        <v>1025000</v>
      </c>
      <c r="E501" s="351">
        <f>E503+E506+E509+E515+E518+E529+E530</f>
        <v>1420000</v>
      </c>
      <c r="G501" s="258">
        <v>705000</v>
      </c>
      <c r="H501" s="258">
        <v>315000</v>
      </c>
      <c r="I501" s="258">
        <v>1020000</v>
      </c>
      <c r="J501" s="318">
        <v>1420000</v>
      </c>
      <c r="K501" s="319"/>
      <c r="L501" s="319"/>
      <c r="M501" s="319"/>
      <c r="N501" s="319"/>
    </row>
    <row r="502" spans="1:14" ht="12.75" thickBot="1" x14ac:dyDescent="0.25">
      <c r="A502" s="369" t="s">
        <v>44</v>
      </c>
      <c r="B502" s="351">
        <f>B503+B504</f>
        <v>64782</v>
      </c>
      <c r="C502" s="351">
        <f>C503+C504</f>
        <v>64782</v>
      </c>
      <c r="D502" s="351">
        <f>D503+D504</f>
        <v>64782</v>
      </c>
      <c r="E502" s="351">
        <f>E503+E504</f>
        <v>64782</v>
      </c>
      <c r="J502" s="319"/>
      <c r="K502" s="319"/>
      <c r="L502" s="319"/>
      <c r="M502" s="319"/>
      <c r="N502" s="319"/>
    </row>
    <row r="503" spans="1:14" ht="12.75" thickBot="1" x14ac:dyDescent="0.25">
      <c r="A503" s="352" t="s">
        <v>45</v>
      </c>
      <c r="B503" s="364">
        <f t="shared" ref="B503:E504" si="16">B41+B78+B115+B246+B283+B320</f>
        <v>64782</v>
      </c>
      <c r="C503" s="364">
        <f t="shared" si="16"/>
        <v>64782</v>
      </c>
      <c r="D503" s="364">
        <f t="shared" si="16"/>
        <v>64782</v>
      </c>
      <c r="E503" s="364">
        <f t="shared" si="16"/>
        <v>64782</v>
      </c>
      <c r="G503" s="321">
        <f>B501-G501</f>
        <v>0</v>
      </c>
      <c r="H503" s="321">
        <f>C501-H501</f>
        <v>0</v>
      </c>
      <c r="I503" s="321">
        <f>D501-I501</f>
        <v>5000</v>
      </c>
      <c r="J503" s="321">
        <f>E501-J501</f>
        <v>0</v>
      </c>
      <c r="K503" s="322"/>
      <c r="L503" s="763"/>
      <c r="M503" s="763"/>
      <c r="N503" s="763"/>
    </row>
    <row r="504" spans="1:14" ht="12.75" thickBot="1" x14ac:dyDescent="0.25">
      <c r="A504" s="352" t="s">
        <v>85</v>
      </c>
      <c r="B504" s="364">
        <f t="shared" si="16"/>
        <v>0</v>
      </c>
      <c r="C504" s="364">
        <f t="shared" si="16"/>
        <v>0</v>
      </c>
      <c r="D504" s="364">
        <f t="shared" si="16"/>
        <v>0</v>
      </c>
      <c r="E504" s="364">
        <f t="shared" si="16"/>
        <v>0</v>
      </c>
      <c r="G504" s="247"/>
      <c r="H504" s="247"/>
      <c r="I504" s="247"/>
      <c r="J504" s="247"/>
      <c r="K504" s="322"/>
      <c r="L504" s="322"/>
      <c r="M504" s="322"/>
      <c r="N504" s="322"/>
    </row>
    <row r="505" spans="1:14" ht="24.75" thickBot="1" x14ac:dyDescent="0.25">
      <c r="A505" s="369" t="s">
        <v>47</v>
      </c>
      <c r="B505" s="351">
        <f>B506+B507</f>
        <v>10956</v>
      </c>
      <c r="C505" s="351">
        <f>C506+C507</f>
        <v>10956</v>
      </c>
      <c r="D505" s="351">
        <f>D506+D507</f>
        <v>10956</v>
      </c>
      <c r="E505" s="351">
        <f>E506+E507</f>
        <v>10956</v>
      </c>
      <c r="G505" s="321">
        <f>G28+G262</f>
        <v>0</v>
      </c>
      <c r="H505" s="321">
        <f>H28+H262</f>
        <v>0</v>
      </c>
      <c r="I505" s="321">
        <f>I28+I262</f>
        <v>0</v>
      </c>
      <c r="J505" s="321">
        <f>J28+J262</f>
        <v>0</v>
      </c>
      <c r="K505" s="323"/>
      <c r="L505" s="323"/>
      <c r="M505" s="323"/>
      <c r="N505" s="323"/>
    </row>
    <row r="506" spans="1:14" ht="12.75" thickBot="1" x14ac:dyDescent="0.25">
      <c r="A506" s="352" t="s">
        <v>45</v>
      </c>
      <c r="B506" s="356">
        <f>B44+B81+B118+B249+B286+B323</f>
        <v>10956</v>
      </c>
      <c r="C506" s="356">
        <f>C44+C81+C118+C249+C286+C320</f>
        <v>10956</v>
      </c>
      <c r="D506" s="356">
        <f>D44+D81+D118+D249+D286+D320</f>
        <v>10956</v>
      </c>
      <c r="E506" s="356">
        <f>E44+E81+E118+E249+E286+E320</f>
        <v>10956</v>
      </c>
      <c r="J506" s="325"/>
      <c r="K506" s="326"/>
      <c r="L506" s="326"/>
      <c r="M506" s="326"/>
      <c r="N506" s="326"/>
    </row>
    <row r="507" spans="1:14" ht="12.75" thickBot="1" x14ac:dyDescent="0.25">
      <c r="A507" s="352" t="s">
        <v>85</v>
      </c>
      <c r="B507" s="356">
        <f>B45+B82+B119+B250+B287+B324</f>
        <v>0</v>
      </c>
      <c r="C507" s="356">
        <f>C45+C82+C119+C250+C287+C324</f>
        <v>0</v>
      </c>
      <c r="D507" s="356">
        <f>D45+D82+D119+D250+D287+D324</f>
        <v>0</v>
      </c>
      <c r="E507" s="356">
        <f>E45+E82+E119+E250+E287+E324</f>
        <v>0</v>
      </c>
      <c r="J507" s="325"/>
      <c r="K507" s="327"/>
      <c r="L507" s="327"/>
      <c r="M507" s="327"/>
      <c r="N507" s="327"/>
    </row>
    <row r="508" spans="1:14" ht="12.75" thickBot="1" x14ac:dyDescent="0.25">
      <c r="A508" s="369" t="s">
        <v>48</v>
      </c>
      <c r="B508" s="351">
        <f>B509+B510</f>
        <v>85262</v>
      </c>
      <c r="C508" s="351">
        <f>C509+C510</f>
        <v>80000</v>
      </c>
      <c r="D508" s="351">
        <f>D509+D510</f>
        <v>89262</v>
      </c>
      <c r="E508" s="351">
        <f>E509+E510</f>
        <v>85262</v>
      </c>
      <c r="G508" s="247">
        <f>B508-31000</f>
        <v>54262</v>
      </c>
      <c r="J508" s="325"/>
      <c r="K508" s="327"/>
      <c r="L508" s="327"/>
      <c r="M508" s="327"/>
      <c r="N508" s="327"/>
    </row>
    <row r="509" spans="1:14" ht="24.75" customHeight="1" thickBot="1" x14ac:dyDescent="0.25">
      <c r="A509" s="352" t="s">
        <v>45</v>
      </c>
      <c r="B509" s="364">
        <f t="shared" ref="B509:E510" si="17">B47+B84+B121+B252+B289+B326</f>
        <v>85262</v>
      </c>
      <c r="C509" s="364">
        <f t="shared" si="17"/>
        <v>80000</v>
      </c>
      <c r="D509" s="364">
        <f t="shared" si="17"/>
        <v>89262</v>
      </c>
      <c r="E509" s="364">
        <f t="shared" si="17"/>
        <v>85262</v>
      </c>
      <c r="G509" s="247">
        <f>E500-E528</f>
        <v>300000</v>
      </c>
      <c r="J509" s="325"/>
      <c r="K509" s="327"/>
      <c r="L509" s="327"/>
      <c r="M509" s="327"/>
      <c r="N509" s="327"/>
    </row>
    <row r="510" spans="1:14" ht="24.75" customHeight="1" thickBot="1" x14ac:dyDescent="0.25">
      <c r="A510" s="352" t="s">
        <v>85</v>
      </c>
      <c r="B510" s="364">
        <f t="shared" si="17"/>
        <v>0</v>
      </c>
      <c r="C510" s="364">
        <f t="shared" si="17"/>
        <v>0</v>
      </c>
      <c r="D510" s="364">
        <f t="shared" si="17"/>
        <v>0</v>
      </c>
      <c r="E510" s="364">
        <f t="shared" si="17"/>
        <v>0</v>
      </c>
      <c r="J510" s="328"/>
      <c r="K510" s="323"/>
      <c r="L510" s="323"/>
      <c r="M510" s="323"/>
      <c r="N510" s="323"/>
    </row>
    <row r="511" spans="1:14" ht="12.75" thickBot="1" x14ac:dyDescent="0.25">
      <c r="A511" s="369" t="s">
        <v>49</v>
      </c>
      <c r="B511" s="351">
        <f>B512+B513</f>
        <v>0</v>
      </c>
      <c r="C511" s="351">
        <f>C512+C513</f>
        <v>0</v>
      </c>
      <c r="D511" s="351">
        <f>D512+D513</f>
        <v>0</v>
      </c>
      <c r="E511" s="351">
        <f>E512+E513</f>
        <v>0</v>
      </c>
      <c r="J511" s="319"/>
      <c r="K511" s="319"/>
      <c r="L511" s="319"/>
      <c r="M511" s="319"/>
      <c r="N511" s="319"/>
    </row>
    <row r="512" spans="1:14" ht="12.75" thickBot="1" x14ac:dyDescent="0.25">
      <c r="A512" s="352" t="s">
        <v>45</v>
      </c>
      <c r="B512" s="356">
        <f t="shared" ref="B512:E513" si="18">B50+B87+B124+B255+B292+B329</f>
        <v>0</v>
      </c>
      <c r="C512" s="356">
        <f t="shared" si="18"/>
        <v>0</v>
      </c>
      <c r="D512" s="356">
        <f t="shared" si="18"/>
        <v>0</v>
      </c>
      <c r="E512" s="356">
        <f t="shared" si="18"/>
        <v>0</v>
      </c>
      <c r="H512" s="247"/>
      <c r="J512" s="319"/>
      <c r="K512" s="319"/>
      <c r="L512" s="319"/>
      <c r="M512" s="319"/>
      <c r="N512" s="319"/>
    </row>
    <row r="513" spans="1:11" ht="12.75" thickBot="1" x14ac:dyDescent="0.25">
      <c r="A513" s="352" t="s">
        <v>85</v>
      </c>
      <c r="B513" s="356">
        <f t="shared" si="18"/>
        <v>0</v>
      </c>
      <c r="C513" s="356">
        <f t="shared" si="18"/>
        <v>0</v>
      </c>
      <c r="D513" s="356">
        <f t="shared" si="18"/>
        <v>0</v>
      </c>
      <c r="E513" s="356">
        <f t="shared" si="18"/>
        <v>0</v>
      </c>
    </row>
    <row r="514" spans="1:11" ht="12.75" thickBot="1" x14ac:dyDescent="0.25">
      <c r="A514" s="369" t="s">
        <v>50</v>
      </c>
      <c r="B514" s="351">
        <f>B515+B516</f>
        <v>130000</v>
      </c>
      <c r="C514" s="351">
        <f>C515+C516</f>
        <v>135262</v>
      </c>
      <c r="D514" s="351">
        <f>D515+D516</f>
        <v>136000</v>
      </c>
      <c r="E514" s="351">
        <f>E515+E516</f>
        <v>135000</v>
      </c>
      <c r="H514" s="247"/>
    </row>
    <row r="515" spans="1:11" ht="12.75" thickBot="1" x14ac:dyDescent="0.25">
      <c r="A515" s="352" t="s">
        <v>45</v>
      </c>
      <c r="B515" s="356">
        <f t="shared" ref="B515:E516" si="19">B53+B90+B127+B258+B295+B332</f>
        <v>130000</v>
      </c>
      <c r="C515" s="356">
        <f t="shared" si="19"/>
        <v>135262</v>
      </c>
      <c r="D515" s="356">
        <f t="shared" si="19"/>
        <v>136000</v>
      </c>
      <c r="E515" s="356">
        <f t="shared" si="19"/>
        <v>135000</v>
      </c>
      <c r="H515" s="247"/>
      <c r="I515" s="247"/>
      <c r="J515" s="247"/>
      <c r="K515" s="247"/>
    </row>
    <row r="516" spans="1:11" ht="12.75" thickBot="1" x14ac:dyDescent="0.25">
      <c r="A516" s="352" t="s">
        <v>85</v>
      </c>
      <c r="B516" s="356">
        <f t="shared" si="19"/>
        <v>0</v>
      </c>
      <c r="C516" s="356">
        <f t="shared" si="19"/>
        <v>0</v>
      </c>
      <c r="D516" s="356">
        <f t="shared" si="19"/>
        <v>0</v>
      </c>
      <c r="E516" s="356">
        <f t="shared" si="19"/>
        <v>0</v>
      </c>
      <c r="H516" s="247"/>
      <c r="J516" s="316"/>
      <c r="K516" s="316"/>
    </row>
    <row r="517" spans="1:11" ht="12.75" thickBot="1" x14ac:dyDescent="0.25">
      <c r="A517" s="369" t="s">
        <v>51</v>
      </c>
      <c r="B517" s="351">
        <f>B518+B519</f>
        <v>4000</v>
      </c>
      <c r="C517" s="351">
        <f>C518+C519</f>
        <v>4000</v>
      </c>
      <c r="D517" s="351">
        <f>D518+D519</f>
        <v>4000</v>
      </c>
      <c r="E517" s="351">
        <f>E518+E519</f>
        <v>4000</v>
      </c>
      <c r="H517" s="329"/>
      <c r="I517" s="329"/>
      <c r="J517" s="329"/>
      <c r="K517" s="329"/>
    </row>
    <row r="518" spans="1:11" ht="12.75" thickBot="1" x14ac:dyDescent="0.25">
      <c r="A518" s="352" t="s">
        <v>45</v>
      </c>
      <c r="B518" s="356">
        <f t="shared" ref="B518:E519" si="20">B56+B93+B130+B261+B298+B335</f>
        <v>4000</v>
      </c>
      <c r="C518" s="356">
        <f t="shared" si="20"/>
        <v>4000</v>
      </c>
      <c r="D518" s="356">
        <f t="shared" si="20"/>
        <v>4000</v>
      </c>
      <c r="E518" s="356">
        <f>E56+E93+E130+E261+E298+E335</f>
        <v>4000</v>
      </c>
    </row>
    <row r="519" spans="1:11" ht="12.75" customHeight="1" thickBot="1" x14ac:dyDescent="0.25">
      <c r="A519" s="352" t="s">
        <v>85</v>
      </c>
      <c r="B519" s="364">
        <f t="shared" si="20"/>
        <v>0</v>
      </c>
      <c r="C519" s="364">
        <f t="shared" si="20"/>
        <v>0</v>
      </c>
      <c r="D519" s="364">
        <f t="shared" si="20"/>
        <v>0</v>
      </c>
      <c r="E519" s="364">
        <f t="shared" si="20"/>
        <v>0</v>
      </c>
    </row>
    <row r="520" spans="1:11" ht="27" customHeight="1" thickBot="1" x14ac:dyDescent="0.25">
      <c r="A520" s="369" t="s">
        <v>52</v>
      </c>
      <c r="B520" s="351">
        <f>B324+B287</f>
        <v>0</v>
      </c>
      <c r="C520" s="351">
        <f>C324+C287</f>
        <v>0</v>
      </c>
      <c r="D520" s="351">
        <f>D324+D287</f>
        <v>0</v>
      </c>
      <c r="E520" s="351">
        <f>E324+E287</f>
        <v>0</v>
      </c>
      <c r="J520" s="316"/>
      <c r="K520" s="316"/>
    </row>
    <row r="521" spans="1:11" ht="12.75" thickBot="1" x14ac:dyDescent="0.25">
      <c r="A521" s="352" t="s">
        <v>45</v>
      </c>
      <c r="B521" s="356">
        <f t="shared" ref="B521:E522" si="21">B59+B96+B133+B264+B301+B338</f>
        <v>0</v>
      </c>
      <c r="C521" s="356">
        <f t="shared" si="21"/>
        <v>0</v>
      </c>
      <c r="D521" s="356">
        <f t="shared" si="21"/>
        <v>0</v>
      </c>
      <c r="E521" s="356">
        <f t="shared" si="21"/>
        <v>0</v>
      </c>
    </row>
    <row r="522" spans="1:11" ht="12.75" thickBot="1" x14ac:dyDescent="0.25">
      <c r="A522" s="352" t="s">
        <v>85</v>
      </c>
      <c r="B522" s="356">
        <f t="shared" si="21"/>
        <v>0</v>
      </c>
      <c r="C522" s="356">
        <f t="shared" si="21"/>
        <v>0</v>
      </c>
      <c r="D522" s="356">
        <f t="shared" si="21"/>
        <v>0</v>
      </c>
      <c r="E522" s="356">
        <f t="shared" si="21"/>
        <v>0</v>
      </c>
    </row>
    <row r="523" spans="1:11" ht="12.75" thickBot="1" x14ac:dyDescent="0.25">
      <c r="A523" s="369" t="s">
        <v>86</v>
      </c>
      <c r="B523" s="351">
        <f>B524+B525+B526+B527</f>
        <v>0</v>
      </c>
      <c r="C523" s="351">
        <f>C524+C525+C526+C527</f>
        <v>0</v>
      </c>
      <c r="D523" s="351">
        <f>D524+D525+D526+D527</f>
        <v>0</v>
      </c>
      <c r="E523" s="351">
        <f>E524+E525+E526+E527</f>
        <v>0</v>
      </c>
    </row>
    <row r="524" spans="1:11" ht="12.75" thickBot="1" x14ac:dyDescent="0.25">
      <c r="A524" s="352" t="s">
        <v>45</v>
      </c>
      <c r="B524" s="356">
        <f>B215+B361+B390+B415+B440+B465+B490</f>
        <v>0</v>
      </c>
      <c r="C524" s="356">
        <f>C215+C361+C390+C415+C440+C465+C490</f>
        <v>0</v>
      </c>
      <c r="D524" s="356">
        <f>D215+D361+D390+D415+D440+D465+D490</f>
        <v>0</v>
      </c>
      <c r="E524" s="356">
        <f>E215+E361+E390+E415+E440+E465+E490</f>
        <v>0</v>
      </c>
    </row>
    <row r="525" spans="1:11" ht="12.75" thickBot="1" x14ac:dyDescent="0.25">
      <c r="A525" s="352" t="s">
        <v>87</v>
      </c>
      <c r="B525" s="356">
        <f t="shared" ref="B525:E527" si="22">B216+B362+B391+B416+B441+B466+B491</f>
        <v>0</v>
      </c>
      <c r="C525" s="356">
        <f t="shared" si="22"/>
        <v>0</v>
      </c>
      <c r="D525" s="356">
        <f t="shared" si="22"/>
        <v>0</v>
      </c>
      <c r="E525" s="356">
        <f t="shared" si="22"/>
        <v>0</v>
      </c>
    </row>
    <row r="526" spans="1:11" ht="12.75" thickBot="1" x14ac:dyDescent="0.25">
      <c r="A526" s="352" t="s">
        <v>80</v>
      </c>
      <c r="B526" s="356">
        <f t="shared" si="22"/>
        <v>0</v>
      </c>
      <c r="C526" s="356">
        <f t="shared" si="22"/>
        <v>0</v>
      </c>
      <c r="D526" s="356">
        <f t="shared" si="22"/>
        <v>0</v>
      </c>
      <c r="E526" s="356">
        <f t="shared" si="22"/>
        <v>0</v>
      </c>
    </row>
    <row r="527" spans="1:11" ht="12.75" thickBot="1" x14ac:dyDescent="0.25">
      <c r="A527" s="352" t="s">
        <v>81</v>
      </c>
      <c r="B527" s="356">
        <f t="shared" si="22"/>
        <v>0</v>
      </c>
      <c r="C527" s="356">
        <f t="shared" si="22"/>
        <v>0</v>
      </c>
      <c r="D527" s="356">
        <f t="shared" si="22"/>
        <v>0</v>
      </c>
      <c r="E527" s="356">
        <f t="shared" si="22"/>
        <v>0</v>
      </c>
    </row>
    <row r="528" spans="1:11" ht="12.75" thickBot="1" x14ac:dyDescent="0.25">
      <c r="A528" s="369" t="s">
        <v>88</v>
      </c>
      <c r="B528" s="351">
        <f>B529+B530+B531+B532</f>
        <v>410000</v>
      </c>
      <c r="C528" s="351">
        <f>C529+C530+C531+C532</f>
        <v>20000</v>
      </c>
      <c r="D528" s="351">
        <f>D529+D530+D531+D532</f>
        <v>720000</v>
      </c>
      <c r="E528" s="351">
        <f>E529+E530+E531+E532</f>
        <v>1120000</v>
      </c>
      <c r="G528" s="329">
        <v>420000</v>
      </c>
      <c r="H528" s="329">
        <v>820000</v>
      </c>
    </row>
    <row r="529" spans="1:9" ht="12.75" thickBot="1" x14ac:dyDescent="0.25">
      <c r="A529" s="352" t="s">
        <v>45</v>
      </c>
      <c r="B529" s="356">
        <f>B220+B366+B395+B420+B445+B470+B495</f>
        <v>410000</v>
      </c>
      <c r="C529" s="356">
        <f>C220+C366+C395+C420+C445+C470+C495</f>
        <v>20000</v>
      </c>
      <c r="D529" s="356">
        <f>D220+D366+D395+D420+D445+D470+D495</f>
        <v>420000</v>
      </c>
      <c r="E529" s="356">
        <f>E220+E366+E395+E420+E445+E470+E495</f>
        <v>820000</v>
      </c>
      <c r="G529" s="329">
        <v>300000</v>
      </c>
      <c r="H529" s="329">
        <v>300000</v>
      </c>
    </row>
    <row r="530" spans="1:9" ht="12.75" thickBot="1" x14ac:dyDescent="0.25">
      <c r="A530" s="352" t="s">
        <v>87</v>
      </c>
      <c r="B530" s="356">
        <f t="shared" ref="B530:E532" si="23">B221+B367+B396+B421+B446+B471+B496</f>
        <v>0</v>
      </c>
      <c r="C530" s="356">
        <f t="shared" si="23"/>
        <v>0</v>
      </c>
      <c r="D530" s="356">
        <f t="shared" si="23"/>
        <v>300000</v>
      </c>
      <c r="E530" s="356">
        <f t="shared" si="23"/>
        <v>300000</v>
      </c>
      <c r="G530" s="329">
        <f>SUM(G528:G529)</f>
        <v>720000</v>
      </c>
      <c r="H530" s="329">
        <f>SUM(H528:H529)</f>
        <v>1120000</v>
      </c>
      <c r="I530" s="329">
        <f>SUM(I528:I529)</f>
        <v>0</v>
      </c>
    </row>
    <row r="531" spans="1:9" ht="12.75" thickBot="1" x14ac:dyDescent="0.25">
      <c r="A531" s="352" t="s">
        <v>80</v>
      </c>
      <c r="B531" s="356">
        <f t="shared" si="23"/>
        <v>0</v>
      </c>
      <c r="C531" s="356">
        <f t="shared" si="23"/>
        <v>0</v>
      </c>
      <c r="D531" s="356">
        <f t="shared" si="23"/>
        <v>0</v>
      </c>
      <c r="E531" s="356">
        <f t="shared" si="23"/>
        <v>0</v>
      </c>
    </row>
    <row r="532" spans="1:9" ht="12.75" thickBot="1" x14ac:dyDescent="0.25">
      <c r="A532" s="352" t="s">
        <v>81</v>
      </c>
      <c r="B532" s="356">
        <f t="shared" si="23"/>
        <v>0</v>
      </c>
      <c r="C532" s="356">
        <f t="shared" si="23"/>
        <v>0</v>
      </c>
      <c r="D532" s="356">
        <f t="shared" si="23"/>
        <v>0</v>
      </c>
      <c r="E532" s="356">
        <f t="shared" si="23"/>
        <v>0</v>
      </c>
    </row>
    <row r="533" spans="1:9" ht="12.75" customHeight="1" thickBot="1" x14ac:dyDescent="0.25">
      <c r="A533" s="365" t="s">
        <v>54</v>
      </c>
      <c r="B533" s="351">
        <f>IF(B501-B500=0,0,"Error")</f>
        <v>0</v>
      </c>
      <c r="C533" s="351">
        <f>IF(C501-C500=0,0,"Error")</f>
        <v>0</v>
      </c>
      <c r="D533" s="351">
        <f>IF(D501-D500=0,0,"Error")</f>
        <v>0</v>
      </c>
      <c r="E533" s="351">
        <f>IF(E501-E500=0,0,"Error")</f>
        <v>0</v>
      </c>
    </row>
    <row r="566" ht="12.75" customHeight="1" x14ac:dyDescent="0.2"/>
    <row r="569" ht="12.75" customHeight="1" x14ac:dyDescent="0.2"/>
    <row r="570" ht="12.75" customHeight="1" x14ac:dyDescent="0.2"/>
    <row r="587" ht="12.75" customHeight="1" x14ac:dyDescent="0.2"/>
    <row r="595" ht="12.75" customHeight="1" x14ac:dyDescent="0.2"/>
    <row r="596" ht="12.75" customHeight="1" x14ac:dyDescent="0.2"/>
    <row r="608" ht="12.75" customHeight="1" x14ac:dyDescent="0.2"/>
    <row r="614" ht="12.75" customHeight="1" x14ac:dyDescent="0.2"/>
    <row r="615" ht="12.75" customHeight="1" x14ac:dyDescent="0.2"/>
    <row r="639" ht="12.75" customHeight="1" x14ac:dyDescent="0.2"/>
    <row r="640" ht="12.75" customHeight="1" x14ac:dyDescent="0.2"/>
    <row r="649" ht="12.75" customHeight="1" x14ac:dyDescent="0.2"/>
    <row r="650" ht="12.75" customHeight="1" x14ac:dyDescent="0.2"/>
    <row r="656" ht="12.75" customHeight="1" x14ac:dyDescent="0.2"/>
    <row r="661" ht="12.75" customHeight="1" x14ac:dyDescent="0.2"/>
    <row r="662" ht="12.75" customHeight="1" x14ac:dyDescent="0.2"/>
    <row r="664" ht="12.75" customHeight="1" x14ac:dyDescent="0.2"/>
    <row r="665" ht="12.75" customHeight="1" x14ac:dyDescent="0.2"/>
    <row r="666" ht="12" customHeight="1" x14ac:dyDescent="0.2"/>
    <row r="667" ht="12.75" customHeight="1" x14ac:dyDescent="0.2"/>
    <row r="668" ht="12.75" customHeight="1" x14ac:dyDescent="0.2"/>
    <row r="674" ht="15.75" customHeight="1" x14ac:dyDescent="0.2"/>
    <row r="675" ht="15.75" customHeight="1" x14ac:dyDescent="0.2"/>
    <row r="690" ht="15.75" customHeight="1" x14ac:dyDescent="0.2"/>
    <row r="691" ht="15.75" customHeight="1" x14ac:dyDescent="0.2"/>
    <row r="700" ht="15.75" customHeight="1" x14ac:dyDescent="0.2"/>
    <row r="701" ht="15.75" customHeight="1" x14ac:dyDescent="0.2"/>
    <row r="716" ht="15.75" customHeight="1" x14ac:dyDescent="0.2"/>
    <row r="717" ht="15.75" customHeight="1" x14ac:dyDescent="0.2"/>
    <row r="726" ht="15.75" customHeight="1" x14ac:dyDescent="0.2"/>
    <row r="727" ht="15.75" customHeight="1" x14ac:dyDescent="0.2"/>
    <row r="741" ht="15.75" customHeight="1" x14ac:dyDescent="0.2"/>
    <row r="742" ht="15.75" customHeight="1" x14ac:dyDescent="0.2"/>
    <row r="751" ht="15.75" customHeight="1" x14ac:dyDescent="0.2"/>
    <row r="752" ht="15.75" customHeight="1" x14ac:dyDescent="0.2"/>
    <row r="766" ht="15.75" customHeight="1" x14ac:dyDescent="0.2"/>
    <row r="767" ht="15.75" customHeight="1" x14ac:dyDescent="0.2"/>
    <row r="776" ht="15.75" customHeight="1" x14ac:dyDescent="0.2"/>
    <row r="777" ht="15.75" customHeight="1" x14ac:dyDescent="0.2"/>
    <row r="826" ht="15" customHeight="1" x14ac:dyDescent="0.2"/>
    <row r="827" ht="15" customHeight="1" x14ac:dyDescent="0.2"/>
    <row r="830" ht="15.75" customHeight="1" x14ac:dyDescent="0.2"/>
    <row r="831" ht="15.75" customHeight="1" x14ac:dyDescent="0.2"/>
  </sheetData>
  <mergeCells count="124">
    <mergeCell ref="A1:E1"/>
    <mergeCell ref="L503:N503"/>
    <mergeCell ref="D475:E475"/>
    <mergeCell ref="B476:E476"/>
    <mergeCell ref="B477:E477"/>
    <mergeCell ref="A478:A479"/>
    <mergeCell ref="A486:E486"/>
    <mergeCell ref="A487:A488"/>
    <mergeCell ref="A437:A438"/>
    <mergeCell ref="D450:E450"/>
    <mergeCell ref="B451:E451"/>
    <mergeCell ref="B452:E452"/>
    <mergeCell ref="A453:A454"/>
    <mergeCell ref="A461:E461"/>
    <mergeCell ref="A462:A463"/>
    <mergeCell ref="A412:A413"/>
    <mergeCell ref="D425:E425"/>
    <mergeCell ref="B426:E426"/>
    <mergeCell ref="B427:E427"/>
    <mergeCell ref="A428:A429"/>
    <mergeCell ref="A436:E436"/>
    <mergeCell ref="A387:A388"/>
    <mergeCell ref="D400:E400"/>
    <mergeCell ref="B401:E401"/>
    <mergeCell ref="B402:E402"/>
    <mergeCell ref="A403:A404"/>
    <mergeCell ref="A411:E411"/>
    <mergeCell ref="D374:E374"/>
    <mergeCell ref="B375:E375"/>
    <mergeCell ref="B376:E376"/>
    <mergeCell ref="B377:E377"/>
    <mergeCell ref="A378:A379"/>
    <mergeCell ref="A386:E386"/>
    <mergeCell ref="A349:A350"/>
    <mergeCell ref="A357:E357"/>
    <mergeCell ref="A358:A359"/>
    <mergeCell ref="A371:E371"/>
    <mergeCell ref="A372:E372"/>
    <mergeCell ref="B373:E373"/>
    <mergeCell ref="A343:E343"/>
    <mergeCell ref="B344:E344"/>
    <mergeCell ref="D345:E345"/>
    <mergeCell ref="B346:E346"/>
    <mergeCell ref="B347:E347"/>
    <mergeCell ref="B348:E348"/>
    <mergeCell ref="B306:E306"/>
    <mergeCell ref="B307:E307"/>
    <mergeCell ref="A308:A309"/>
    <mergeCell ref="A316:E316"/>
    <mergeCell ref="A317:A318"/>
    <mergeCell ref="A342:E342"/>
    <mergeCell ref="B269:E269"/>
    <mergeCell ref="B270:E270"/>
    <mergeCell ref="A271:A272"/>
    <mergeCell ref="A279:E279"/>
    <mergeCell ref="A280:A281"/>
    <mergeCell ref="B305:E305"/>
    <mergeCell ref="B232:E232"/>
    <mergeCell ref="B233:E233"/>
    <mergeCell ref="A234:A235"/>
    <mergeCell ref="A242:E242"/>
    <mergeCell ref="A243:A244"/>
    <mergeCell ref="B268:E268"/>
    <mergeCell ref="A212:A213"/>
    <mergeCell ref="B225:E225"/>
    <mergeCell ref="A226:E226"/>
    <mergeCell ref="A229:E229"/>
    <mergeCell ref="A230:E230"/>
    <mergeCell ref="B231:E231"/>
    <mergeCell ref="B199:E199"/>
    <mergeCell ref="D200:E200"/>
    <mergeCell ref="B201:E201"/>
    <mergeCell ref="B202:E202"/>
    <mergeCell ref="A203:A204"/>
    <mergeCell ref="A211:E211"/>
    <mergeCell ref="B180:E180"/>
    <mergeCell ref="B181:E181"/>
    <mergeCell ref="A182:A183"/>
    <mergeCell ref="A190:E190"/>
    <mergeCell ref="A191:A192"/>
    <mergeCell ref="A196:A198"/>
    <mergeCell ref="B196:E198"/>
    <mergeCell ref="A150:E150"/>
    <mergeCell ref="A151:A152"/>
    <mergeCell ref="A176:E176"/>
    <mergeCell ref="A177:E177"/>
    <mergeCell ref="B178:E178"/>
    <mergeCell ref="B179:E179"/>
    <mergeCell ref="B137:E137"/>
    <mergeCell ref="B138:E138"/>
    <mergeCell ref="B139:E139"/>
    <mergeCell ref="A140:A141"/>
    <mergeCell ref="B142:E142"/>
    <mergeCell ref="B143:E143"/>
    <mergeCell ref="B100:E100"/>
    <mergeCell ref="B101:E101"/>
    <mergeCell ref="B102:E102"/>
    <mergeCell ref="A103:A104"/>
    <mergeCell ref="A111:E111"/>
    <mergeCell ref="A112:A113"/>
    <mergeCell ref="B63:E63"/>
    <mergeCell ref="B64:E64"/>
    <mergeCell ref="B65:E65"/>
    <mergeCell ref="A66:A67"/>
    <mergeCell ref="A74:E74"/>
    <mergeCell ref="A75:A76"/>
    <mergeCell ref="A29:A30"/>
    <mergeCell ref="A37:E37"/>
    <mergeCell ref="A38:A39"/>
    <mergeCell ref="B26:E26"/>
    <mergeCell ref="B27:E27"/>
    <mergeCell ref="B28:E28"/>
    <mergeCell ref="A2:E2"/>
    <mergeCell ref="A9:E11"/>
    <mergeCell ref="B12:E12"/>
    <mergeCell ref="A13:A14"/>
    <mergeCell ref="B17:E17"/>
    <mergeCell ref="A24:E24"/>
    <mergeCell ref="A25:E25"/>
    <mergeCell ref="A3:E3"/>
    <mergeCell ref="B5:E5"/>
    <mergeCell ref="B6:E6"/>
    <mergeCell ref="B7:E7"/>
    <mergeCell ref="A8:E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Formati 1 Misioni</vt:lpstr>
      <vt:lpstr>01110 PMA</vt:lpstr>
      <vt:lpstr>02120 Forca e Luftimit</vt:lpstr>
      <vt:lpstr>09430 Arsimi Ushtarak</vt:lpstr>
      <vt:lpstr>02150 Mbeshtetja e Luftimit</vt:lpstr>
      <vt:lpstr>07340 Mbeshtetje per Shendetesi</vt:lpstr>
      <vt:lpstr>10270 Mbeshtetje Sociale</vt:lpstr>
      <vt:lpstr>10910 Emergjenca Civile</vt:lpstr>
      <vt:lpstr>'01110 PMA'!Print_Area</vt:lpstr>
      <vt:lpstr>'02120 Forca e Luftimit'!Print_Area</vt:lpstr>
      <vt:lpstr>'02150 Mbeshtetja e Luftimit'!Print_Area</vt:lpstr>
      <vt:lpstr>'Formati 1 Misioni'!Print_Area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2019-08-29T14:20:24Z</dcterms:modified>
</cp:coreProperties>
</file>