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ion.cenalia.GOV\Desktop\PBA\PBA 2020-2022\PBA 2020-2022 FAZA 1\DOKUMENTI I PBA\Aneksi 1 Excel PBA 2020-2022\"/>
    </mc:Choice>
  </mc:AlternateContent>
  <bookViews>
    <workbookView xWindow="0" yWindow="0" windowWidth="28800" windowHeight="12435"/>
  </bookViews>
  <sheets>
    <sheet name="Formati 1 Misioni" sheetId="7" r:id="rId1"/>
    <sheet name="PMA" sheetId="2" r:id="rId2"/>
    <sheet name="Mbrojtja e Mjedis" sheetId="6" r:id="rId3"/>
    <sheet name="Adm i Pyjeve" sheetId="4" r:id="rId4"/>
    <sheet name="Zhv. i Turizmit" sheetId="5" r:id="rId5"/>
  </sheets>
  <definedNames>
    <definedName name="_xlnm.Print_Area" localSheetId="3">'Adm i Pyjeve'!$A$1:$E$454</definedName>
    <definedName name="_xlnm.Print_Area" localSheetId="2">'Mbrojtja e Mjedis'!$A$1:$E$1193</definedName>
    <definedName name="_xlnm.Print_Area" localSheetId="1">PMA!$A$1:$E$379</definedName>
    <definedName name="_xlnm.Print_Area" localSheetId="4">'Zhv. i Turizmit'!$A$1:$E$576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92" i="6" l="1"/>
  <c r="D1192" i="6"/>
  <c r="C1192" i="6"/>
  <c r="B1192" i="6"/>
  <c r="E1191" i="6"/>
  <c r="D1191" i="6"/>
  <c r="C1191" i="6"/>
  <c r="B1191" i="6"/>
  <c r="E1190" i="6"/>
  <c r="B1190" i="6"/>
  <c r="E1189" i="6"/>
  <c r="E1188" i="6" s="1"/>
  <c r="C1189" i="6"/>
  <c r="B1189" i="6"/>
  <c r="E1187" i="6"/>
  <c r="D1187" i="6"/>
  <c r="C1187" i="6"/>
  <c r="B1187" i="6"/>
  <c r="E1186" i="6"/>
  <c r="D1186" i="6"/>
  <c r="C1186" i="6"/>
  <c r="B1186" i="6"/>
  <c r="E1185" i="6"/>
  <c r="D1185" i="6"/>
  <c r="C1185" i="6"/>
  <c r="B1185" i="6"/>
  <c r="E1184" i="6"/>
  <c r="D1184" i="6"/>
  <c r="D1183" i="6" s="1"/>
  <c r="C1184" i="6"/>
  <c r="C1183" i="6" s="1"/>
  <c r="B1184" i="6"/>
  <c r="E1183" i="6"/>
  <c r="B1183" i="6"/>
  <c r="E1182" i="6"/>
  <c r="D1182" i="6"/>
  <c r="C1182" i="6"/>
  <c r="B1182" i="6"/>
  <c r="E1181" i="6"/>
  <c r="D1181" i="6"/>
  <c r="C1181" i="6"/>
  <c r="B1181" i="6"/>
  <c r="C1180" i="6"/>
  <c r="B1180" i="6"/>
  <c r="E1179" i="6"/>
  <c r="D1179" i="6"/>
  <c r="C1179" i="6"/>
  <c r="B1179" i="6"/>
  <c r="E1178" i="6"/>
  <c r="D1178" i="6"/>
  <c r="D1177" i="6" s="1"/>
  <c r="C1178" i="6"/>
  <c r="C1177" i="6" s="1"/>
  <c r="B1178" i="6"/>
  <c r="E1177" i="6"/>
  <c r="E1176" i="6"/>
  <c r="D1176" i="6"/>
  <c r="C1176" i="6"/>
  <c r="B1176" i="6"/>
  <c r="E1175" i="6"/>
  <c r="E1174" i="6" s="1"/>
  <c r="D1175" i="6"/>
  <c r="C1175" i="6"/>
  <c r="B1175" i="6"/>
  <c r="B1174" i="6" s="1"/>
  <c r="D1174" i="6"/>
  <c r="C1174" i="6"/>
  <c r="E1173" i="6"/>
  <c r="D1173" i="6"/>
  <c r="C1173" i="6"/>
  <c r="B1173" i="6"/>
  <c r="E1172" i="6"/>
  <c r="D1172" i="6"/>
  <c r="C1172" i="6"/>
  <c r="B1172" i="6"/>
  <c r="E1171" i="6"/>
  <c r="D1171" i="6"/>
  <c r="C1171" i="6"/>
  <c r="B1171" i="6"/>
  <c r="E1170" i="6"/>
  <c r="D1170" i="6"/>
  <c r="C1170" i="6"/>
  <c r="B1170" i="6"/>
  <c r="E1169" i="6"/>
  <c r="E1168" i="6" s="1"/>
  <c r="E1167" i="6"/>
  <c r="D1167" i="6"/>
  <c r="C1167" i="6"/>
  <c r="B1167" i="6"/>
  <c r="E1166" i="6"/>
  <c r="E1165" i="6" s="1"/>
  <c r="D1166" i="6"/>
  <c r="C1166" i="6"/>
  <c r="C1165" i="6" s="1"/>
  <c r="E1164" i="6"/>
  <c r="D1164" i="6"/>
  <c r="C1164" i="6"/>
  <c r="B1164" i="6"/>
  <c r="E1163" i="6"/>
  <c r="E1162" i="6" s="1"/>
  <c r="D1163" i="6"/>
  <c r="C1163" i="6"/>
  <c r="C1162" i="6" s="1"/>
  <c r="D1162" i="6"/>
  <c r="E1153" i="6"/>
  <c r="D1153" i="6"/>
  <c r="C1153" i="6"/>
  <c r="B1153" i="6"/>
  <c r="E1148" i="6"/>
  <c r="E1158" i="6" s="1"/>
  <c r="D1148" i="6"/>
  <c r="D1158" i="6" s="1"/>
  <c r="C1148" i="6"/>
  <c r="C1158" i="6" s="1"/>
  <c r="B1148" i="6"/>
  <c r="E1143" i="6"/>
  <c r="D1143" i="6"/>
  <c r="C1143" i="6"/>
  <c r="E1142" i="6"/>
  <c r="D1142" i="6"/>
  <c r="C1142" i="6"/>
  <c r="E1141" i="6"/>
  <c r="D1141" i="6"/>
  <c r="D1144" i="6" s="1"/>
  <c r="C1141" i="6"/>
  <c r="B1141" i="6"/>
  <c r="E1127" i="6"/>
  <c r="D1127" i="6"/>
  <c r="C1127" i="6"/>
  <c r="B1127" i="6"/>
  <c r="E1122" i="6"/>
  <c r="E1132" i="6" s="1"/>
  <c r="D1122" i="6"/>
  <c r="D1132" i="6" s="1"/>
  <c r="C1122" i="6"/>
  <c r="C1132" i="6" s="1"/>
  <c r="B1122" i="6"/>
  <c r="B1132" i="6" s="1"/>
  <c r="E1117" i="6"/>
  <c r="D1117" i="6"/>
  <c r="C1117" i="6"/>
  <c r="E1116" i="6"/>
  <c r="D1116" i="6"/>
  <c r="C1116" i="6"/>
  <c r="E1115" i="6"/>
  <c r="D1115" i="6"/>
  <c r="C1115" i="6"/>
  <c r="B1115" i="6"/>
  <c r="E1101" i="6"/>
  <c r="D1101" i="6"/>
  <c r="C1101" i="6"/>
  <c r="B1101" i="6"/>
  <c r="E1096" i="6"/>
  <c r="E1106" i="6" s="1"/>
  <c r="D1096" i="6"/>
  <c r="D1106" i="6" s="1"/>
  <c r="C1096" i="6"/>
  <c r="C1106" i="6" s="1"/>
  <c r="B1096" i="6"/>
  <c r="B1106" i="6" s="1"/>
  <c r="E1091" i="6"/>
  <c r="D1091" i="6"/>
  <c r="C1091" i="6"/>
  <c r="E1090" i="6"/>
  <c r="D1090" i="6"/>
  <c r="C1090" i="6"/>
  <c r="E1089" i="6"/>
  <c r="D1089" i="6"/>
  <c r="D1092" i="6" s="1"/>
  <c r="C1089" i="6"/>
  <c r="B1089" i="6"/>
  <c r="C1077" i="6"/>
  <c r="E1075" i="6"/>
  <c r="D1075" i="6"/>
  <c r="B1075" i="6"/>
  <c r="E1070" i="6"/>
  <c r="E1080" i="6" s="1"/>
  <c r="D1070" i="6"/>
  <c r="D1080" i="6" s="1"/>
  <c r="C1070" i="6"/>
  <c r="B1070" i="6"/>
  <c r="B1080" i="6" s="1"/>
  <c r="E1065" i="6"/>
  <c r="D1065" i="6"/>
  <c r="C1065" i="6"/>
  <c r="E1064" i="6"/>
  <c r="D1064" i="6"/>
  <c r="C1064" i="6"/>
  <c r="E1063" i="6"/>
  <c r="D1063" i="6"/>
  <c r="C1063" i="6"/>
  <c r="B1063" i="6"/>
  <c r="E1049" i="6"/>
  <c r="D1049" i="6"/>
  <c r="C1049" i="6"/>
  <c r="B1049" i="6"/>
  <c r="E1044" i="6"/>
  <c r="E1054" i="6" s="1"/>
  <c r="E1036" i="6" s="1"/>
  <c r="E1037" i="6" s="1"/>
  <c r="D1044" i="6"/>
  <c r="D1054" i="6" s="1"/>
  <c r="C1044" i="6"/>
  <c r="C1054" i="6" s="1"/>
  <c r="B1044" i="6"/>
  <c r="B1054" i="6" s="1"/>
  <c r="D1039" i="6"/>
  <c r="C1039" i="6"/>
  <c r="E1038" i="6"/>
  <c r="D1038" i="6"/>
  <c r="C1038" i="6"/>
  <c r="D1037" i="6"/>
  <c r="C1037" i="6"/>
  <c r="C1040" i="6" s="1"/>
  <c r="E1023" i="6"/>
  <c r="D1023" i="6"/>
  <c r="C1023" i="6"/>
  <c r="B1023" i="6"/>
  <c r="E1018" i="6"/>
  <c r="E1028" i="6" s="1"/>
  <c r="E1010" i="6" s="1"/>
  <c r="D1018" i="6"/>
  <c r="D1028" i="6" s="1"/>
  <c r="C1018" i="6"/>
  <c r="C1028" i="6" s="1"/>
  <c r="B1018" i="6"/>
  <c r="B1028" i="6" s="1"/>
  <c r="D1013" i="6"/>
  <c r="C1013" i="6"/>
  <c r="E1012" i="6"/>
  <c r="D1012" i="6"/>
  <c r="C1012" i="6"/>
  <c r="D1011" i="6"/>
  <c r="C1011" i="6"/>
  <c r="C1014" i="6" s="1"/>
  <c r="B1011" i="6"/>
  <c r="E997" i="6"/>
  <c r="D997" i="6"/>
  <c r="C997" i="6"/>
  <c r="B997" i="6"/>
  <c r="E992" i="6"/>
  <c r="E1002" i="6" s="1"/>
  <c r="E984" i="6" s="1"/>
  <c r="D992" i="6"/>
  <c r="D1002" i="6" s="1"/>
  <c r="C992" i="6"/>
  <c r="C1002" i="6" s="1"/>
  <c r="B992" i="6"/>
  <c r="B1002" i="6" s="1"/>
  <c r="D987" i="6"/>
  <c r="C987" i="6"/>
  <c r="E986" i="6"/>
  <c r="D986" i="6"/>
  <c r="C986" i="6"/>
  <c r="D985" i="6"/>
  <c r="C985" i="6"/>
  <c r="B985" i="6"/>
  <c r="E971" i="6"/>
  <c r="D971" i="6"/>
  <c r="C971" i="6"/>
  <c r="B971" i="6"/>
  <c r="E966" i="6"/>
  <c r="E976" i="6" s="1"/>
  <c r="D966" i="6"/>
  <c r="D976" i="6" s="1"/>
  <c r="C966" i="6"/>
  <c r="C976" i="6" s="1"/>
  <c r="B966" i="6"/>
  <c r="B976" i="6" s="1"/>
  <c r="E961" i="6"/>
  <c r="D961" i="6"/>
  <c r="C961" i="6"/>
  <c r="E960" i="6"/>
  <c r="D960" i="6"/>
  <c r="C960" i="6"/>
  <c r="E959" i="6"/>
  <c r="E962" i="6" s="1"/>
  <c r="D959" i="6"/>
  <c r="D962" i="6" s="1"/>
  <c r="C959" i="6"/>
  <c r="C962" i="6" s="1"/>
  <c r="B959" i="6"/>
  <c r="E950" i="6"/>
  <c r="E932" i="6" s="1"/>
  <c r="E945" i="6"/>
  <c r="D945" i="6"/>
  <c r="C945" i="6"/>
  <c r="B945" i="6"/>
  <c r="E940" i="6"/>
  <c r="D940" i="6"/>
  <c r="D950" i="6" s="1"/>
  <c r="C940" i="6"/>
  <c r="C950" i="6" s="1"/>
  <c r="B940" i="6"/>
  <c r="B950" i="6" s="1"/>
  <c r="D935" i="6"/>
  <c r="C935" i="6"/>
  <c r="E934" i="6"/>
  <c r="D934" i="6"/>
  <c r="C934" i="6"/>
  <c r="D933" i="6"/>
  <c r="D936" i="6" s="1"/>
  <c r="C933" i="6"/>
  <c r="B933" i="6"/>
  <c r="E919" i="6"/>
  <c r="D919" i="6"/>
  <c r="C919" i="6"/>
  <c r="B919" i="6"/>
  <c r="E914" i="6"/>
  <c r="E924" i="6" s="1"/>
  <c r="D914" i="6"/>
  <c r="D924" i="6" s="1"/>
  <c r="C914" i="6"/>
  <c r="C924" i="6" s="1"/>
  <c r="B914" i="6"/>
  <c r="B924" i="6" s="1"/>
  <c r="E909" i="6"/>
  <c r="D909" i="6"/>
  <c r="C909" i="6"/>
  <c r="E908" i="6"/>
  <c r="D908" i="6"/>
  <c r="C908" i="6"/>
  <c r="E907" i="6"/>
  <c r="D907" i="6"/>
  <c r="C907" i="6"/>
  <c r="B907" i="6"/>
  <c r="D896" i="6"/>
  <c r="D1190" i="6" s="1"/>
  <c r="E894" i="6"/>
  <c r="C894" i="6"/>
  <c r="B894" i="6"/>
  <c r="E889" i="6"/>
  <c r="E899" i="6" s="1"/>
  <c r="E881" i="6" s="1"/>
  <c r="D889" i="6"/>
  <c r="C889" i="6"/>
  <c r="C899" i="6" s="1"/>
  <c r="B889" i="6"/>
  <c r="B899" i="6" s="1"/>
  <c r="D884" i="6"/>
  <c r="C884" i="6"/>
  <c r="E883" i="6"/>
  <c r="D883" i="6"/>
  <c r="C883" i="6"/>
  <c r="D882" i="6"/>
  <c r="C882" i="6"/>
  <c r="D885" i="6" s="1"/>
  <c r="B882" i="6"/>
  <c r="E868" i="6"/>
  <c r="D868" i="6"/>
  <c r="C868" i="6"/>
  <c r="B868" i="6"/>
  <c r="E863" i="6"/>
  <c r="E873" i="6" s="1"/>
  <c r="E855" i="6" s="1"/>
  <c r="D863" i="6"/>
  <c r="D873" i="6" s="1"/>
  <c r="C863" i="6"/>
  <c r="C873" i="6" s="1"/>
  <c r="B863" i="6"/>
  <c r="B873" i="6" s="1"/>
  <c r="D858" i="6"/>
  <c r="C858" i="6"/>
  <c r="E857" i="6"/>
  <c r="D857" i="6"/>
  <c r="C857" i="6"/>
  <c r="D856" i="6"/>
  <c r="C856" i="6"/>
  <c r="C859" i="6" s="1"/>
  <c r="B856" i="6"/>
  <c r="E843" i="6"/>
  <c r="D843" i="6"/>
  <c r="C843" i="6"/>
  <c r="B843" i="6"/>
  <c r="E838" i="6"/>
  <c r="E848" i="6" s="1"/>
  <c r="E830" i="6" s="1"/>
  <c r="D838" i="6"/>
  <c r="C838" i="6"/>
  <c r="C848" i="6" s="1"/>
  <c r="B838" i="6"/>
  <c r="B848" i="6" s="1"/>
  <c r="D833" i="6"/>
  <c r="C833" i="6"/>
  <c r="E832" i="6"/>
  <c r="D832" i="6"/>
  <c r="C832" i="6"/>
  <c r="D831" i="6"/>
  <c r="D834" i="6" s="1"/>
  <c r="C831" i="6"/>
  <c r="B831" i="6"/>
  <c r="E818" i="6"/>
  <c r="D818" i="6"/>
  <c r="C818" i="6"/>
  <c r="B818" i="6"/>
  <c r="E813" i="6"/>
  <c r="E823" i="6" s="1"/>
  <c r="E805" i="6" s="1"/>
  <c r="D813" i="6"/>
  <c r="D823" i="6" s="1"/>
  <c r="C813" i="6"/>
  <c r="C823" i="6" s="1"/>
  <c r="B813" i="6"/>
  <c r="B823" i="6" s="1"/>
  <c r="D808" i="6"/>
  <c r="C808" i="6"/>
  <c r="E807" i="6"/>
  <c r="D807" i="6"/>
  <c r="C807" i="6"/>
  <c r="D806" i="6"/>
  <c r="C806" i="6"/>
  <c r="B806" i="6"/>
  <c r="E792" i="6"/>
  <c r="D792" i="6"/>
  <c r="C792" i="6"/>
  <c r="B792" i="6"/>
  <c r="E787" i="6"/>
  <c r="E797" i="6" s="1"/>
  <c r="E779" i="6" s="1"/>
  <c r="D787" i="6"/>
  <c r="D797" i="6" s="1"/>
  <c r="C787" i="6"/>
  <c r="C797" i="6" s="1"/>
  <c r="B787" i="6"/>
  <c r="B797" i="6" s="1"/>
  <c r="D782" i="6"/>
  <c r="C782" i="6"/>
  <c r="E781" i="6"/>
  <c r="D781" i="6"/>
  <c r="C781" i="6"/>
  <c r="D780" i="6"/>
  <c r="D783" i="6" s="1"/>
  <c r="C780" i="6"/>
  <c r="B780" i="6"/>
  <c r="E766" i="6"/>
  <c r="D766" i="6"/>
  <c r="C766" i="6"/>
  <c r="B766" i="6"/>
  <c r="E761" i="6"/>
  <c r="E771" i="6" s="1"/>
  <c r="E753" i="6" s="1"/>
  <c r="D761" i="6"/>
  <c r="D771" i="6" s="1"/>
  <c r="C761" i="6"/>
  <c r="C771" i="6" s="1"/>
  <c r="B761" i="6"/>
  <c r="B771" i="6" s="1"/>
  <c r="D756" i="6"/>
  <c r="C756" i="6"/>
  <c r="E755" i="6"/>
  <c r="D755" i="6"/>
  <c r="C755" i="6"/>
  <c r="D754" i="6"/>
  <c r="C754" i="6"/>
  <c r="B754" i="6"/>
  <c r="E746" i="6"/>
  <c r="E728" i="6" s="1"/>
  <c r="E741" i="6"/>
  <c r="D741" i="6"/>
  <c r="C741" i="6"/>
  <c r="B741" i="6"/>
  <c r="E736" i="6"/>
  <c r="D736" i="6"/>
  <c r="D746" i="6" s="1"/>
  <c r="C736" i="6"/>
  <c r="C746" i="6" s="1"/>
  <c r="B736" i="6"/>
  <c r="B746" i="6" s="1"/>
  <c r="D731" i="6"/>
  <c r="C731" i="6"/>
  <c r="E730" i="6"/>
  <c r="D730" i="6"/>
  <c r="C730" i="6"/>
  <c r="D729" i="6"/>
  <c r="D732" i="6" s="1"/>
  <c r="C729" i="6"/>
  <c r="B729" i="6"/>
  <c r="E715" i="6"/>
  <c r="D715" i="6"/>
  <c r="C715" i="6"/>
  <c r="B715" i="6"/>
  <c r="E710" i="6"/>
  <c r="E720" i="6" s="1"/>
  <c r="E702" i="6" s="1"/>
  <c r="D710" i="6"/>
  <c r="D720" i="6" s="1"/>
  <c r="C710" i="6"/>
  <c r="C720" i="6" s="1"/>
  <c r="B710" i="6"/>
  <c r="B720" i="6" s="1"/>
  <c r="D705" i="6"/>
  <c r="C705" i="6"/>
  <c r="E704" i="6"/>
  <c r="D704" i="6"/>
  <c r="C704" i="6"/>
  <c r="D703" i="6"/>
  <c r="C703" i="6"/>
  <c r="B703" i="6"/>
  <c r="C706" i="6" s="1"/>
  <c r="E689" i="6"/>
  <c r="D689" i="6"/>
  <c r="C689" i="6"/>
  <c r="B689" i="6"/>
  <c r="E684" i="6"/>
  <c r="E694" i="6" s="1"/>
  <c r="E676" i="6" s="1"/>
  <c r="D684" i="6"/>
  <c r="D694" i="6" s="1"/>
  <c r="C684" i="6"/>
  <c r="C694" i="6" s="1"/>
  <c r="B684" i="6"/>
  <c r="B694" i="6" s="1"/>
  <c r="D679" i="6"/>
  <c r="C679" i="6"/>
  <c r="E678" i="6"/>
  <c r="D678" i="6"/>
  <c r="C678" i="6"/>
  <c r="D677" i="6"/>
  <c r="C677" i="6"/>
  <c r="B677" i="6"/>
  <c r="E663" i="6"/>
  <c r="D663" i="6"/>
  <c r="C663" i="6"/>
  <c r="B663" i="6"/>
  <c r="E658" i="6"/>
  <c r="E668" i="6" s="1"/>
  <c r="E650" i="6" s="1"/>
  <c r="D658" i="6"/>
  <c r="D668" i="6" s="1"/>
  <c r="C658" i="6"/>
  <c r="C668" i="6" s="1"/>
  <c r="B658" i="6"/>
  <c r="B668" i="6" s="1"/>
  <c r="D653" i="6"/>
  <c r="C653" i="6"/>
  <c r="E652" i="6"/>
  <c r="D652" i="6"/>
  <c r="C652" i="6"/>
  <c r="D651" i="6"/>
  <c r="C651" i="6"/>
  <c r="C654" i="6" s="1"/>
  <c r="B651" i="6"/>
  <c r="E638" i="6"/>
  <c r="D638" i="6"/>
  <c r="C638" i="6"/>
  <c r="B638" i="6"/>
  <c r="E633" i="6"/>
  <c r="E643" i="6" s="1"/>
  <c r="E625" i="6" s="1"/>
  <c r="D633" i="6"/>
  <c r="D643" i="6" s="1"/>
  <c r="C633" i="6"/>
  <c r="C643" i="6" s="1"/>
  <c r="B633" i="6"/>
  <c r="B643" i="6" s="1"/>
  <c r="D628" i="6"/>
  <c r="C628" i="6"/>
  <c r="E627" i="6"/>
  <c r="D627" i="6"/>
  <c r="C627" i="6"/>
  <c r="D626" i="6"/>
  <c r="C626" i="6"/>
  <c r="B626" i="6"/>
  <c r="E612" i="6"/>
  <c r="D612" i="6"/>
  <c r="C612" i="6"/>
  <c r="B612" i="6"/>
  <c r="E607" i="6"/>
  <c r="E617" i="6" s="1"/>
  <c r="D607" i="6"/>
  <c r="D617" i="6" s="1"/>
  <c r="C607" i="6"/>
  <c r="C617" i="6" s="1"/>
  <c r="B607" i="6"/>
  <c r="B617" i="6" s="1"/>
  <c r="E602" i="6"/>
  <c r="D602" i="6"/>
  <c r="C602" i="6"/>
  <c r="E601" i="6"/>
  <c r="D601" i="6"/>
  <c r="C601" i="6"/>
  <c r="E600" i="6"/>
  <c r="D600" i="6"/>
  <c r="C600" i="6"/>
  <c r="C603" i="6" s="1"/>
  <c r="B600" i="6"/>
  <c r="E586" i="6"/>
  <c r="D586" i="6"/>
  <c r="C586" i="6"/>
  <c r="B586" i="6"/>
  <c r="E581" i="6"/>
  <c r="E591" i="6" s="1"/>
  <c r="D581" i="6"/>
  <c r="D591" i="6" s="1"/>
  <c r="C581" i="6"/>
  <c r="C591" i="6" s="1"/>
  <c r="B581" i="6"/>
  <c r="B591" i="6" s="1"/>
  <c r="D576" i="6"/>
  <c r="C576" i="6"/>
  <c r="E575" i="6"/>
  <c r="D575" i="6"/>
  <c r="C575" i="6"/>
  <c r="D574" i="6"/>
  <c r="C574" i="6"/>
  <c r="B574" i="6"/>
  <c r="E573" i="6"/>
  <c r="E576" i="6" s="1"/>
  <c r="E561" i="6"/>
  <c r="D561" i="6"/>
  <c r="C561" i="6"/>
  <c r="B561" i="6"/>
  <c r="E556" i="6"/>
  <c r="E566" i="6" s="1"/>
  <c r="E548" i="6" s="1"/>
  <c r="E549" i="6" s="1"/>
  <c r="D556" i="6"/>
  <c r="D566" i="6" s="1"/>
  <c r="C556" i="6"/>
  <c r="C566" i="6" s="1"/>
  <c r="B556" i="6"/>
  <c r="B566" i="6" s="1"/>
  <c r="D551" i="6"/>
  <c r="C551" i="6"/>
  <c r="E550" i="6"/>
  <c r="D550" i="6"/>
  <c r="C550" i="6"/>
  <c r="D549" i="6"/>
  <c r="C549" i="6"/>
  <c r="B549" i="6"/>
  <c r="E536" i="6"/>
  <c r="D536" i="6"/>
  <c r="C536" i="6"/>
  <c r="B536" i="6"/>
  <c r="E531" i="6"/>
  <c r="E541" i="6" s="1"/>
  <c r="D531" i="6"/>
  <c r="D541" i="6" s="1"/>
  <c r="C531" i="6"/>
  <c r="C541" i="6" s="1"/>
  <c r="B531" i="6"/>
  <c r="B541" i="6" s="1"/>
  <c r="E526" i="6"/>
  <c r="D526" i="6"/>
  <c r="C526" i="6"/>
  <c r="E525" i="6"/>
  <c r="D525" i="6"/>
  <c r="C525" i="6"/>
  <c r="E524" i="6"/>
  <c r="D524" i="6"/>
  <c r="C524" i="6"/>
  <c r="C527" i="6" s="1"/>
  <c r="B524" i="6"/>
  <c r="E510" i="6"/>
  <c r="D510" i="6"/>
  <c r="C510" i="6"/>
  <c r="B510" i="6"/>
  <c r="E505" i="6"/>
  <c r="E515" i="6" s="1"/>
  <c r="E497" i="6" s="1"/>
  <c r="E500" i="6" s="1"/>
  <c r="D505" i="6"/>
  <c r="D515" i="6" s="1"/>
  <c r="C505" i="6"/>
  <c r="C515" i="6" s="1"/>
  <c r="B505" i="6"/>
  <c r="B515" i="6" s="1"/>
  <c r="D500" i="6"/>
  <c r="C500" i="6"/>
  <c r="E499" i="6"/>
  <c r="D499" i="6"/>
  <c r="C499" i="6"/>
  <c r="D498" i="6"/>
  <c r="D501" i="6" s="1"/>
  <c r="C498" i="6"/>
  <c r="C501" i="6" s="1"/>
  <c r="B498" i="6"/>
  <c r="E484" i="6"/>
  <c r="D484" i="6"/>
  <c r="C484" i="6"/>
  <c r="B484" i="6"/>
  <c r="E479" i="6"/>
  <c r="E489" i="6" s="1"/>
  <c r="E471" i="6" s="1"/>
  <c r="E472" i="6" s="1"/>
  <c r="D479" i="6"/>
  <c r="D489" i="6" s="1"/>
  <c r="C479" i="6"/>
  <c r="C489" i="6" s="1"/>
  <c r="B479" i="6"/>
  <c r="B489" i="6" s="1"/>
  <c r="D474" i="6"/>
  <c r="C474" i="6"/>
  <c r="E473" i="6"/>
  <c r="D473" i="6"/>
  <c r="C473" i="6"/>
  <c r="D472" i="6"/>
  <c r="C472" i="6"/>
  <c r="B472" i="6"/>
  <c r="E459" i="6"/>
  <c r="D459" i="6"/>
  <c r="C459" i="6"/>
  <c r="B459" i="6"/>
  <c r="E454" i="6"/>
  <c r="E464" i="6" s="1"/>
  <c r="E446" i="6" s="1"/>
  <c r="D454" i="6"/>
  <c r="D464" i="6" s="1"/>
  <c r="C454" i="6"/>
  <c r="C464" i="6" s="1"/>
  <c r="B454" i="6"/>
  <c r="B464" i="6" s="1"/>
  <c r="D449" i="6"/>
  <c r="C449" i="6"/>
  <c r="E448" i="6"/>
  <c r="D448" i="6"/>
  <c r="C448" i="6"/>
  <c r="D447" i="6"/>
  <c r="D450" i="6" s="1"/>
  <c r="C447" i="6"/>
  <c r="C450" i="6" s="1"/>
  <c r="B447" i="6"/>
  <c r="E434" i="6"/>
  <c r="D434" i="6"/>
  <c r="C434" i="6"/>
  <c r="B434" i="6"/>
  <c r="E429" i="6"/>
  <c r="E439" i="6" s="1"/>
  <c r="E421" i="6" s="1"/>
  <c r="E422" i="6" s="1"/>
  <c r="D429" i="6"/>
  <c r="D439" i="6" s="1"/>
  <c r="C429" i="6"/>
  <c r="C439" i="6" s="1"/>
  <c r="B429" i="6"/>
  <c r="B439" i="6" s="1"/>
  <c r="D424" i="6"/>
  <c r="C424" i="6"/>
  <c r="E423" i="6"/>
  <c r="D423" i="6"/>
  <c r="C423" i="6"/>
  <c r="D422" i="6"/>
  <c r="D425" i="6" s="1"/>
  <c r="C422" i="6"/>
  <c r="B422" i="6"/>
  <c r="E408" i="6"/>
  <c r="D408" i="6"/>
  <c r="C408" i="6"/>
  <c r="B408" i="6"/>
  <c r="E403" i="6"/>
  <c r="E413" i="6" s="1"/>
  <c r="E395" i="6" s="1"/>
  <c r="E396" i="6" s="1"/>
  <c r="D403" i="6"/>
  <c r="D413" i="6" s="1"/>
  <c r="D395" i="6" s="1"/>
  <c r="C403" i="6"/>
  <c r="C413" i="6" s="1"/>
  <c r="B403" i="6"/>
  <c r="C398" i="6"/>
  <c r="E397" i="6"/>
  <c r="D397" i="6"/>
  <c r="C397" i="6"/>
  <c r="C396" i="6"/>
  <c r="B396" i="6"/>
  <c r="E383" i="6"/>
  <c r="D383" i="6"/>
  <c r="C383" i="6"/>
  <c r="B383" i="6"/>
  <c r="E378" i="6"/>
  <c r="E388" i="6" s="1"/>
  <c r="E370" i="6" s="1"/>
  <c r="D378" i="6"/>
  <c r="D388" i="6" s="1"/>
  <c r="D370" i="6" s="1"/>
  <c r="C378" i="6"/>
  <c r="C388" i="6" s="1"/>
  <c r="B378" i="6"/>
  <c r="B388" i="6" s="1"/>
  <c r="C373" i="6"/>
  <c r="E372" i="6"/>
  <c r="D372" i="6"/>
  <c r="C372" i="6"/>
  <c r="C371" i="6"/>
  <c r="B371" i="6"/>
  <c r="E357" i="6"/>
  <c r="D357" i="6"/>
  <c r="C357" i="6"/>
  <c r="B357" i="6"/>
  <c r="E352" i="6"/>
  <c r="E362" i="6" s="1"/>
  <c r="D352" i="6"/>
  <c r="D362" i="6" s="1"/>
  <c r="C352" i="6"/>
  <c r="C362" i="6" s="1"/>
  <c r="B352" i="6"/>
  <c r="B362" i="6" s="1"/>
  <c r="E347" i="6"/>
  <c r="D347" i="6"/>
  <c r="C347" i="6"/>
  <c r="E346" i="6"/>
  <c r="D346" i="6"/>
  <c r="C346" i="6"/>
  <c r="E345" i="6"/>
  <c r="D345" i="6"/>
  <c r="C345" i="6"/>
  <c r="C348" i="6" s="1"/>
  <c r="B345" i="6"/>
  <c r="E332" i="6"/>
  <c r="D332" i="6"/>
  <c r="C332" i="6"/>
  <c r="B332" i="6"/>
  <c r="E327" i="6"/>
  <c r="E337" i="6" s="1"/>
  <c r="D327" i="6"/>
  <c r="D337" i="6" s="1"/>
  <c r="C327" i="6"/>
  <c r="C337" i="6" s="1"/>
  <c r="B327" i="6"/>
  <c r="B337" i="6" s="1"/>
  <c r="C323" i="6"/>
  <c r="E322" i="6"/>
  <c r="D322" i="6"/>
  <c r="C322" i="6"/>
  <c r="E321" i="6"/>
  <c r="D321" i="6"/>
  <c r="C321" i="6"/>
  <c r="E320" i="6"/>
  <c r="D320" i="6"/>
  <c r="D323" i="6" s="1"/>
  <c r="C320" i="6"/>
  <c r="B320" i="6"/>
  <c r="E303" i="6"/>
  <c r="D303" i="6"/>
  <c r="C303" i="6"/>
  <c r="B303" i="6"/>
  <c r="E298" i="6"/>
  <c r="E308" i="6" s="1"/>
  <c r="D298" i="6"/>
  <c r="D308" i="6" s="1"/>
  <c r="C298" i="6"/>
  <c r="C308" i="6" s="1"/>
  <c r="B298" i="6"/>
  <c r="B308" i="6" s="1"/>
  <c r="E293" i="6"/>
  <c r="D293" i="6"/>
  <c r="C293" i="6"/>
  <c r="E292" i="6"/>
  <c r="D292" i="6"/>
  <c r="C292" i="6"/>
  <c r="E291" i="6"/>
  <c r="D291" i="6"/>
  <c r="C291" i="6"/>
  <c r="C294" i="6" s="1"/>
  <c r="B291" i="6"/>
  <c r="E277" i="6"/>
  <c r="D277" i="6"/>
  <c r="C277" i="6"/>
  <c r="B277" i="6"/>
  <c r="E272" i="6"/>
  <c r="E282" i="6" s="1"/>
  <c r="E264" i="6" s="1"/>
  <c r="D272" i="6"/>
  <c r="D282" i="6" s="1"/>
  <c r="C272" i="6"/>
  <c r="C282" i="6" s="1"/>
  <c r="B272" i="6"/>
  <c r="B282" i="6" s="1"/>
  <c r="C267" i="6"/>
  <c r="E266" i="6"/>
  <c r="D266" i="6"/>
  <c r="C266" i="6"/>
  <c r="C265" i="6"/>
  <c r="B265" i="6"/>
  <c r="D264" i="6"/>
  <c r="D267" i="6" s="1"/>
  <c r="E251" i="6"/>
  <c r="D251" i="6"/>
  <c r="C251" i="6"/>
  <c r="B251" i="6"/>
  <c r="E246" i="6"/>
  <c r="E256" i="6" s="1"/>
  <c r="D246" i="6"/>
  <c r="D256" i="6" s="1"/>
  <c r="C246" i="6"/>
  <c r="C256" i="6" s="1"/>
  <c r="B246" i="6"/>
  <c r="B256" i="6" s="1"/>
  <c r="E241" i="6"/>
  <c r="D241" i="6"/>
  <c r="C241" i="6"/>
  <c r="E240" i="6"/>
  <c r="D240" i="6"/>
  <c r="C240" i="6"/>
  <c r="E239" i="6"/>
  <c r="D239" i="6"/>
  <c r="C239" i="6"/>
  <c r="B239" i="6"/>
  <c r="E225" i="6"/>
  <c r="D225" i="6"/>
  <c r="C225" i="6"/>
  <c r="B225" i="6"/>
  <c r="E220" i="6"/>
  <c r="E230" i="6" s="1"/>
  <c r="D220" i="6"/>
  <c r="D230" i="6" s="1"/>
  <c r="C220" i="6"/>
  <c r="C230" i="6" s="1"/>
  <c r="B220" i="6"/>
  <c r="B230" i="6" s="1"/>
  <c r="E215" i="6"/>
  <c r="D215" i="6"/>
  <c r="C215" i="6"/>
  <c r="E214" i="6"/>
  <c r="D214" i="6"/>
  <c r="C214" i="6"/>
  <c r="E213" i="6"/>
  <c r="D213" i="6"/>
  <c r="C213" i="6"/>
  <c r="C216" i="6" s="1"/>
  <c r="B213" i="6"/>
  <c r="D200" i="6"/>
  <c r="D1189" i="6" s="1"/>
  <c r="D1188" i="6" s="1"/>
  <c r="E199" i="6"/>
  <c r="C199" i="6"/>
  <c r="B199" i="6"/>
  <c r="E194" i="6"/>
  <c r="D194" i="6"/>
  <c r="C194" i="6"/>
  <c r="C204" i="6" s="1"/>
  <c r="B194" i="6"/>
  <c r="B204" i="6" s="1"/>
  <c r="D189" i="6"/>
  <c r="C189" i="6"/>
  <c r="E188" i="6"/>
  <c r="D188" i="6"/>
  <c r="C188" i="6"/>
  <c r="D187" i="6"/>
  <c r="C187" i="6"/>
  <c r="B187" i="6"/>
  <c r="C174" i="6"/>
  <c r="C145" i="6" s="1"/>
  <c r="E165" i="6"/>
  <c r="D165" i="6"/>
  <c r="C165" i="6"/>
  <c r="B165" i="6"/>
  <c r="D160" i="6"/>
  <c r="D1169" i="6" s="1"/>
  <c r="C160" i="6"/>
  <c r="C1169" i="6" s="1"/>
  <c r="C1168" i="6" s="1"/>
  <c r="B160" i="6"/>
  <c r="B1169" i="6" s="1"/>
  <c r="B1168" i="6" s="1"/>
  <c r="E159" i="6"/>
  <c r="C159" i="6"/>
  <c r="B157" i="6"/>
  <c r="B1166" i="6" s="1"/>
  <c r="B1165" i="6" s="1"/>
  <c r="E156" i="6"/>
  <c r="D156" i="6"/>
  <c r="C156" i="6"/>
  <c r="B156" i="6"/>
  <c r="B154" i="6"/>
  <c r="B153" i="6" s="1"/>
  <c r="E153" i="6"/>
  <c r="D153" i="6"/>
  <c r="C153" i="6"/>
  <c r="E147" i="6"/>
  <c r="D147" i="6"/>
  <c r="C147" i="6"/>
  <c r="E137" i="6"/>
  <c r="E108" i="6" s="1"/>
  <c r="E128" i="6"/>
  <c r="D128" i="6"/>
  <c r="C128" i="6"/>
  <c r="B128" i="6"/>
  <c r="E122" i="6"/>
  <c r="D122" i="6"/>
  <c r="C122" i="6"/>
  <c r="B122" i="6"/>
  <c r="E119" i="6"/>
  <c r="D119" i="6"/>
  <c r="C119" i="6"/>
  <c r="B119" i="6"/>
  <c r="E116" i="6"/>
  <c r="D116" i="6"/>
  <c r="C116" i="6"/>
  <c r="B116" i="6"/>
  <c r="E110" i="6"/>
  <c r="D110" i="6"/>
  <c r="C110" i="6"/>
  <c r="E85" i="6"/>
  <c r="D85" i="6"/>
  <c r="C85" i="6"/>
  <c r="B85" i="6"/>
  <c r="E82" i="6"/>
  <c r="D82" i="6"/>
  <c r="C82" i="6"/>
  <c r="B82" i="6"/>
  <c r="E79" i="6"/>
  <c r="D79" i="6"/>
  <c r="C79" i="6"/>
  <c r="B79" i="6"/>
  <c r="E73" i="6"/>
  <c r="D73" i="6"/>
  <c r="C73" i="6"/>
  <c r="D60" i="6"/>
  <c r="E48" i="6"/>
  <c r="D48" i="6"/>
  <c r="C48" i="6"/>
  <c r="C63" i="6" s="1"/>
  <c r="C64" i="6" s="1"/>
  <c r="B48" i="6"/>
  <c r="B63" i="6" s="1"/>
  <c r="B64" i="6" s="1"/>
  <c r="E45" i="6"/>
  <c r="D45" i="6"/>
  <c r="C45" i="6"/>
  <c r="B45" i="6"/>
  <c r="E42" i="6"/>
  <c r="D42" i="6"/>
  <c r="C42" i="6"/>
  <c r="B42" i="6"/>
  <c r="E37" i="6"/>
  <c r="D37" i="6"/>
  <c r="C37" i="6"/>
  <c r="E36" i="6"/>
  <c r="D36" i="6"/>
  <c r="C36" i="6"/>
  <c r="E35" i="6"/>
  <c r="D35" i="6"/>
  <c r="D38" i="6" s="1"/>
  <c r="C35" i="6"/>
  <c r="B35" i="6"/>
  <c r="B1158" i="6" l="1"/>
  <c r="D100" i="6"/>
  <c r="D71" i="6" s="1"/>
  <c r="C190" i="6"/>
  <c r="D294" i="6"/>
  <c r="C577" i="6"/>
  <c r="D629" i="6"/>
  <c r="D680" i="6"/>
  <c r="C757" i="6"/>
  <c r="C910" i="6"/>
  <c r="D1040" i="6"/>
  <c r="D1066" i="6"/>
  <c r="C1118" i="6"/>
  <c r="D63" i="6"/>
  <c r="D64" i="6" s="1"/>
  <c r="E38" i="6"/>
  <c r="C137" i="6"/>
  <c r="D1168" i="6"/>
  <c r="D190" i="6"/>
  <c r="D216" i="6"/>
  <c r="E242" i="6"/>
  <c r="C268" i="6"/>
  <c r="E552" i="6"/>
  <c r="D577" i="6"/>
  <c r="C1092" i="6"/>
  <c r="D1165" i="6"/>
  <c r="B1188" i="6"/>
  <c r="C100" i="6"/>
  <c r="B413" i="6"/>
  <c r="D848" i="6"/>
  <c r="E1066" i="6"/>
  <c r="B1163" i="6"/>
  <c r="B1162" i="6" s="1"/>
  <c r="B1177" i="6"/>
  <c r="C475" i="6"/>
  <c r="C809" i="6"/>
  <c r="D910" i="6"/>
  <c r="E1039" i="6"/>
  <c r="C38" i="6"/>
  <c r="E100" i="6"/>
  <c r="D137" i="6"/>
  <c r="B159" i="6"/>
  <c r="C242" i="6"/>
  <c r="C374" i="6"/>
  <c r="C425" i="6"/>
  <c r="D475" i="6"/>
  <c r="D527" i="6"/>
  <c r="D552" i="6"/>
  <c r="E1092" i="6"/>
  <c r="B137" i="6"/>
  <c r="B108" i="6" s="1"/>
  <c r="B109" i="6" s="1"/>
  <c r="E474" i="6"/>
  <c r="D1014" i="6"/>
  <c r="E1144" i="6"/>
  <c r="E294" i="6"/>
  <c r="E348" i="6"/>
  <c r="E424" i="6"/>
  <c r="D603" i="6"/>
  <c r="D1118" i="6"/>
  <c r="B100" i="6"/>
  <c r="E174" i="6"/>
  <c r="E145" i="6" s="1"/>
  <c r="D265" i="6"/>
  <c r="D268" i="6" s="1"/>
  <c r="D894" i="6"/>
  <c r="D899" i="6" s="1"/>
  <c r="C988" i="6"/>
  <c r="C1144" i="6"/>
  <c r="D396" i="6"/>
  <c r="D399" i="6" s="1"/>
  <c r="D398" i="6"/>
  <c r="E449" i="6"/>
  <c r="E447" i="6"/>
  <c r="E450" i="6" s="1"/>
  <c r="E628" i="6"/>
  <c r="E626" i="6"/>
  <c r="E629" i="6" s="1"/>
  <c r="E782" i="6"/>
  <c r="E780" i="6"/>
  <c r="E783" i="6" s="1"/>
  <c r="E833" i="6"/>
  <c r="E831" i="6"/>
  <c r="E834" i="6" s="1"/>
  <c r="D373" i="6"/>
  <c r="D371" i="6"/>
  <c r="D374" i="6" s="1"/>
  <c r="E679" i="6"/>
  <c r="E677" i="6"/>
  <c r="E680" i="6" s="1"/>
  <c r="C108" i="6"/>
  <c r="C175" i="6"/>
  <c r="C146" i="6"/>
  <c r="E109" i="6"/>
  <c r="E703" i="6"/>
  <c r="E706" i="6" s="1"/>
  <c r="E705" i="6"/>
  <c r="E856" i="6"/>
  <c r="E859" i="6" s="1"/>
  <c r="E858" i="6"/>
  <c r="E935" i="6"/>
  <c r="E933" i="6"/>
  <c r="E936" i="6" s="1"/>
  <c r="E267" i="6"/>
  <c r="E265" i="6"/>
  <c r="E268" i="6" s="1"/>
  <c r="D72" i="6"/>
  <c r="D101" i="6"/>
  <c r="E498" i="6"/>
  <c r="E501" i="6" s="1"/>
  <c r="D159" i="6"/>
  <c r="D174" i="6" s="1"/>
  <c r="D242" i="6"/>
  <c r="E323" i="6"/>
  <c r="E651" i="6"/>
  <c r="E654" i="6" s="1"/>
  <c r="E653" i="6"/>
  <c r="C1190" i="6"/>
  <c r="C1188" i="6" s="1"/>
  <c r="C1075" i="6"/>
  <c r="C1080" i="6" s="1"/>
  <c r="C1161" i="6" s="1"/>
  <c r="E731" i="6"/>
  <c r="E729" i="6"/>
  <c r="E732" i="6" s="1"/>
  <c r="D1180" i="6"/>
  <c r="E60" i="6"/>
  <c r="E216" i="6"/>
  <c r="E551" i="6"/>
  <c r="E754" i="6"/>
  <c r="E757" i="6" s="1"/>
  <c r="E756" i="6"/>
  <c r="E1013" i="6"/>
  <c r="E1011" i="6"/>
  <c r="E1014" i="6" s="1"/>
  <c r="C71" i="6"/>
  <c r="D108" i="6"/>
  <c r="D138" i="6" s="1"/>
  <c r="E138" i="6"/>
  <c r="B174" i="6"/>
  <c r="B138" i="6"/>
  <c r="E204" i="6"/>
  <c r="E186" i="6" s="1"/>
  <c r="D348" i="6"/>
  <c r="E373" i="6"/>
  <c r="E371" i="6"/>
  <c r="E574" i="6"/>
  <c r="E577" i="6" s="1"/>
  <c r="E806" i="6"/>
  <c r="E809" i="6" s="1"/>
  <c r="E808" i="6"/>
  <c r="E884" i="6"/>
  <c r="E882" i="6"/>
  <c r="E885" i="6" s="1"/>
  <c r="E985" i="6"/>
  <c r="E988" i="6" s="1"/>
  <c r="E987" i="6"/>
  <c r="E398" i="6"/>
  <c r="E475" i="6"/>
  <c r="E527" i="6"/>
  <c r="C552" i="6"/>
  <c r="E603" i="6"/>
  <c r="C629" i="6"/>
  <c r="D706" i="6"/>
  <c r="C732" i="6"/>
  <c r="D809" i="6"/>
  <c r="C834" i="6"/>
  <c r="D199" i="6"/>
  <c r="D204" i="6" s="1"/>
  <c r="C399" i="6"/>
  <c r="E425" i="6"/>
  <c r="D654" i="6"/>
  <c r="C680" i="6"/>
  <c r="D757" i="6"/>
  <c r="C783" i="6"/>
  <c r="D859" i="6"/>
  <c r="C885" i="6"/>
  <c r="E910" i="6"/>
  <c r="C936" i="6"/>
  <c r="D988" i="6"/>
  <c r="E1040" i="6"/>
  <c r="C1066" i="6"/>
  <c r="E1118" i="6"/>
  <c r="E575" i="5"/>
  <c r="D575" i="5"/>
  <c r="C575" i="5"/>
  <c r="E574" i="5"/>
  <c r="E571" i="5" s="1"/>
  <c r="D574" i="5"/>
  <c r="C574" i="5"/>
  <c r="E573" i="5"/>
  <c r="D573" i="5"/>
  <c r="D571" i="5" s="1"/>
  <c r="C573" i="5"/>
  <c r="E572" i="5"/>
  <c r="D572" i="5"/>
  <c r="C572" i="5"/>
  <c r="C571" i="5" s="1"/>
  <c r="B572" i="5"/>
  <c r="B571" i="5" s="1"/>
  <c r="E565" i="5"/>
  <c r="D565" i="5"/>
  <c r="C565" i="5"/>
  <c r="B565" i="5"/>
  <c r="E564" i="5"/>
  <c r="D564" i="5"/>
  <c r="C564" i="5"/>
  <c r="B564" i="5"/>
  <c r="C563" i="5"/>
  <c r="B563" i="5"/>
  <c r="E562" i="5"/>
  <c r="D562" i="5"/>
  <c r="C562" i="5"/>
  <c r="B562" i="5"/>
  <c r="E561" i="5"/>
  <c r="E560" i="5" s="1"/>
  <c r="D561" i="5"/>
  <c r="C561" i="5"/>
  <c r="C560" i="5" s="1"/>
  <c r="B561" i="5"/>
  <c r="D560" i="5"/>
  <c r="B560" i="5"/>
  <c r="E559" i="5"/>
  <c r="D559" i="5"/>
  <c r="C559" i="5"/>
  <c r="B559" i="5"/>
  <c r="E558" i="5"/>
  <c r="D558" i="5"/>
  <c r="D557" i="5" s="1"/>
  <c r="C558" i="5"/>
  <c r="C557" i="5" s="1"/>
  <c r="B558" i="5"/>
  <c r="B557" i="5" s="1"/>
  <c r="E557" i="5"/>
  <c r="E556" i="5"/>
  <c r="E554" i="5" s="1"/>
  <c r="D556" i="5"/>
  <c r="C556" i="5"/>
  <c r="B556" i="5"/>
  <c r="E555" i="5"/>
  <c r="D555" i="5"/>
  <c r="C555" i="5"/>
  <c r="C554" i="5" s="1"/>
  <c r="B555" i="5"/>
  <c r="B554" i="5" s="1"/>
  <c r="D554" i="5"/>
  <c r="E553" i="5"/>
  <c r="D553" i="5"/>
  <c r="C553" i="5"/>
  <c r="B553" i="5"/>
  <c r="E552" i="5"/>
  <c r="E551" i="5" s="1"/>
  <c r="D552" i="5"/>
  <c r="C552" i="5"/>
  <c r="C551" i="5" s="1"/>
  <c r="B552" i="5"/>
  <c r="B551" i="5" s="1"/>
  <c r="D551" i="5"/>
  <c r="E550" i="5"/>
  <c r="D550" i="5"/>
  <c r="C550" i="5"/>
  <c r="B550" i="5"/>
  <c r="E549" i="5"/>
  <c r="E548" i="5" s="1"/>
  <c r="D549" i="5"/>
  <c r="D548" i="5" s="1"/>
  <c r="C549" i="5"/>
  <c r="C548" i="5" s="1"/>
  <c r="B549" i="5"/>
  <c r="B548" i="5" s="1"/>
  <c r="E547" i="5"/>
  <c r="D547" i="5"/>
  <c r="C547" i="5"/>
  <c r="B547" i="5"/>
  <c r="E546" i="5"/>
  <c r="D546" i="5"/>
  <c r="D545" i="5" s="1"/>
  <c r="C546" i="5"/>
  <c r="C545" i="5" s="1"/>
  <c r="B546" i="5"/>
  <c r="B545" i="5" s="1"/>
  <c r="E545" i="5"/>
  <c r="E536" i="5"/>
  <c r="D536" i="5"/>
  <c r="C536" i="5"/>
  <c r="B536" i="5"/>
  <c r="E531" i="5"/>
  <c r="E541" i="5" s="1"/>
  <c r="D531" i="5"/>
  <c r="D541" i="5" s="1"/>
  <c r="C531" i="5"/>
  <c r="C541" i="5" s="1"/>
  <c r="B531" i="5"/>
  <c r="B541" i="5" s="1"/>
  <c r="E525" i="5"/>
  <c r="D525" i="5"/>
  <c r="C525" i="5"/>
  <c r="E510" i="5"/>
  <c r="D510" i="5"/>
  <c r="C510" i="5"/>
  <c r="B510" i="5"/>
  <c r="E505" i="5"/>
  <c r="E515" i="5" s="1"/>
  <c r="E497" i="5" s="1"/>
  <c r="D505" i="5"/>
  <c r="D515" i="5" s="1"/>
  <c r="D497" i="5" s="1"/>
  <c r="C505" i="5"/>
  <c r="C515" i="5" s="1"/>
  <c r="C497" i="5" s="1"/>
  <c r="B505" i="5"/>
  <c r="B515" i="5" s="1"/>
  <c r="B497" i="5" s="1"/>
  <c r="B498" i="5" s="1"/>
  <c r="E499" i="5"/>
  <c r="D499" i="5"/>
  <c r="C499" i="5"/>
  <c r="E484" i="5"/>
  <c r="D484" i="5"/>
  <c r="C484" i="5"/>
  <c r="B484" i="5"/>
  <c r="E479" i="5"/>
  <c r="E489" i="5" s="1"/>
  <c r="E471" i="5" s="1"/>
  <c r="D479" i="5"/>
  <c r="D489" i="5" s="1"/>
  <c r="D471" i="5" s="1"/>
  <c r="C479" i="5"/>
  <c r="C489" i="5" s="1"/>
  <c r="C471" i="5" s="1"/>
  <c r="B479" i="5"/>
  <c r="B489" i="5" s="1"/>
  <c r="B471" i="5" s="1"/>
  <c r="B472" i="5" s="1"/>
  <c r="E473" i="5"/>
  <c r="D473" i="5"/>
  <c r="C473" i="5"/>
  <c r="E458" i="5"/>
  <c r="D458" i="5"/>
  <c r="C458" i="5"/>
  <c r="B458" i="5"/>
  <c r="E453" i="5"/>
  <c r="E463" i="5" s="1"/>
  <c r="E445" i="5" s="1"/>
  <c r="D453" i="5"/>
  <c r="D463" i="5" s="1"/>
  <c r="D445" i="5" s="1"/>
  <c r="C453" i="5"/>
  <c r="B453" i="5"/>
  <c r="B463" i="5" s="1"/>
  <c r="B445" i="5" s="1"/>
  <c r="B446" i="5" s="1"/>
  <c r="E447" i="5"/>
  <c r="D447" i="5"/>
  <c r="C447" i="5"/>
  <c r="E432" i="5"/>
  <c r="D432" i="5"/>
  <c r="C432" i="5"/>
  <c r="B432" i="5"/>
  <c r="E427" i="5"/>
  <c r="E437" i="5" s="1"/>
  <c r="E419" i="5" s="1"/>
  <c r="D427" i="5"/>
  <c r="D437" i="5" s="1"/>
  <c r="D419" i="5" s="1"/>
  <c r="C427" i="5"/>
  <c r="B427" i="5"/>
  <c r="B437" i="5" s="1"/>
  <c r="B419" i="5" s="1"/>
  <c r="B420" i="5" s="1"/>
  <c r="E421" i="5"/>
  <c r="D421" i="5"/>
  <c r="C421" i="5"/>
  <c r="E406" i="5"/>
  <c r="D406" i="5"/>
  <c r="C406" i="5"/>
  <c r="B406" i="5"/>
  <c r="E401" i="5"/>
  <c r="E411" i="5" s="1"/>
  <c r="E393" i="5" s="1"/>
  <c r="D401" i="5"/>
  <c r="D411" i="5" s="1"/>
  <c r="D393" i="5" s="1"/>
  <c r="C401" i="5"/>
  <c r="C411" i="5" s="1"/>
  <c r="C393" i="5" s="1"/>
  <c r="B401" i="5"/>
  <c r="E395" i="5"/>
  <c r="D395" i="5"/>
  <c r="C395" i="5"/>
  <c r="E380" i="5"/>
  <c r="D380" i="5"/>
  <c r="C380" i="5"/>
  <c r="B380" i="5"/>
  <c r="E375" i="5"/>
  <c r="E385" i="5" s="1"/>
  <c r="E367" i="5" s="1"/>
  <c r="D375" i="5"/>
  <c r="D385" i="5" s="1"/>
  <c r="D367" i="5" s="1"/>
  <c r="C375" i="5"/>
  <c r="C385" i="5" s="1"/>
  <c r="C367" i="5" s="1"/>
  <c r="B375" i="5"/>
  <c r="B385" i="5" s="1"/>
  <c r="B367" i="5" s="1"/>
  <c r="B368" i="5" s="1"/>
  <c r="E369" i="5"/>
  <c r="D369" i="5"/>
  <c r="C369" i="5"/>
  <c r="E354" i="5"/>
  <c r="D354" i="5"/>
  <c r="C354" i="5"/>
  <c r="B354" i="5"/>
  <c r="E349" i="5"/>
  <c r="E359" i="5" s="1"/>
  <c r="E341" i="5" s="1"/>
  <c r="D349" i="5"/>
  <c r="D359" i="5" s="1"/>
  <c r="D341" i="5" s="1"/>
  <c r="C349" i="5"/>
  <c r="B349" i="5"/>
  <c r="B359" i="5" s="1"/>
  <c r="B341" i="5" s="1"/>
  <c r="B342" i="5" s="1"/>
  <c r="E343" i="5"/>
  <c r="D343" i="5"/>
  <c r="C343" i="5"/>
  <c r="E328" i="5"/>
  <c r="D328" i="5"/>
  <c r="C328" i="5"/>
  <c r="B328" i="5"/>
  <c r="E323" i="5"/>
  <c r="E333" i="5" s="1"/>
  <c r="E315" i="5" s="1"/>
  <c r="D323" i="5"/>
  <c r="D333" i="5" s="1"/>
  <c r="D315" i="5" s="1"/>
  <c r="C323" i="5"/>
  <c r="B323" i="5"/>
  <c r="B333" i="5" s="1"/>
  <c r="B315" i="5" s="1"/>
  <c r="B316" i="5" s="1"/>
  <c r="E317" i="5"/>
  <c r="D317" i="5"/>
  <c r="C317" i="5"/>
  <c r="E302" i="5"/>
  <c r="D302" i="5"/>
  <c r="C302" i="5"/>
  <c r="B302" i="5"/>
  <c r="E297" i="5"/>
  <c r="E307" i="5" s="1"/>
  <c r="E289" i="5" s="1"/>
  <c r="D297" i="5"/>
  <c r="D307" i="5" s="1"/>
  <c r="D289" i="5" s="1"/>
  <c r="C297" i="5"/>
  <c r="C307" i="5" s="1"/>
  <c r="C289" i="5" s="1"/>
  <c r="B297" i="5"/>
  <c r="E291" i="5"/>
  <c r="D291" i="5"/>
  <c r="C291" i="5"/>
  <c r="E276" i="5"/>
  <c r="D276" i="5"/>
  <c r="C276" i="5"/>
  <c r="B276" i="5"/>
  <c r="E271" i="5"/>
  <c r="E281" i="5" s="1"/>
  <c r="D271" i="5"/>
  <c r="C271" i="5"/>
  <c r="C281" i="5" s="1"/>
  <c r="C263" i="5" s="1"/>
  <c r="B271" i="5"/>
  <c r="B281" i="5" s="1"/>
  <c r="B263" i="5" s="1"/>
  <c r="B264" i="5" s="1"/>
  <c r="E265" i="5"/>
  <c r="D265" i="5"/>
  <c r="C265" i="5"/>
  <c r="E264" i="5"/>
  <c r="E250" i="5"/>
  <c r="D250" i="5"/>
  <c r="C250" i="5"/>
  <c r="B250" i="5"/>
  <c r="E245" i="5"/>
  <c r="E255" i="5" s="1"/>
  <c r="E237" i="5" s="1"/>
  <c r="D245" i="5"/>
  <c r="D255" i="5" s="1"/>
  <c r="D237" i="5" s="1"/>
  <c r="C245" i="5"/>
  <c r="C255" i="5" s="1"/>
  <c r="C237" i="5" s="1"/>
  <c r="B245" i="5"/>
  <c r="B255" i="5" s="1"/>
  <c r="B237" i="5" s="1"/>
  <c r="B238" i="5" s="1"/>
  <c r="E239" i="5"/>
  <c r="D239" i="5"/>
  <c r="C239" i="5"/>
  <c r="E224" i="5"/>
  <c r="D224" i="5"/>
  <c r="C224" i="5"/>
  <c r="B224" i="5"/>
  <c r="E219" i="5"/>
  <c r="E229" i="5" s="1"/>
  <c r="D219" i="5"/>
  <c r="D229" i="5" s="1"/>
  <c r="C219" i="5"/>
  <c r="C229" i="5" s="1"/>
  <c r="B219" i="5"/>
  <c r="B229" i="5" s="1"/>
  <c r="E214" i="5"/>
  <c r="D214" i="5"/>
  <c r="C214" i="5"/>
  <c r="E213" i="5"/>
  <c r="D213" i="5"/>
  <c r="C213" i="5"/>
  <c r="E212" i="5"/>
  <c r="D212" i="5"/>
  <c r="C212" i="5"/>
  <c r="B212" i="5"/>
  <c r="E198" i="5"/>
  <c r="D198" i="5"/>
  <c r="C198" i="5"/>
  <c r="B198" i="5"/>
  <c r="E193" i="5"/>
  <c r="E203" i="5" s="1"/>
  <c r="D193" i="5"/>
  <c r="D203" i="5" s="1"/>
  <c r="C193" i="5"/>
  <c r="C203" i="5" s="1"/>
  <c r="B193" i="5"/>
  <c r="B203" i="5" s="1"/>
  <c r="E188" i="5"/>
  <c r="D188" i="5"/>
  <c r="C188" i="5"/>
  <c r="E187" i="5"/>
  <c r="D187" i="5"/>
  <c r="C187" i="5"/>
  <c r="E186" i="5"/>
  <c r="D186" i="5"/>
  <c r="C186" i="5"/>
  <c r="B186" i="5"/>
  <c r="E173" i="5"/>
  <c r="D173" i="5"/>
  <c r="D144" i="5" s="1"/>
  <c r="C173" i="5"/>
  <c r="C144" i="5" s="1"/>
  <c r="C145" i="5" s="1"/>
  <c r="B173" i="5"/>
  <c r="B144" i="5" s="1"/>
  <c r="B145" i="5" s="1"/>
  <c r="E146" i="5"/>
  <c r="D146" i="5"/>
  <c r="C146" i="5"/>
  <c r="E144" i="5"/>
  <c r="E121" i="5"/>
  <c r="D121" i="5"/>
  <c r="C121" i="5"/>
  <c r="B121" i="5"/>
  <c r="E118" i="5"/>
  <c r="D118" i="5"/>
  <c r="C118" i="5"/>
  <c r="B118" i="5"/>
  <c r="E115" i="5"/>
  <c r="D115" i="5"/>
  <c r="C115" i="5"/>
  <c r="B115" i="5"/>
  <c r="E109" i="5"/>
  <c r="D109" i="5"/>
  <c r="C109" i="5"/>
  <c r="D97" i="5"/>
  <c r="E97" i="5" s="1"/>
  <c r="E85" i="5"/>
  <c r="D85" i="5"/>
  <c r="C85" i="5"/>
  <c r="B85" i="5"/>
  <c r="E82" i="5"/>
  <c r="D82" i="5"/>
  <c r="C82" i="5"/>
  <c r="B82" i="5"/>
  <c r="E79" i="5"/>
  <c r="D79" i="5"/>
  <c r="C79" i="5"/>
  <c r="B79" i="5"/>
  <c r="E73" i="5"/>
  <c r="D73" i="5"/>
  <c r="C73" i="5"/>
  <c r="D60" i="5"/>
  <c r="E48" i="5"/>
  <c r="D48" i="5"/>
  <c r="C48" i="5"/>
  <c r="E45" i="5"/>
  <c r="D45" i="5"/>
  <c r="C45" i="5"/>
  <c r="B45" i="5"/>
  <c r="E42" i="5"/>
  <c r="D42" i="5"/>
  <c r="C42" i="5"/>
  <c r="B42" i="5"/>
  <c r="E36" i="5"/>
  <c r="D36" i="5"/>
  <c r="C36" i="5"/>
  <c r="E453" i="4"/>
  <c r="D453" i="4"/>
  <c r="C453" i="4"/>
  <c r="B453" i="4"/>
  <c r="E452" i="4"/>
  <c r="D452" i="4"/>
  <c r="C452" i="4"/>
  <c r="B452" i="4"/>
  <c r="B449" i="4" s="1"/>
  <c r="E451" i="4"/>
  <c r="D451" i="4"/>
  <c r="C451" i="4"/>
  <c r="E450" i="4"/>
  <c r="D450" i="4"/>
  <c r="D449" i="4" s="1"/>
  <c r="C450" i="4"/>
  <c r="C449" i="4" s="1"/>
  <c r="E448" i="4"/>
  <c r="D448" i="4"/>
  <c r="C448" i="4"/>
  <c r="B448" i="4"/>
  <c r="E447" i="4"/>
  <c r="D447" i="4"/>
  <c r="C447" i="4"/>
  <c r="B447" i="4"/>
  <c r="E446" i="4"/>
  <c r="D446" i="4"/>
  <c r="C446" i="4"/>
  <c r="B446" i="4"/>
  <c r="E445" i="4"/>
  <c r="E444" i="4" s="1"/>
  <c r="D445" i="4"/>
  <c r="D444" i="4" s="1"/>
  <c r="C445" i="4"/>
  <c r="B445" i="4"/>
  <c r="C444" i="4"/>
  <c r="B444" i="4"/>
  <c r="C441" i="4"/>
  <c r="B441" i="4"/>
  <c r="E437" i="4"/>
  <c r="D437" i="4"/>
  <c r="C437" i="4"/>
  <c r="E436" i="4"/>
  <c r="E435" i="4" s="1"/>
  <c r="D436" i="4"/>
  <c r="C436" i="4"/>
  <c r="C435" i="4" s="1"/>
  <c r="B436" i="4"/>
  <c r="B435" i="4"/>
  <c r="D434" i="4"/>
  <c r="E431" i="4"/>
  <c r="D431" i="4"/>
  <c r="C431" i="4"/>
  <c r="B431" i="4"/>
  <c r="E430" i="4"/>
  <c r="D430" i="4"/>
  <c r="D429" i="4" s="1"/>
  <c r="C430" i="4"/>
  <c r="C429" i="4" s="1"/>
  <c r="B430" i="4"/>
  <c r="E429" i="4"/>
  <c r="B429" i="4"/>
  <c r="B428" i="4"/>
  <c r="E427" i="4"/>
  <c r="E426" i="4" s="1"/>
  <c r="D427" i="4"/>
  <c r="C427" i="4"/>
  <c r="C426" i="4" s="1"/>
  <c r="B427" i="4"/>
  <c r="B426" i="4" s="1"/>
  <c r="D426" i="4"/>
  <c r="C425" i="4"/>
  <c r="B425" i="4"/>
  <c r="E424" i="4"/>
  <c r="D424" i="4"/>
  <c r="C424" i="4"/>
  <c r="C423" i="4" s="1"/>
  <c r="B424" i="4"/>
  <c r="E423" i="4"/>
  <c r="D423" i="4"/>
  <c r="B423" i="4"/>
  <c r="E414" i="4"/>
  <c r="D414" i="4"/>
  <c r="C414" i="4"/>
  <c r="B414" i="4"/>
  <c r="E409" i="4"/>
  <c r="E419" i="4" s="1"/>
  <c r="E401" i="4" s="1"/>
  <c r="D409" i="4"/>
  <c r="D419" i="4" s="1"/>
  <c r="C409" i="4"/>
  <c r="C419" i="4" s="1"/>
  <c r="B409" i="4"/>
  <c r="B419" i="4" s="1"/>
  <c r="D404" i="4"/>
  <c r="C404" i="4"/>
  <c r="E403" i="4"/>
  <c r="D403" i="4"/>
  <c r="C403" i="4"/>
  <c r="D402" i="4"/>
  <c r="D405" i="4" s="1"/>
  <c r="C402" i="4"/>
  <c r="B402" i="4"/>
  <c r="E389" i="4"/>
  <c r="D389" i="4"/>
  <c r="C389" i="4"/>
  <c r="B389" i="4"/>
  <c r="E384" i="4"/>
  <c r="E394" i="4" s="1"/>
  <c r="E376" i="4" s="1"/>
  <c r="D384" i="4"/>
  <c r="D394" i="4" s="1"/>
  <c r="C384" i="4"/>
  <c r="C394" i="4" s="1"/>
  <c r="B384" i="4"/>
  <c r="D379" i="4"/>
  <c r="C379" i="4"/>
  <c r="E378" i="4"/>
  <c r="D378" i="4"/>
  <c r="C378" i="4"/>
  <c r="D377" i="4"/>
  <c r="D380" i="4" s="1"/>
  <c r="C377" i="4"/>
  <c r="B377" i="4"/>
  <c r="E364" i="4"/>
  <c r="D364" i="4"/>
  <c r="C364" i="4"/>
  <c r="B364" i="4"/>
  <c r="E359" i="4"/>
  <c r="E369" i="4" s="1"/>
  <c r="E351" i="4" s="1"/>
  <c r="D359" i="4"/>
  <c r="D369" i="4" s="1"/>
  <c r="C359" i="4"/>
  <c r="C369" i="4" s="1"/>
  <c r="B359" i="4"/>
  <c r="B369" i="4" s="1"/>
  <c r="D354" i="4"/>
  <c r="C354" i="4"/>
  <c r="E353" i="4"/>
  <c r="D353" i="4"/>
  <c r="C353" i="4"/>
  <c r="D352" i="4"/>
  <c r="C352" i="4"/>
  <c r="B352" i="4"/>
  <c r="C355" i="4" s="1"/>
  <c r="E339" i="4"/>
  <c r="D339" i="4"/>
  <c r="C339" i="4"/>
  <c r="B339" i="4"/>
  <c r="B344" i="4" s="1"/>
  <c r="E334" i="4"/>
  <c r="E344" i="4" s="1"/>
  <c r="E326" i="4" s="1"/>
  <c r="D334" i="4"/>
  <c r="D344" i="4" s="1"/>
  <c r="D326" i="4" s="1"/>
  <c r="C334" i="4"/>
  <c r="C344" i="4" s="1"/>
  <c r="C330" i="4"/>
  <c r="C329" i="4"/>
  <c r="E328" i="4"/>
  <c r="D328" i="4"/>
  <c r="C328" i="4"/>
  <c r="C327" i="4"/>
  <c r="B327" i="4"/>
  <c r="E313" i="4"/>
  <c r="D313" i="4"/>
  <c r="C313" i="4"/>
  <c r="B313" i="4"/>
  <c r="E308" i="4"/>
  <c r="E318" i="4" s="1"/>
  <c r="E300" i="4" s="1"/>
  <c r="D308" i="4"/>
  <c r="D318" i="4" s="1"/>
  <c r="D300" i="4" s="1"/>
  <c r="C308" i="4"/>
  <c r="C318" i="4" s="1"/>
  <c r="B308" i="4"/>
  <c r="B318" i="4" s="1"/>
  <c r="C303" i="4"/>
  <c r="E302" i="4"/>
  <c r="D302" i="4"/>
  <c r="C302" i="4"/>
  <c r="C301" i="4"/>
  <c r="B301" i="4"/>
  <c r="E288" i="4"/>
  <c r="D288" i="4"/>
  <c r="C288" i="4"/>
  <c r="B288" i="4"/>
  <c r="E283" i="4"/>
  <c r="E293" i="4" s="1"/>
  <c r="D283" i="4"/>
  <c r="D293" i="4" s="1"/>
  <c r="C283" i="4"/>
  <c r="C293" i="4" s="1"/>
  <c r="B283" i="4"/>
  <c r="B293" i="4" s="1"/>
  <c r="E278" i="4"/>
  <c r="D278" i="4"/>
  <c r="C278" i="4"/>
  <c r="E277" i="4"/>
  <c r="D277" i="4"/>
  <c r="C277" i="4"/>
  <c r="E276" i="4"/>
  <c r="D276" i="4"/>
  <c r="C276" i="4"/>
  <c r="B276" i="4"/>
  <c r="E263" i="4"/>
  <c r="D263" i="4"/>
  <c r="C263" i="4"/>
  <c r="B263" i="4"/>
  <c r="E258" i="4"/>
  <c r="E268" i="4" s="1"/>
  <c r="D258" i="4"/>
  <c r="D268" i="4" s="1"/>
  <c r="C258" i="4"/>
  <c r="C268" i="4" s="1"/>
  <c r="B258" i="4"/>
  <c r="B268" i="4" s="1"/>
  <c r="D253" i="4"/>
  <c r="C253" i="4"/>
  <c r="E252" i="4"/>
  <c r="D252" i="4"/>
  <c r="C252" i="4"/>
  <c r="D251" i="4"/>
  <c r="D254" i="4" s="1"/>
  <c r="C251" i="4"/>
  <c r="C254" i="4" s="1"/>
  <c r="B251" i="4"/>
  <c r="E250" i="4"/>
  <c r="E251" i="4" s="1"/>
  <c r="E236" i="4"/>
  <c r="D236" i="4"/>
  <c r="C236" i="4"/>
  <c r="B236" i="4"/>
  <c r="E231" i="4"/>
  <c r="E241" i="4" s="1"/>
  <c r="D231" i="4"/>
  <c r="D241" i="4" s="1"/>
  <c r="C231" i="4"/>
  <c r="C241" i="4" s="1"/>
  <c r="B231" i="4"/>
  <c r="B241" i="4" s="1"/>
  <c r="E227" i="4"/>
  <c r="E226" i="4"/>
  <c r="E225" i="4"/>
  <c r="D225" i="4"/>
  <c r="C225" i="4"/>
  <c r="E224" i="4"/>
  <c r="D224" i="4"/>
  <c r="E208" i="4"/>
  <c r="D208" i="4"/>
  <c r="C208" i="4"/>
  <c r="B208" i="4"/>
  <c r="E203" i="4"/>
  <c r="E213" i="4" s="1"/>
  <c r="E195" i="4" s="1"/>
  <c r="D203" i="4"/>
  <c r="D213" i="4" s="1"/>
  <c r="D195" i="4" s="1"/>
  <c r="C203" i="4"/>
  <c r="C213" i="4" s="1"/>
  <c r="C195" i="4" s="1"/>
  <c r="B203" i="4"/>
  <c r="B213" i="4" s="1"/>
  <c r="B195" i="4" s="1"/>
  <c r="B196" i="4" s="1"/>
  <c r="E197" i="4"/>
  <c r="D197" i="4"/>
  <c r="C197" i="4"/>
  <c r="E183" i="4"/>
  <c r="D183" i="4"/>
  <c r="C183" i="4"/>
  <c r="B183" i="4"/>
  <c r="E178" i="4"/>
  <c r="E188" i="4" s="1"/>
  <c r="E170" i="4" s="1"/>
  <c r="D178" i="4"/>
  <c r="D188" i="4" s="1"/>
  <c r="D170" i="4" s="1"/>
  <c r="C178" i="4"/>
  <c r="C188" i="4" s="1"/>
  <c r="C170" i="4" s="1"/>
  <c r="B178" i="4"/>
  <c r="B188" i="4" s="1"/>
  <c r="B170" i="4" s="1"/>
  <c r="B171" i="4" s="1"/>
  <c r="E172" i="4"/>
  <c r="D172" i="4"/>
  <c r="C172" i="4"/>
  <c r="E158" i="4"/>
  <c r="D158" i="4"/>
  <c r="C158" i="4"/>
  <c r="B158" i="4"/>
  <c r="E153" i="4"/>
  <c r="E163" i="4" s="1"/>
  <c r="D153" i="4"/>
  <c r="D163" i="4" s="1"/>
  <c r="C153" i="4"/>
  <c r="C163" i="4" s="1"/>
  <c r="B153" i="4"/>
  <c r="E148" i="4"/>
  <c r="D148" i="4"/>
  <c r="C148" i="4"/>
  <c r="E147" i="4"/>
  <c r="D147" i="4"/>
  <c r="C147" i="4"/>
  <c r="E146" i="4"/>
  <c r="D146" i="4"/>
  <c r="D149" i="4" s="1"/>
  <c r="C146" i="4"/>
  <c r="C149" i="4" s="1"/>
  <c r="B146" i="4"/>
  <c r="E133" i="4"/>
  <c r="E104" i="4" s="1"/>
  <c r="E105" i="4" s="1"/>
  <c r="D133" i="4"/>
  <c r="D104" i="4" s="1"/>
  <c r="C133" i="4"/>
  <c r="C104" i="4" s="1"/>
  <c r="B133" i="4"/>
  <c r="E106" i="4"/>
  <c r="D106" i="4"/>
  <c r="C106" i="4"/>
  <c r="E82" i="4"/>
  <c r="D82" i="4"/>
  <c r="C82" i="4"/>
  <c r="B82" i="4"/>
  <c r="E79" i="4"/>
  <c r="D79" i="4"/>
  <c r="C79" i="4"/>
  <c r="B79" i="4"/>
  <c r="E76" i="4"/>
  <c r="D76" i="4"/>
  <c r="C76" i="4"/>
  <c r="B76" i="4"/>
  <c r="E70" i="4"/>
  <c r="D70" i="4"/>
  <c r="C70" i="4"/>
  <c r="D57" i="4"/>
  <c r="E51" i="4"/>
  <c r="D51" i="4"/>
  <c r="C51" i="4"/>
  <c r="E45" i="4"/>
  <c r="D45" i="4"/>
  <c r="C45" i="4"/>
  <c r="B45" i="4"/>
  <c r="E42" i="4"/>
  <c r="D42" i="4"/>
  <c r="C42" i="4"/>
  <c r="B42" i="4"/>
  <c r="E39" i="4"/>
  <c r="D39" i="4"/>
  <c r="C39" i="4"/>
  <c r="B39" i="4"/>
  <c r="E33" i="4"/>
  <c r="D33" i="4"/>
  <c r="C33" i="4"/>
  <c r="E378" i="2"/>
  <c r="D378" i="2"/>
  <c r="C378" i="2"/>
  <c r="B378" i="2"/>
  <c r="E377" i="2"/>
  <c r="D377" i="2"/>
  <c r="C377" i="2"/>
  <c r="B377" i="2"/>
  <c r="E376" i="2"/>
  <c r="D376" i="2"/>
  <c r="C376" i="2"/>
  <c r="B376" i="2"/>
  <c r="E375" i="2"/>
  <c r="D375" i="2"/>
  <c r="D374" i="2" s="1"/>
  <c r="C375" i="2"/>
  <c r="C374" i="2" s="1"/>
  <c r="B375" i="2"/>
  <c r="B374" i="2" s="1"/>
  <c r="E374" i="2"/>
  <c r="E373" i="2"/>
  <c r="D373" i="2"/>
  <c r="C373" i="2"/>
  <c r="B373" i="2"/>
  <c r="E372" i="2"/>
  <c r="D372" i="2"/>
  <c r="C372" i="2"/>
  <c r="B372" i="2"/>
  <c r="E371" i="2"/>
  <c r="D371" i="2"/>
  <c r="C371" i="2"/>
  <c r="B371" i="2"/>
  <c r="E370" i="2"/>
  <c r="E369" i="2" s="1"/>
  <c r="D370" i="2"/>
  <c r="C370" i="2"/>
  <c r="B370" i="2"/>
  <c r="B369" i="2" s="1"/>
  <c r="D369" i="2"/>
  <c r="C369" i="2"/>
  <c r="E368" i="2"/>
  <c r="D368" i="2"/>
  <c r="C368" i="2"/>
  <c r="B368" i="2"/>
  <c r="E367" i="2"/>
  <c r="D367" i="2"/>
  <c r="C367" i="2"/>
  <c r="B367" i="2"/>
  <c r="E365" i="2"/>
  <c r="D365" i="2"/>
  <c r="C365" i="2"/>
  <c r="B365" i="2"/>
  <c r="E364" i="2"/>
  <c r="D364" i="2"/>
  <c r="D363" i="2" s="1"/>
  <c r="C364" i="2"/>
  <c r="C363" i="2" s="1"/>
  <c r="B364" i="2"/>
  <c r="B363" i="2" s="1"/>
  <c r="E363" i="2"/>
  <c r="E362" i="2"/>
  <c r="D362" i="2"/>
  <c r="D360" i="2" s="1"/>
  <c r="C362" i="2"/>
  <c r="B362" i="2"/>
  <c r="E361" i="2"/>
  <c r="D361" i="2"/>
  <c r="C361" i="2"/>
  <c r="B361" i="2"/>
  <c r="B360" i="2" s="1"/>
  <c r="E360" i="2"/>
  <c r="C360" i="2"/>
  <c r="E359" i="2"/>
  <c r="D359" i="2"/>
  <c r="C359" i="2"/>
  <c r="B359" i="2"/>
  <c r="E358" i="2"/>
  <c r="D358" i="2"/>
  <c r="C358" i="2"/>
  <c r="C357" i="2" s="1"/>
  <c r="B358" i="2"/>
  <c r="B357" i="2" s="1"/>
  <c r="E357" i="2"/>
  <c r="D357" i="2"/>
  <c r="E356" i="2"/>
  <c r="D356" i="2"/>
  <c r="C356" i="2"/>
  <c r="B356" i="2"/>
  <c r="E355" i="2"/>
  <c r="E354" i="2" s="1"/>
  <c r="D355" i="2"/>
  <c r="D354" i="2" s="1"/>
  <c r="C355" i="2"/>
  <c r="C354" i="2" s="1"/>
  <c r="B355" i="2"/>
  <c r="B354" i="2" s="1"/>
  <c r="E353" i="2"/>
  <c r="D353" i="2"/>
  <c r="C353" i="2"/>
  <c r="B353" i="2"/>
  <c r="E352" i="2"/>
  <c r="E351" i="2" s="1"/>
  <c r="D352" i="2"/>
  <c r="C352" i="2"/>
  <c r="C351" i="2" s="1"/>
  <c r="B352" i="2"/>
  <c r="B351" i="2" s="1"/>
  <c r="D351" i="2"/>
  <c r="E350" i="2"/>
  <c r="D350" i="2"/>
  <c r="C350" i="2"/>
  <c r="B350" i="2"/>
  <c r="E349" i="2"/>
  <c r="D349" i="2"/>
  <c r="D348" i="2" s="1"/>
  <c r="C349" i="2"/>
  <c r="C348" i="2" s="1"/>
  <c r="B349" i="2"/>
  <c r="B348" i="2" s="1"/>
  <c r="E348" i="2"/>
  <c r="E339" i="2"/>
  <c r="D339" i="2"/>
  <c r="C339" i="2"/>
  <c r="B339" i="2"/>
  <c r="E334" i="2"/>
  <c r="E344" i="2" s="1"/>
  <c r="E326" i="2" s="1"/>
  <c r="D334" i="2"/>
  <c r="D344" i="2" s="1"/>
  <c r="D326" i="2" s="1"/>
  <c r="C334" i="2"/>
  <c r="C344" i="2" s="1"/>
  <c r="C326" i="2" s="1"/>
  <c r="B334" i="2"/>
  <c r="B344" i="2" s="1"/>
  <c r="B326" i="2" s="1"/>
  <c r="B327" i="2" s="1"/>
  <c r="E328" i="2"/>
  <c r="D328" i="2"/>
  <c r="C328" i="2"/>
  <c r="E313" i="2"/>
  <c r="D313" i="2"/>
  <c r="D250" i="2" s="1"/>
  <c r="D251" i="2" s="1"/>
  <c r="C313" i="2"/>
  <c r="C250" i="2" s="1"/>
  <c r="B313" i="2"/>
  <c r="E308" i="2"/>
  <c r="E318" i="2" s="1"/>
  <c r="E300" i="2" s="1"/>
  <c r="D308" i="2"/>
  <c r="D318" i="2" s="1"/>
  <c r="D300" i="2" s="1"/>
  <c r="C308" i="2"/>
  <c r="C318" i="2" s="1"/>
  <c r="C300" i="2" s="1"/>
  <c r="B308" i="2"/>
  <c r="B318" i="2" s="1"/>
  <c r="B300" i="2" s="1"/>
  <c r="B301" i="2" s="1"/>
  <c r="E302" i="2"/>
  <c r="D302" i="2"/>
  <c r="C302" i="2"/>
  <c r="E288" i="2"/>
  <c r="D288" i="2"/>
  <c r="C288" i="2"/>
  <c r="B288" i="2"/>
  <c r="E283" i="2"/>
  <c r="E293" i="2" s="1"/>
  <c r="D283" i="2"/>
  <c r="D293" i="2" s="1"/>
  <c r="C283" i="2"/>
  <c r="C293" i="2" s="1"/>
  <c r="B283" i="2"/>
  <c r="B293" i="2" s="1"/>
  <c r="E278" i="2"/>
  <c r="D278" i="2"/>
  <c r="C278" i="2"/>
  <c r="E277" i="2"/>
  <c r="D277" i="2"/>
  <c r="C277" i="2"/>
  <c r="E276" i="2"/>
  <c r="D276" i="2"/>
  <c r="D279" i="2" s="1"/>
  <c r="C276" i="2"/>
  <c r="B276" i="2"/>
  <c r="E263" i="2"/>
  <c r="D263" i="2"/>
  <c r="C263" i="2"/>
  <c r="B263" i="2"/>
  <c r="E258" i="2"/>
  <c r="E268" i="2" s="1"/>
  <c r="E250" i="2" s="1"/>
  <c r="D258" i="2"/>
  <c r="D268" i="2" s="1"/>
  <c r="C258" i="2"/>
  <c r="C268" i="2" s="1"/>
  <c r="B258" i="2"/>
  <c r="B268" i="2" s="1"/>
  <c r="E252" i="2"/>
  <c r="D252" i="2"/>
  <c r="C252" i="2"/>
  <c r="B250" i="2"/>
  <c r="B251" i="2" s="1"/>
  <c r="E234" i="2"/>
  <c r="D234" i="2"/>
  <c r="C234" i="2"/>
  <c r="B234" i="2"/>
  <c r="E229" i="2"/>
  <c r="E239" i="2" s="1"/>
  <c r="D229" i="2"/>
  <c r="D239" i="2" s="1"/>
  <c r="C229" i="2"/>
  <c r="B229" i="2"/>
  <c r="B239" i="2" s="1"/>
  <c r="E223" i="2"/>
  <c r="D223" i="2"/>
  <c r="C223" i="2"/>
  <c r="E208" i="2"/>
  <c r="D208" i="2"/>
  <c r="C208" i="2"/>
  <c r="B208" i="2"/>
  <c r="E203" i="2"/>
  <c r="E213" i="2" s="1"/>
  <c r="E195" i="2" s="1"/>
  <c r="D203" i="2"/>
  <c r="D213" i="2" s="1"/>
  <c r="D195" i="2" s="1"/>
  <c r="C203" i="2"/>
  <c r="C213" i="2" s="1"/>
  <c r="C195" i="2" s="1"/>
  <c r="B203" i="2"/>
  <c r="B213" i="2" s="1"/>
  <c r="B195" i="2" s="1"/>
  <c r="B196" i="2" s="1"/>
  <c r="E197" i="2"/>
  <c r="D197" i="2"/>
  <c r="C197" i="2"/>
  <c r="E183" i="2"/>
  <c r="D183" i="2"/>
  <c r="C183" i="2"/>
  <c r="B183" i="2"/>
  <c r="E178" i="2"/>
  <c r="E188" i="2" s="1"/>
  <c r="D178" i="2"/>
  <c r="D188" i="2" s="1"/>
  <c r="C178" i="2"/>
  <c r="C188" i="2" s="1"/>
  <c r="B178" i="2"/>
  <c r="B188" i="2" s="1"/>
  <c r="E173" i="2"/>
  <c r="D173" i="2"/>
  <c r="C173" i="2"/>
  <c r="E172" i="2"/>
  <c r="D172" i="2"/>
  <c r="C172" i="2"/>
  <c r="E171" i="2"/>
  <c r="D171" i="2"/>
  <c r="C171" i="2"/>
  <c r="C174" i="2" s="1"/>
  <c r="B171" i="2"/>
  <c r="E158" i="2"/>
  <c r="D158" i="2"/>
  <c r="C158" i="2"/>
  <c r="B158" i="2"/>
  <c r="E153" i="2"/>
  <c r="E163" i="2" s="1"/>
  <c r="D153" i="2"/>
  <c r="D163" i="2" s="1"/>
  <c r="C153" i="2"/>
  <c r="C163" i="2" s="1"/>
  <c r="B153" i="2"/>
  <c r="B163" i="2" s="1"/>
  <c r="E148" i="2"/>
  <c r="D148" i="2"/>
  <c r="C148" i="2"/>
  <c r="E147" i="2"/>
  <c r="D147" i="2"/>
  <c r="C147" i="2"/>
  <c r="E146" i="2"/>
  <c r="D146" i="2"/>
  <c r="D149" i="2" s="1"/>
  <c r="C146" i="2"/>
  <c r="B146" i="2"/>
  <c r="E133" i="2"/>
  <c r="D133" i="2"/>
  <c r="D104" i="2" s="1"/>
  <c r="D105" i="2" s="1"/>
  <c r="C133" i="2"/>
  <c r="B133" i="2"/>
  <c r="B104" i="2" s="1"/>
  <c r="B105" i="2" s="1"/>
  <c r="E106" i="2"/>
  <c r="D106" i="2"/>
  <c r="C106" i="2"/>
  <c r="C104" i="2"/>
  <c r="E96" i="2"/>
  <c r="E67" i="2" s="1"/>
  <c r="E68" i="2" s="1"/>
  <c r="D96" i="2"/>
  <c r="D67" i="2" s="1"/>
  <c r="C96" i="2"/>
  <c r="C67" i="2" s="1"/>
  <c r="B96" i="2"/>
  <c r="E69" i="2"/>
  <c r="D69" i="2"/>
  <c r="C69" i="2"/>
  <c r="E56" i="2"/>
  <c r="E366" i="2" s="1"/>
  <c r="D56" i="2"/>
  <c r="D366" i="2" s="1"/>
  <c r="C56" i="2"/>
  <c r="B56" i="2"/>
  <c r="E53" i="2"/>
  <c r="D53" i="2"/>
  <c r="C53" i="2"/>
  <c r="B53" i="2"/>
  <c r="E44" i="2"/>
  <c r="D44" i="2"/>
  <c r="C44" i="2"/>
  <c r="B44" i="2"/>
  <c r="E41" i="2"/>
  <c r="D41" i="2"/>
  <c r="C41" i="2"/>
  <c r="B41" i="2"/>
  <c r="E38" i="2"/>
  <c r="D38" i="2"/>
  <c r="C38" i="2"/>
  <c r="B38" i="2"/>
  <c r="E32" i="2"/>
  <c r="D32" i="2"/>
  <c r="C32" i="2"/>
  <c r="B71" i="6" l="1"/>
  <c r="B101" i="6" s="1"/>
  <c r="E71" i="6"/>
  <c r="E101" i="6" s="1"/>
  <c r="E399" i="6"/>
  <c r="E374" i="6"/>
  <c r="D145" i="6"/>
  <c r="D175" i="6" s="1"/>
  <c r="D1161" i="6"/>
  <c r="C1160" i="6"/>
  <c r="C1193" i="6" s="1"/>
  <c r="C72" i="6"/>
  <c r="C75" i="6" s="1"/>
  <c r="E1180" i="6"/>
  <c r="E63" i="6"/>
  <c r="E146" i="6"/>
  <c r="D111" i="6"/>
  <c r="D109" i="6"/>
  <c r="E112" i="6" s="1"/>
  <c r="C111" i="6"/>
  <c r="C109" i="6"/>
  <c r="C112" i="6" s="1"/>
  <c r="B145" i="6"/>
  <c r="C101" i="6"/>
  <c r="E74" i="6"/>
  <c r="E72" i="6"/>
  <c r="E75" i="6" s="1"/>
  <c r="D74" i="6"/>
  <c r="E111" i="6"/>
  <c r="E175" i="6"/>
  <c r="E1160" i="6"/>
  <c r="E187" i="6"/>
  <c r="E190" i="6" s="1"/>
  <c r="E189" i="6"/>
  <c r="C138" i="6"/>
  <c r="B1160" i="6"/>
  <c r="B1161" i="6"/>
  <c r="D281" i="5"/>
  <c r="D263" i="5" s="1"/>
  <c r="C359" i="5"/>
  <c r="C341" i="5" s="1"/>
  <c r="D215" i="5"/>
  <c r="D189" i="5"/>
  <c r="C463" i="5"/>
  <c r="C445" i="5" s="1"/>
  <c r="C100" i="5"/>
  <c r="C71" i="5" s="1"/>
  <c r="B307" i="5"/>
  <c r="B289" i="5" s="1"/>
  <c r="B290" i="5" s="1"/>
  <c r="C333" i="5"/>
  <c r="C315" i="5" s="1"/>
  <c r="C318" i="5" s="1"/>
  <c r="B411" i="5"/>
  <c r="B393" i="5" s="1"/>
  <c r="B394" i="5" s="1"/>
  <c r="C437" i="5"/>
  <c r="C419" i="5" s="1"/>
  <c r="C420" i="5" s="1"/>
  <c r="C423" i="5" s="1"/>
  <c r="E147" i="5"/>
  <c r="C147" i="5"/>
  <c r="E189" i="5"/>
  <c r="D63" i="5"/>
  <c r="D34" i="5" s="1"/>
  <c r="C148" i="5"/>
  <c r="B63" i="5"/>
  <c r="C63" i="5"/>
  <c r="E60" i="5"/>
  <c r="E563" i="5" s="1"/>
  <c r="B100" i="5"/>
  <c r="B71" i="5" s="1"/>
  <c r="B72" i="5" s="1"/>
  <c r="E100" i="5"/>
  <c r="E71" i="5" s="1"/>
  <c r="E72" i="5" s="1"/>
  <c r="C189" i="5"/>
  <c r="E215" i="5"/>
  <c r="E174" i="5"/>
  <c r="E136" i="5"/>
  <c r="E107" i="5" s="1"/>
  <c r="E137" i="5" s="1"/>
  <c r="B174" i="5"/>
  <c r="C215" i="5"/>
  <c r="D136" i="5"/>
  <c r="D107" i="5" s="1"/>
  <c r="B136" i="5"/>
  <c r="B107" i="5" s="1"/>
  <c r="B108" i="5" s="1"/>
  <c r="C174" i="5"/>
  <c r="C136" i="5"/>
  <c r="C107" i="5" s="1"/>
  <c r="B163" i="4"/>
  <c r="D60" i="4"/>
  <c r="E149" i="4"/>
  <c r="E279" i="4"/>
  <c r="C304" i="4"/>
  <c r="C380" i="4"/>
  <c r="C405" i="4"/>
  <c r="B394" i="4"/>
  <c r="B422" i="4" s="1"/>
  <c r="C60" i="4"/>
  <c r="E57" i="4"/>
  <c r="E441" i="4" s="1"/>
  <c r="D435" i="4"/>
  <c r="D441" i="4"/>
  <c r="B60" i="4"/>
  <c r="B97" i="4"/>
  <c r="B68" i="4" s="1"/>
  <c r="B69" i="4" s="1"/>
  <c r="C97" i="4"/>
  <c r="C68" i="4" s="1"/>
  <c r="E254" i="4"/>
  <c r="C279" i="4"/>
  <c r="E449" i="4"/>
  <c r="E107" i="4"/>
  <c r="D97" i="4"/>
  <c r="D68" i="4" s="1"/>
  <c r="E71" i="4" s="1"/>
  <c r="E253" i="4"/>
  <c r="D279" i="4"/>
  <c r="D355" i="4"/>
  <c r="E134" i="4"/>
  <c r="E97" i="4"/>
  <c r="E68" i="4" s="1"/>
  <c r="D134" i="4"/>
  <c r="D174" i="2"/>
  <c r="C239" i="2"/>
  <c r="C279" i="2"/>
  <c r="E149" i="2"/>
  <c r="E279" i="2"/>
  <c r="B59" i="2"/>
  <c r="C59" i="2"/>
  <c r="D107" i="2"/>
  <c r="E174" i="2"/>
  <c r="E97" i="2"/>
  <c r="E70" i="2"/>
  <c r="D134" i="2"/>
  <c r="D97" i="2"/>
  <c r="C134" i="2"/>
  <c r="C149" i="2"/>
  <c r="B366" i="2"/>
  <c r="C34" i="5"/>
  <c r="E238" i="5"/>
  <c r="E240" i="5"/>
  <c r="C316" i="5"/>
  <c r="C319" i="5" s="1"/>
  <c r="D448" i="5"/>
  <c r="D446" i="5"/>
  <c r="C523" i="5"/>
  <c r="C290" i="5"/>
  <c r="D318" i="5"/>
  <c r="D316" i="5"/>
  <c r="E342" i="5"/>
  <c r="E344" i="5"/>
  <c r="C394" i="5"/>
  <c r="C397" i="5" s="1"/>
  <c r="C396" i="5"/>
  <c r="D420" i="5"/>
  <c r="E446" i="5"/>
  <c r="E448" i="5"/>
  <c r="C498" i="5"/>
  <c r="C501" i="5" s="1"/>
  <c r="C500" i="5"/>
  <c r="D523" i="5"/>
  <c r="B34" i="5"/>
  <c r="B64" i="5" s="1"/>
  <c r="D344" i="5"/>
  <c r="D342" i="5"/>
  <c r="C72" i="5"/>
  <c r="C74" i="5"/>
  <c r="C240" i="5"/>
  <c r="C238" i="5"/>
  <c r="C241" i="5" s="1"/>
  <c r="C266" i="5"/>
  <c r="C264" i="5"/>
  <c r="C267" i="5" s="1"/>
  <c r="D290" i="5"/>
  <c r="D293" i="5" s="1"/>
  <c r="D292" i="5"/>
  <c r="E318" i="5"/>
  <c r="E316" i="5"/>
  <c r="E319" i="5" s="1"/>
  <c r="C370" i="5"/>
  <c r="C368" i="5"/>
  <c r="C371" i="5" s="1"/>
  <c r="D394" i="5"/>
  <c r="D397" i="5" s="1"/>
  <c r="D396" i="5"/>
  <c r="E422" i="5"/>
  <c r="E420" i="5"/>
  <c r="C474" i="5"/>
  <c r="C472" i="5"/>
  <c r="C475" i="5" s="1"/>
  <c r="D498" i="5"/>
  <c r="D501" i="5" s="1"/>
  <c r="D500" i="5"/>
  <c r="E523" i="5"/>
  <c r="E368" i="5"/>
  <c r="E370" i="5"/>
  <c r="E472" i="5"/>
  <c r="E474" i="5"/>
  <c r="D145" i="5"/>
  <c r="D148" i="5" s="1"/>
  <c r="D147" i="5"/>
  <c r="D238" i="5"/>
  <c r="D240" i="5"/>
  <c r="D264" i="5"/>
  <c r="E266" i="5"/>
  <c r="D266" i="5"/>
  <c r="E292" i="5"/>
  <c r="E290" i="5"/>
  <c r="E293" i="5" s="1"/>
  <c r="C344" i="5"/>
  <c r="C342" i="5"/>
  <c r="C345" i="5" s="1"/>
  <c r="D368" i="5"/>
  <c r="D371" i="5" s="1"/>
  <c r="D370" i="5"/>
  <c r="E396" i="5"/>
  <c r="E394" i="5"/>
  <c r="E397" i="5" s="1"/>
  <c r="C448" i="5"/>
  <c r="C446" i="5"/>
  <c r="C449" i="5" s="1"/>
  <c r="D472" i="5"/>
  <c r="D474" i="5"/>
  <c r="E500" i="5"/>
  <c r="E498" i="5"/>
  <c r="E501" i="5" s="1"/>
  <c r="B523" i="5"/>
  <c r="B524" i="5" s="1"/>
  <c r="E145" i="5"/>
  <c r="E148" i="5" s="1"/>
  <c r="D174" i="5"/>
  <c r="D563" i="5"/>
  <c r="D100" i="5"/>
  <c r="D71" i="5" s="1"/>
  <c r="D171" i="4"/>
  <c r="D173" i="4"/>
  <c r="E303" i="4"/>
  <c r="E301" i="4"/>
  <c r="E377" i="4"/>
  <c r="E380" i="4" s="1"/>
  <c r="E379" i="4"/>
  <c r="C105" i="4"/>
  <c r="E171" i="4"/>
  <c r="E174" i="4" s="1"/>
  <c r="E173" i="4"/>
  <c r="C223" i="4"/>
  <c r="C422" i="4"/>
  <c r="D327" i="4"/>
  <c r="D330" i="4" s="1"/>
  <c r="D329" i="4"/>
  <c r="E404" i="4"/>
  <c r="E402" i="4"/>
  <c r="E405" i="4" s="1"/>
  <c r="C69" i="4"/>
  <c r="C72" i="4" s="1"/>
  <c r="C71" i="4"/>
  <c r="E198" i="4"/>
  <c r="E196" i="4"/>
  <c r="B223" i="4"/>
  <c r="D31" i="4"/>
  <c r="E69" i="4"/>
  <c r="C196" i="4"/>
  <c r="C199" i="4" s="1"/>
  <c r="C198" i="4"/>
  <c r="E329" i="4"/>
  <c r="E327" i="4"/>
  <c r="B31" i="4"/>
  <c r="B32" i="4" s="1"/>
  <c r="C31" i="4"/>
  <c r="C173" i="4"/>
  <c r="C171" i="4"/>
  <c r="C174" i="4" s="1"/>
  <c r="D196" i="4"/>
  <c r="D199" i="4" s="1"/>
  <c r="D198" i="4"/>
  <c r="D303" i="4"/>
  <c r="D301" i="4"/>
  <c r="D304" i="4" s="1"/>
  <c r="E354" i="4"/>
  <c r="E352" i="4"/>
  <c r="E355" i="4" s="1"/>
  <c r="E60" i="4"/>
  <c r="E422" i="4" s="1"/>
  <c r="C134" i="4"/>
  <c r="D105" i="4"/>
  <c r="B104" i="4"/>
  <c r="B105" i="4" s="1"/>
  <c r="D107" i="4"/>
  <c r="D198" i="2"/>
  <c r="D196" i="2"/>
  <c r="E303" i="2"/>
  <c r="E301" i="2"/>
  <c r="B30" i="2"/>
  <c r="B31" i="2" s="1"/>
  <c r="E251" i="2"/>
  <c r="E254" i="2" s="1"/>
  <c r="E253" i="2"/>
  <c r="C329" i="2"/>
  <c r="C327" i="2"/>
  <c r="C330" i="2" s="1"/>
  <c r="E221" i="2"/>
  <c r="E198" i="2"/>
  <c r="E196" i="2"/>
  <c r="B221" i="2"/>
  <c r="B347" i="2"/>
  <c r="C30" i="2"/>
  <c r="C221" i="2"/>
  <c r="C347" i="2"/>
  <c r="D254" i="2"/>
  <c r="C301" i="2"/>
  <c r="C304" i="2" s="1"/>
  <c r="C303" i="2"/>
  <c r="C253" i="2"/>
  <c r="D253" i="2"/>
  <c r="C251" i="2"/>
  <c r="C254" i="2" s="1"/>
  <c r="D329" i="2"/>
  <c r="D327" i="2"/>
  <c r="D330" i="2" s="1"/>
  <c r="C68" i="2"/>
  <c r="C196" i="2"/>
  <c r="C199" i="2" s="1"/>
  <c r="C198" i="2"/>
  <c r="D221" i="2"/>
  <c r="D303" i="2"/>
  <c r="D301" i="2"/>
  <c r="D304" i="2" s="1"/>
  <c r="E327" i="2"/>
  <c r="E329" i="2"/>
  <c r="D59" i="2"/>
  <c r="C105" i="2"/>
  <c r="C108" i="2" s="1"/>
  <c r="E59" i="2"/>
  <c r="E347" i="2" s="1"/>
  <c r="C366" i="2"/>
  <c r="D68" i="2"/>
  <c r="E71" i="2" s="1"/>
  <c r="C97" i="2"/>
  <c r="B134" i="2"/>
  <c r="B67" i="2"/>
  <c r="B68" i="2" s="1"/>
  <c r="D70" i="2"/>
  <c r="E104" i="2"/>
  <c r="C107" i="2"/>
  <c r="B1193" i="6" l="1"/>
  <c r="E148" i="6"/>
  <c r="C74" i="6"/>
  <c r="B146" i="6"/>
  <c r="C149" i="6" s="1"/>
  <c r="C148" i="6"/>
  <c r="B175" i="6"/>
  <c r="D112" i="6"/>
  <c r="D75" i="6"/>
  <c r="D146" i="6"/>
  <c r="D149" i="6" s="1"/>
  <c r="D148" i="6"/>
  <c r="D1160" i="6"/>
  <c r="D1193" i="6" s="1"/>
  <c r="E64" i="6"/>
  <c r="E1161" i="6"/>
  <c r="E1193" i="6" s="1"/>
  <c r="E74" i="5"/>
  <c r="D319" i="5"/>
  <c r="C544" i="5"/>
  <c r="B544" i="5"/>
  <c r="C75" i="5"/>
  <c r="C292" i="5"/>
  <c r="C293" i="5"/>
  <c r="E63" i="5"/>
  <c r="E544" i="5" s="1"/>
  <c r="C422" i="5"/>
  <c r="D422" i="5"/>
  <c r="E449" i="5"/>
  <c r="D241" i="5"/>
  <c r="D475" i="5"/>
  <c r="E423" i="5"/>
  <c r="D71" i="4"/>
  <c r="D108" i="4"/>
  <c r="D69" i="4"/>
  <c r="D422" i="4"/>
  <c r="E199" i="4"/>
  <c r="C71" i="2"/>
  <c r="B97" i="2"/>
  <c r="E199" i="2"/>
  <c r="D37" i="5"/>
  <c r="D543" i="5"/>
  <c r="D35" i="5"/>
  <c r="D423" i="5"/>
  <c r="D108" i="5"/>
  <c r="D110" i="5"/>
  <c r="D267" i="5"/>
  <c r="E267" i="5"/>
  <c r="D64" i="5"/>
  <c r="B543" i="5"/>
  <c r="B35" i="5"/>
  <c r="E345" i="5"/>
  <c r="C524" i="5"/>
  <c r="C527" i="5" s="1"/>
  <c r="C526" i="5"/>
  <c r="D137" i="5"/>
  <c r="D72" i="5"/>
  <c r="D75" i="5" s="1"/>
  <c r="D74" i="5"/>
  <c r="C110" i="5"/>
  <c r="C108" i="5"/>
  <c r="C111" i="5" s="1"/>
  <c r="E526" i="5"/>
  <c r="E524" i="5"/>
  <c r="D345" i="5"/>
  <c r="D526" i="5"/>
  <c r="D524" i="5"/>
  <c r="D449" i="5"/>
  <c r="C37" i="5"/>
  <c r="C543" i="5"/>
  <c r="C576" i="5" s="1"/>
  <c r="C35" i="5"/>
  <c r="C137" i="5"/>
  <c r="E475" i="5"/>
  <c r="E371" i="5"/>
  <c r="B137" i="5"/>
  <c r="D544" i="5"/>
  <c r="D576" i="5" s="1"/>
  <c r="E108" i="5"/>
  <c r="E111" i="5" s="1"/>
  <c r="E110" i="5"/>
  <c r="E241" i="5"/>
  <c r="C64" i="5"/>
  <c r="D34" i="4"/>
  <c r="D421" i="4"/>
  <c r="D32" i="4"/>
  <c r="C34" i="4"/>
  <c r="C421" i="4"/>
  <c r="C454" i="4" s="1"/>
  <c r="C32" i="4"/>
  <c r="C35" i="4" s="1"/>
  <c r="E330" i="4"/>
  <c r="D61" i="4"/>
  <c r="C107" i="4"/>
  <c r="D72" i="4"/>
  <c r="C61" i="4"/>
  <c r="E72" i="4"/>
  <c r="B421" i="4"/>
  <c r="B224" i="4"/>
  <c r="B134" i="4"/>
  <c r="C226" i="4"/>
  <c r="D226" i="4"/>
  <c r="C224" i="4"/>
  <c r="C108" i="4"/>
  <c r="D174" i="4"/>
  <c r="E31" i="4"/>
  <c r="E61" i="4" s="1"/>
  <c r="B61" i="4"/>
  <c r="D454" i="4"/>
  <c r="B454" i="4"/>
  <c r="E304" i="4"/>
  <c r="E108" i="4"/>
  <c r="E107" i="2"/>
  <c r="E105" i="2"/>
  <c r="E108" i="2" s="1"/>
  <c r="D30" i="2"/>
  <c r="B222" i="2"/>
  <c r="B346" i="2"/>
  <c r="B379" i="2" s="1"/>
  <c r="E222" i="2"/>
  <c r="E224" i="2"/>
  <c r="D199" i="2"/>
  <c r="E304" i="2"/>
  <c r="D71" i="2"/>
  <c r="D224" i="2"/>
  <c r="D222" i="2"/>
  <c r="D108" i="2"/>
  <c r="C224" i="2"/>
  <c r="C222" i="2"/>
  <c r="C346" i="2"/>
  <c r="C379" i="2" s="1"/>
  <c r="C33" i="2"/>
  <c r="C31" i="2"/>
  <c r="C34" i="2" s="1"/>
  <c r="E30" i="2"/>
  <c r="E346" i="2" s="1"/>
  <c r="E379" i="2" s="1"/>
  <c r="E330" i="2"/>
  <c r="D347" i="2"/>
  <c r="C70" i="2"/>
  <c r="E134" i="2"/>
  <c r="C60" i="2"/>
  <c r="B60" i="2"/>
  <c r="E149" i="6" l="1"/>
  <c r="E34" i="5"/>
  <c r="E64" i="5" s="1"/>
  <c r="B576" i="5"/>
  <c r="C38" i="5"/>
  <c r="E75" i="5"/>
  <c r="E527" i="5"/>
  <c r="C225" i="2"/>
  <c r="E225" i="2"/>
  <c r="D38" i="5"/>
  <c r="D111" i="5"/>
  <c r="D527" i="5"/>
  <c r="E543" i="5"/>
  <c r="E576" i="5" s="1"/>
  <c r="E35" i="5"/>
  <c r="E38" i="5" s="1"/>
  <c r="E37" i="5"/>
  <c r="E421" i="4"/>
  <c r="E454" i="4" s="1"/>
  <c r="E32" i="4"/>
  <c r="E35" i="4" s="1"/>
  <c r="E34" i="4"/>
  <c r="D35" i="4"/>
  <c r="D227" i="4"/>
  <c r="C227" i="4"/>
  <c r="D31" i="2"/>
  <c r="D34" i="2" s="1"/>
  <c r="D33" i="2"/>
  <c r="E60" i="2"/>
  <c r="D225" i="2"/>
  <c r="E33" i="2"/>
  <c r="E31" i="2"/>
  <c r="D346" i="2"/>
  <c r="D379" i="2" s="1"/>
  <c r="D60" i="2"/>
  <c r="E34" i="2" l="1"/>
</calcChain>
</file>

<file path=xl/sharedStrings.xml><?xml version="1.0" encoding="utf-8"?>
<sst xmlns="http://schemas.openxmlformats.org/spreadsheetml/2006/main" count="3630" uniqueCount="419">
  <si>
    <t>FORMAT 2: FORMATI STANDARD I PËRGATITJES SË KËRKESAVE BUXHETORE PBA 2020-2022</t>
  </si>
  <si>
    <t>Buxheti 2020-2022</t>
  </si>
  <si>
    <t>Emërtimi i Programit Buxhetor</t>
  </si>
  <si>
    <t>Planifikimi, menaxhimi &amp; administrimi</t>
  </si>
  <si>
    <t>Kodi i Programit</t>
  </si>
  <si>
    <t>01110</t>
  </si>
  <si>
    <t>Programi Buxhetor Afatmesëm</t>
  </si>
  <si>
    <t>2020-2022</t>
  </si>
  <si>
    <t>Përshkrimi i Programit</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</si>
  <si>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</si>
  <si>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Qëllimet e Politikës së Programit</t>
  </si>
  <si>
    <t>Permiresimi i struktures funksionale per nje menaxhim sa me efektiv te burimeve njerezore, krijimi i nje stafi permanent dhe sa me te qendrueshem, si dhe aplikimi i proceseve te hapura konkurimi, motivimi dhe shperblimi i diferencuar sipas rezultateve te punes,rritja e luftes kunder korupsionit si nje element shume i rendesishem per ecjen perpara ne perputhje me standartet e BE.</t>
  </si>
  <si>
    <t>Treguesit e Performancës në nivel Qëllimi</t>
  </si>
  <si>
    <t>Buxheti</t>
  </si>
  <si>
    <t>Parashikimi</t>
  </si>
  <si>
    <t>Emërtimi i Treguesit 1</t>
  </si>
  <si>
    <t>Vlera Bazë</t>
  </si>
  <si>
    <t>Vlera e Synuar</t>
  </si>
  <si>
    <t>Emërtimi i Treguesit 2</t>
  </si>
  <si>
    <t>Emërtimi i Treguesit x (shto tregues sipas rastit)</t>
  </si>
  <si>
    <t>Objektivi 1 i Politikës së Programit</t>
  </si>
  <si>
    <t>Treguesit e Performancës për Objektivin 1</t>
  </si>
  <si>
    <t>Produktet për Objektivin 1</t>
  </si>
  <si>
    <t xml:space="preserve">Shpenzimet Korrente* </t>
  </si>
  <si>
    <t>Produkti 1: 92601AA</t>
  </si>
  <si>
    <t>Auditime te brendshme te ushtruara ne  njesite vartese</t>
  </si>
  <si>
    <t>Përshkrimi i Produktit:</t>
  </si>
  <si>
    <t xml:space="preserve">Kontrolle te brendshme te plota  neper  institucionet vartese sipas programit vjetor te miratuar nga Ministri mbi perdorimin e fondeve buxhetore </t>
  </si>
  <si>
    <t>Njësia Matëse</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</si>
  <si>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</si>
  <si>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</si>
  <si>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</si>
  <si>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</si>
  <si>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</si>
  <si>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</si>
  <si>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</si>
  <si>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</si>
  <si>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</si>
  <si>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</si>
  <si>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</si>
  <si>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</si>
  <si>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</si>
  <si>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</si>
  <si>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</si>
  <si>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</si>
  <si>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</si>
  <si>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</si>
  <si>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</si>
  <si>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r>
      <rPr>
        <b/>
        <sz val="8"/>
        <color rgb="FFFF0000"/>
        <rFont val="Garamond"/>
        <family val="1"/>
      </rPr>
      <t>Produkti 2</t>
    </r>
    <r>
      <rPr>
        <sz val="8"/>
        <color theme="1"/>
        <rFont val="Garamond"/>
        <family val="1"/>
      </rPr>
      <t>(shto produkte sipas rastit)</t>
    </r>
  </si>
  <si>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</si>
  <si>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</si>
  <si>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r>
      <rPr>
        <b/>
        <sz val="8"/>
        <color rgb="FFFF0000"/>
        <rFont val="Garamond"/>
        <family val="1"/>
      </rPr>
      <t>Produkti 3</t>
    </r>
    <r>
      <rPr>
        <sz val="8"/>
        <color theme="1"/>
        <rFont val="Garamond"/>
        <family val="1"/>
      </rPr>
      <t>(shto produkte sipas rastit)</t>
    </r>
  </si>
  <si>
    <t>Shpenzimet Kapitale***</t>
  </si>
  <si>
    <t>Kategoria 1: Shpenzimet Administrative Kapitale</t>
  </si>
  <si>
    <t>Kodi i Projektit të Investimeve****</t>
  </si>
  <si>
    <t xml:space="preserve">Produkti 1 </t>
  </si>
  <si>
    <t>Kodi i Projektit sipas listes se investimeve</t>
  </si>
  <si>
    <t>M260307</t>
  </si>
  <si>
    <t>Godine e rikonstruktuar e Ministrise dhe ne qarqe</t>
  </si>
  <si>
    <t>numer godine</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</si>
  <si>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</si>
  <si>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</si>
  <si>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</si>
  <si>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</si>
  <si>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</si>
  <si>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</si>
  <si>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Produkti 2</t>
  </si>
  <si>
    <t>Pajisje per godinen e re</t>
  </si>
  <si>
    <t>M260001</t>
  </si>
  <si>
    <t>Orendi dhe pajisje te blera</t>
  </si>
  <si>
    <t>nr pajisjesh</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</si>
  <si>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</si>
  <si>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</si>
  <si>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</si>
  <si>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</si>
  <si>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Kosto totale e projektit </t>
  </si>
  <si>
    <t>Kodi i Projektit të Investimeve</t>
  </si>
  <si>
    <t>Produkti 1 (shto produkte sipas rastit)</t>
  </si>
  <si>
    <r>
      <t xml:space="preserve">Detajimi i Kostos Totale të </t>
    </r>
    <r>
      <rPr>
        <b/>
        <sz val="8"/>
        <color rgb="FFFF0000"/>
        <rFont val="Garamond"/>
        <family val="1"/>
      </rPr>
      <t>Produktit X</t>
    </r>
    <r>
      <rPr>
        <b/>
        <sz val="8"/>
        <color theme="1"/>
        <rFont val="Garamond"/>
        <family val="1"/>
      </rPr>
      <t xml:space="preserve"> sipas Artikujve Ekonomikë</t>
    </r>
  </si>
  <si>
    <t>Shpenzimet Kapitale</t>
  </si>
  <si>
    <t>Kategoria 2: Shpenzimet për projekte investimesh</t>
  </si>
  <si>
    <r>
      <t xml:space="preserve">Detajimi i Kostos Totale të </t>
    </r>
    <r>
      <rPr>
        <b/>
        <sz val="8"/>
        <color rgb="FFFF0000"/>
        <rFont val="Garamond"/>
        <family val="1"/>
      </rPr>
      <t xml:space="preserve">Produktit X </t>
    </r>
    <r>
      <rPr>
        <b/>
        <sz val="8"/>
        <color theme="1"/>
        <rFont val="Garamond"/>
        <family val="1"/>
      </rPr>
      <t>sipas Artikujve Ekonomikë</t>
    </r>
  </si>
  <si>
    <t xml:space="preserve">Kosto totale e produktit </t>
  </si>
  <si>
    <t>Totali i shpenzimeve të Programit sipas produkteve*****</t>
  </si>
  <si>
    <t>Totali i shpenzimeve të Programit sipas artikujve*****</t>
  </si>
  <si>
    <t>Kapitull 05</t>
  </si>
  <si>
    <t>230. Aktivet e patrupëzuara</t>
  </si>
  <si>
    <t>Kapitulli 02</t>
  </si>
  <si>
    <t>231. Aktivet e trupëzuara</t>
  </si>
  <si>
    <t xml:space="preserve">FORMAT 2: FORMATI STANDARD I PËRGATITJES SË KËRKESAVE BUXHETORE PBA 2019-2021 </t>
  </si>
  <si>
    <t>Mbrojtja e Mjedisit</t>
  </si>
  <si>
    <t>05320</t>
  </si>
  <si>
    <t xml:space="preserve">Programi i Mbrojtjes së Mjedisit mbulon sigurimin dhe përmirësimin e cilësisë së mjedisit, në dobi të brezave të sotëm dhe të ardhshëm, si dhe sigurimin e kushteve për zhvillimin e qëndrueshëm të vendit, nëpërmjet garantimit të përputhshmërisë së veprimtarive me ndikim në mjedis me kushtet e lejeve mjedisore dhe kërkesave të legjislacionit mjedisor, përmirësimt të cilësisësë ajrit  në zonat kryesore urbane; menaxhimit të integruar të mbetjeve, parandalimit dhe kontrollit të integruar të ndotjes dhe rreziqeve nga aksidentet industriale, përshpejtimin e përshtatjes ndaj ndryshimeve klimatike dhe zbutjes së gazrave me efekt serë; ruajtjes dhe perdorimit të qëndrueshëm të burimeve natyrore, biodiversitetit dhe menaxhimit të integruar të zonave të mbrojtura. </t>
  </si>
  <si>
    <t xml:space="preserve">Për përmirësimin e cilësisë së ajrit, mbrojtjen e natyrës dhe biodiversitetit.
</t>
  </si>
  <si>
    <t>Norma vjetore e zvogelimit te ndotjes akustike ne zonat kryesore urbane - perqindja vjetore e nivelit te ndotjes</t>
  </si>
  <si>
    <t>Norma vjetore e diteve te ndotura nga PM10 per qytetet Tirane, Korce, Elbasan - perqindja vjetore e nivelit te ndotjes</t>
  </si>
  <si>
    <t>Tirane 50 %,          Elbasani 40 %,          Korça 50 %</t>
  </si>
  <si>
    <t>Tirane 45 %,          Elbasani 35 %,          Korça 45 %</t>
  </si>
  <si>
    <t>Tirane 40 %,                           Elbasani 30 %,                           Korça 40 %</t>
  </si>
  <si>
    <t>Siperfaqja e Zonave te Mbrojtura</t>
  </si>
  <si>
    <t>18,5%</t>
  </si>
  <si>
    <t>Perqindja e mbetjeve që shkojnë në landfille sanitare kundrejt mbetjeve të hedhura në venddepozitime të hapura</t>
  </si>
  <si>
    <t>Niveli ne perqindje i mbetjeve te ricikluara</t>
  </si>
  <si>
    <t xml:space="preserve">"Garantimi i përputhshmërisë së veprimtarive me ndikim në mjedis me kushtet e lejeve mjedisore dhe kërkesave të legjislacionit mjedisor."
</t>
  </si>
  <si>
    <t>Subjekte administrative të sanksionuara</t>
  </si>
  <si>
    <t>Trend rrites</t>
  </si>
  <si>
    <t>% e mbetjeve te rrezikshme te eleminuara/evidentuara (te  evidentohet llojet  e mbetjeve qe trajton mjedisi)</t>
  </si>
  <si>
    <t>% e mbetjeve te parrezikshme te eleminuara/evidentuara</t>
  </si>
  <si>
    <t>% e kurrikulave te hartuara per mjedisin ose % e shkollave qe realizojne aktivitete ne kuader te mbrojtjes se mjedisit</t>
  </si>
  <si>
    <t>Produkti 1</t>
  </si>
  <si>
    <t xml:space="preserve">Akte ligjore dhe nënligjore, dokumenta strategjike 
</t>
  </si>
  <si>
    <t xml:space="preserve">Për të siguruar mbrojtjen e mjedisit në një nivel të lartë do te hartohen akte ligjore dhe nenligjore qe transpozojne direktiva, rregullore dhe vendime te BE per fushen e mjedisit dhe te ndryshimeve klimatike. Ne kuader te procesit se Integrimit Evropian te vendit cdo vit rishikohet PKIE 3 vjecare per transpozimin e acquis te BE-se dhe hartohen raporte periodike 3 mujore per zbatimin e saj, perfshire kontributin per nenkomitetin BE-Shqiperi, KSA dhe planin e veprimit per adresimin e rekomandimeve te progres raportit te KE. Do te hartohet dokument strategjik dhe plan veprimi ne zbatim te politikave per arritjen e objektivave kombetare ne fushen e menaxhimit të mbetjeve si dhe plane veprimi me aktivitete konkrete per arritjen e tyre </t>
  </si>
  <si>
    <t>numer aktesh</t>
  </si>
  <si>
    <t xml:space="preserve">Inspektime te kryera/Inspektim në të gjitha subjektet me ndikim në mjedis
</t>
  </si>
  <si>
    <t>Inspektim në të gjitha subjektet me ndikim në mjedis</t>
  </si>
  <si>
    <t>numer inspektimesh</t>
  </si>
  <si>
    <t>Raporte monitorimi per tregues te ndryshem mjedisor</t>
  </si>
  <si>
    <t>Raporte monitorimi te cilesise se ajrit e zhurmave e ujerave urbane, te cilesise se ujerave ne lumenj, liqene, dete dhe laguna, te monitorimit te treguesve ne pyje dhe biodiversitet dhe te treguesve te shkarkimit e transferimit te ndotesave dhe raporti vjetor i gjendjes ne mjedis</t>
  </si>
  <si>
    <t>numer raportesh</t>
  </si>
  <si>
    <t>Dosje te  shqyrtuara per perftimin e lejeve te mjedisit</t>
  </si>
  <si>
    <t>Shqyrtim i dosjeve te aplikanteve per perftimin e lejeve te mjedisit per instalimet e tipit A dhe B</t>
  </si>
  <si>
    <t>cope</t>
  </si>
  <si>
    <t>Mbyllja, rehabilitimi I mbetjeve urbane nga venddepozitimeve ekzistuese</t>
  </si>
  <si>
    <t>vendepozitime te rehabilituara</t>
  </si>
  <si>
    <t>Ne zbatim te aktit nenligjor te miratuar per rehabilitimin e vendepozitimeve ekzistuese per nje periudhe deri ne 10 vjet , MTM do te beje te mundur permiresimin e kushteve te ketyre venddepozitimet ekzistuese</t>
  </si>
  <si>
    <t>numer venddepozitimesh</t>
  </si>
  <si>
    <t xml:space="preserve">Produkti 2 </t>
  </si>
  <si>
    <t>studimi mbi vendepozitime te rehabilituara</t>
  </si>
  <si>
    <t>numer studimi</t>
  </si>
  <si>
    <t xml:space="preserve">Blerje fidanesh dhe drure per rehabilitimin e vendepozitimeve ekzistuese </t>
  </si>
  <si>
    <t>siperfaqe e permiresuar per vendepozitimet ekzistuese</t>
  </si>
  <si>
    <t>ne kuder te permiresimit te kushteve per vendepozitimet ekzistuese te identifikuara nevojitet blerja e fidaneve dhe drureve qe do te bejne te mundur permiresimin e siperfaqeve per keto vendepozitime</t>
  </si>
  <si>
    <t>venddepozitime te rehabilituara</t>
  </si>
  <si>
    <t>Rikonstruksion i  godines se ish DSHP Tirane</t>
  </si>
  <si>
    <t>Godine e rikonstruktuar</t>
  </si>
  <si>
    <t>M260412</t>
  </si>
  <si>
    <t>Duke u bazuar ne kushtet jo funksionale te godines lindi nevoja per te kryer rikonstruksion per ta bere sa me funksionale ne sherbim te punonjesve te ministrise.</t>
  </si>
  <si>
    <t>nr godine</t>
  </si>
  <si>
    <t>Pasaporta dixhitale mjedisore</t>
  </si>
  <si>
    <t>sistemi software I pergatitur</t>
  </si>
  <si>
    <t>M260383</t>
  </si>
  <si>
    <t>Nr sistemi software per identifikimin e shkeljeve ne fushen e mjedisit</t>
  </si>
  <si>
    <t>Zhvillimi i nje moduli softëare per menaxhimin e procesit te punes nga identifikimi i shkeljeve persa i perket ndotjes se mjedisit, ne vendosjen e gjobesdhe deri ne shlyerjen e saj nga personi fizik ose juridik.</t>
  </si>
  <si>
    <t>Pershtatja me ndryshimet Klimaterike ne fushen e menaxhimit nderkufitar te riskut te permbytjeve ne Ballkanin perendimor-GIZ</t>
  </si>
  <si>
    <t xml:space="preserve">Strategji dhe Plane Kombetare te hartuara e te miratuara </t>
  </si>
  <si>
    <t>GM26066</t>
  </si>
  <si>
    <t>Do te hartohen dokumenta strategjike dhe plane veprimi  per arritjen e objektivave kombetare ne fushen e mbrojtjes se mjedisit dhe ndryshimeve klimatike</t>
  </si>
  <si>
    <t>Numer dokumentash strategjike</t>
  </si>
  <si>
    <t>TVSH e Projektit te GIZ e realizuar</t>
  </si>
  <si>
    <t>M260401</t>
  </si>
  <si>
    <t xml:space="preserve">Do te realizohen pagesat per TVSH e Projektit bazuar ne aktivitetet e realizuara </t>
  </si>
  <si>
    <t>Bioenergjia- Projekti UNIDO</t>
  </si>
  <si>
    <t>Teknologji te aplikuara per perdorimin e bio-energjise ne industrine e perpunimit te vajit te ullirit</t>
  </si>
  <si>
    <t>GM26061</t>
  </si>
  <si>
    <t>Pergatitja e metodologjise dhe dokumentave te tjere per SME-te qe do te perfitojne nga projekti, fillimisht ne sektorin e vajit te ullirit qe perdorin mbetjet e bio-mases per prodhimin e energjise</t>
  </si>
  <si>
    <t>Numer industrish pilote te aplikuara</t>
  </si>
  <si>
    <t>Kosto lokale per projektin UNIDO</t>
  </si>
  <si>
    <t>M260354</t>
  </si>
  <si>
    <t>Kosto lokale do te realizohet per pergatitjen e metodologjise dhe dokumentave te tjere per SME-te qe do te perfitojne nga projekti, fillimisht ne sektorin e vajit te ullirit qe perdorin mbetjet e bio-mases per prodhimin e energjise</t>
  </si>
  <si>
    <t>Kune Vain- Projekti GEF</t>
  </si>
  <si>
    <t xml:space="preserve">  Infrastrukure e permiresuar ne zonen e Kune Vainit</t>
  </si>
  <si>
    <t>GM26058</t>
  </si>
  <si>
    <t>Infrastrukure e permiresuar ne zonen e Kune Vainit per te siguruar pershtatjen ndaj ndryshimeve klimatike si ndertimi i puseve artizanale dhe shtimi i siperfaqeve te degraduara ne pyje.</t>
  </si>
  <si>
    <t>Numer pusesh artizanale</t>
  </si>
  <si>
    <t xml:space="preserve">  Kosto lokale e realizuar per projektin e Kune Vainit</t>
  </si>
  <si>
    <t>M260316</t>
  </si>
  <si>
    <t>Kosto lokale do te realizohet per investimet ne infrastrukure ne zonen e Kune Vainit per te siguruar pershtatjen ndaj ndryshimeve klimatike si ndertimi i puseve artizanale dhe shtimi i siperfaqeve te degraduara ne pyje.</t>
  </si>
  <si>
    <t>Produkti 3</t>
  </si>
  <si>
    <t xml:space="preserve"> TVSH e realizuar per projektin e Kune Vainit</t>
  </si>
  <si>
    <t>M260362</t>
  </si>
  <si>
    <t>Rimbursimi i TVSH-se do te behet per aktivitete qe do te realizohen ne kuader te projektit</t>
  </si>
  <si>
    <t>Sistemi i informacionit, menaxhim dhe monitorim (EIMMS) - Projekti PNUD</t>
  </si>
  <si>
    <t xml:space="preserve"> Sistem mjedisor i informacionit i ndertuar dhe i perditesuar</t>
  </si>
  <si>
    <t>GM26062</t>
  </si>
  <si>
    <t>Ne kuader te projektit te financuar nga GEF do te behet ngritja e sistemit te integruar te monitorimit dhe te menaxhimit te informacionit mjedisor (EIMMS)</t>
  </si>
  <si>
    <t>numer sistemesh</t>
  </si>
  <si>
    <t>Parku Biosferik i prespes - Projekti KFW</t>
  </si>
  <si>
    <t>Plane menaxhimi te Zonave te Mbrojtura dhe Rezervat e Biosferes te hartuara/rishikuara dhe te miratuara</t>
  </si>
  <si>
    <t>GM26033</t>
  </si>
  <si>
    <t>Do te hartohen dhe do te miratohen planet e menaxhimit te Zonave te Mbrojtura ne perputhje me kuadrin ligjor kombetar ne zbatim te Ligjit "Per Zonat e Mbrojtura"</t>
  </si>
  <si>
    <t>numer planesh</t>
  </si>
  <si>
    <t>Kosto lokale per projektin e realizuar per projektin e Biosferes Prespe</t>
  </si>
  <si>
    <t>M260241</t>
  </si>
  <si>
    <t>Kosto lokale do te realizohet ne funksion te aktiviteteve te projektit per planet e menaxhimit te Zonave te Mbrojtura ne perputhje me kuadrin ligjor kombetar ne zbatim te Ligjit "Per Zonat e Mbrojtura"</t>
  </si>
  <si>
    <t>TVSH e realizuar per projektin e Biosferes Prespe</t>
  </si>
  <si>
    <t>M260248</t>
  </si>
  <si>
    <t>TVSH do te rimbursohet ne baze te fatura te ardhura per aktivitetet e realizuara per projektin e rezerves se Biosferes Prespe</t>
  </si>
  <si>
    <t>Ruajtja e agrobiodiversitetit ne zonat rurale te Shqiperise CABRA</t>
  </si>
  <si>
    <t xml:space="preserve">Rimbursim TVSH </t>
  </si>
  <si>
    <t>M260349</t>
  </si>
  <si>
    <t>Do te behet rimbursimi I TVSH per projektin CABRA 2 si detyrim i MTM per aktivitet e realizuara ne kuader te projektit</t>
  </si>
  <si>
    <t>numer aktivitetesh te realizuara</t>
  </si>
  <si>
    <t>Projekti tre liqenet CSBL III - Projekti GIZ</t>
  </si>
  <si>
    <t>Raporte monitorimi</t>
  </si>
  <si>
    <t>GM26070</t>
  </si>
  <si>
    <t>Raporte monitorimi per vleresimin e gjendjes se tre liqeneve nepermjet monitorimit te treguesve ne perputhje me Direktiven Kuader te Ujit (CSBL III)</t>
  </si>
  <si>
    <t>Numer raportesh</t>
  </si>
  <si>
    <t>TVSH e rimbursuar per projektin</t>
  </si>
  <si>
    <t>M260402</t>
  </si>
  <si>
    <t>TVSH do te rimbursohet per aktivitetet e realizuara per projektin CSBL III</t>
  </si>
  <si>
    <t>Projekti Destimed Zonat bregdetare, turizmi detar - AKZM</t>
  </si>
  <si>
    <t xml:space="preserve">Paketa turistike ne dispozicion per nje zhvillim te qendrueshem te burimeve natyrore dhe turizmit </t>
  </si>
  <si>
    <t>Ne kuader te projektit DestiMed do te behet e mundur forcimi i politikave te zhvillimit te qendrueshem per nje vleresim me efikas te burimeve natyrore ne zonat e mbrojtura detare dhe bregdetare, ne te cilen AKZM eshte partner perfitues.</t>
  </si>
  <si>
    <t xml:space="preserve">Numer paketash ne zonash pilote </t>
  </si>
  <si>
    <t>Projekti Aquanex - IPA CBC Greqi-Shqiperi</t>
  </si>
  <si>
    <t>Platforma elektronike per menaxhimin e qendrueshem te burimeve ujore ne zonen nderkufitare Greqi-Shqiperi.</t>
  </si>
  <si>
    <t xml:space="preserve">Ne kuader te projektit AQUANEX do te behet e mundur zhvillimi i nje databaze per monitorimin e qendrueshem te burimeve ujore ne zonen nderkufitare Greqi-Shqiperi dhe do te draftohen udhezuesit respektive ne perputhje me kerkesat e Direktives </t>
  </si>
  <si>
    <t>Numer databaze/udhezues</t>
  </si>
  <si>
    <t>Projekti Mekanizmat financiare -  PNUD</t>
  </si>
  <si>
    <t>Plan strategjik dhe financiar per sistemin e ZM</t>
  </si>
  <si>
    <t>GM26064</t>
  </si>
  <si>
    <t>Ne kuader te projektit do te hartohet plan strategjik dhe plan financiar per sistemin e zonave te mbrojtura.</t>
  </si>
  <si>
    <t>Kosto lokale e realizuar per projektin</t>
  </si>
  <si>
    <t>M260377</t>
  </si>
  <si>
    <t>Projekti Blue Land- Sherbimi i ekosistemeve  -AKZM</t>
  </si>
  <si>
    <t>Trupe nderkufitare e ngritur per menaxhimin e qendrueshem te biodiversitetit, habitateve dhe ekosistemeve ne 3 zona detare dhe bregdetare</t>
  </si>
  <si>
    <t>Ne kuader te projektit Blue land do te behet e mundur ngritja e nje trupe nderkufitare per harmozinimin e nje menaxhimi te qendrueshem ne 3 zona detare dhe bregdetare te mbrojtura te targetuara nga projekti.</t>
  </si>
  <si>
    <t>Numer iniciativash pilot</t>
  </si>
  <si>
    <t>Projekti i Mbetjeve  - IPA 2013</t>
  </si>
  <si>
    <t>Plane rajonale/lokale veprimi te hartuara</t>
  </si>
  <si>
    <t>GM26055</t>
  </si>
  <si>
    <t>Do te hartohen plane rajonale dhe lokale veprimi ne zbatim te strategjise dhe planit kombetar te menaxhimit te mbetjeve (IPA 2013)</t>
  </si>
  <si>
    <t>nr planesh te hartuara</t>
  </si>
  <si>
    <t>MM260319</t>
  </si>
  <si>
    <t>Kosto lokale do te realziohet per mbeshtetjen e aktiviteteve te projektit per plane rajonale dhe lokale veprimi ne zbatim te strategjise dhe planit kombetar te menaxhimit te mbetjeve (IPA 2013)</t>
  </si>
  <si>
    <t xml:space="preserve">TVSH e rimbursuar per projektin </t>
  </si>
  <si>
    <t>M260164</t>
  </si>
  <si>
    <t>TVSH do te rimbursohet per faturat qe do te vijne per aktivitete e realizuara per projektin e mbetjeve -IPA 2013</t>
  </si>
  <si>
    <t>Projekti i Mbetjeve ne kuader te ndryshimeve klimatike  - GIZ</t>
  </si>
  <si>
    <t>Strategji dhe 3 Plane lokale veprimi te hartuara per 3 bashki</t>
  </si>
  <si>
    <t>GM26065</t>
  </si>
  <si>
    <t xml:space="preserve">Ne kuader te projektit te zbatuar nga GIZ eshte perfunduar rishikimi i Strategjisese mbetjeve dhe jane hartuar 3 plane lokale veprimi per 3 Bashki Peqin, Himare, Rrogozhine </t>
  </si>
  <si>
    <t>TVSH e rimbursuar per projektin e GIZ</t>
  </si>
  <si>
    <t>M260379</t>
  </si>
  <si>
    <t>TVSH do te rimbursohet per aktivitetet e realizuara per projektin e mbetjeve te GIZ</t>
  </si>
  <si>
    <t>Projekti SWAN -Platforma per riperdorimin e mbetjeve - Interreg BallkanMed</t>
  </si>
  <si>
    <t>Hartë e përgatitur për burimet e mbetjeve të ngurta për prodhuesit industrialë (SWAN)</t>
  </si>
  <si>
    <t>Ne kuader te projektit SWAN do te pergatitet harta per burimet e mbetjeve te ngurta per prodhuesit industriale</t>
  </si>
  <si>
    <t>numer hartash</t>
  </si>
  <si>
    <t>Projekti Plastic buster MPAs- Interreg Med</t>
  </si>
  <si>
    <t>Masa pilote te zbatuara</t>
  </si>
  <si>
    <t>Masa pilote te zbatuara per eleminimin e ndotjes nga plastika ne nje zone te mbrojtur detare dhe plani i menaxhimit I ZMD-se i rishikuar</t>
  </si>
  <si>
    <t>numer plane menaxhimi</t>
  </si>
  <si>
    <t>Projekti Menaxhimi i Intnegruar i Mbetjeve dhe Parandalimi i Mbetjeve Detare ne Ballkanin Perendimor - GIZ</t>
  </si>
  <si>
    <t>Sistem i ngritur per parandalimin e mbetjeve detare</t>
  </si>
  <si>
    <t>Sistem i ngritur ndergjegjesimi, edukimi, monitorimi dhe raportimi per parandalimin e mbetjeve detare ne kuader te projektit te financuar nga GIZ.</t>
  </si>
  <si>
    <t>nr sistemi</t>
  </si>
  <si>
    <t>Projekti Menaxhimi i Kimikateve- SIDA</t>
  </si>
  <si>
    <t>Kapacitete te ngritura ne fushen e kimikateve</t>
  </si>
  <si>
    <t xml:space="preserve">krijimi i kushteve, në fushën e legjislacionit të kimikateve, për anëtarësim në BE. </t>
  </si>
  <si>
    <t>zyre e ngritur</t>
  </si>
  <si>
    <t>Projekti Sigurimi i Sherbimeve per menaxhimin e burimeve natyrore- RE-SOURCE</t>
  </si>
  <si>
    <t>Kuader ligjor dhe institucional i permiresuar- RE-SOURCE</t>
  </si>
  <si>
    <t>nr raportesh</t>
  </si>
  <si>
    <t>Projekti SANE - SIDA</t>
  </si>
  <si>
    <t>Raporte perfomance te hartuara</t>
  </si>
  <si>
    <t>Raporte vleresimi performace te hartuara ne kuader te projektit SANE per ngritjen e kapaciteteve te Ministrise se Turizmit dhe Mjedisit dhe institucioneve te tjera per pergatitjen e negociatave per kapitullin 27 te mjedisit</t>
  </si>
  <si>
    <t>Projekti PHAROS4MPAs</t>
  </si>
  <si>
    <t>Zhvillimi blu dhe ruajtja e burimeve detare ne mesdhe.</t>
  </si>
  <si>
    <t xml:space="preserve">Pergatitja e rekomandimeve specifike ne kontekstin mesdhetar per cdo sektor detar duke siguruar mbeshtetjen e autoriteteve pergjegjese per menaxhimin e zonave te mbrojtura detare </t>
  </si>
  <si>
    <t>Projekti LASPEH</t>
  </si>
  <si>
    <t>Prodhimi I nje plani konservimi per specien endemike te percaktuar gjeli I eger ne parkun kombetar mali I Tomorrit Berat</t>
  </si>
  <si>
    <t>Menaxhimi dhe permiresimi I habitatit per krijimin e kushteve te pershtatshme per gjelin e eger.</t>
  </si>
  <si>
    <t>nr.studimi</t>
  </si>
  <si>
    <t>Rritja e gjelber dhe ekonomia qarkulluese</t>
  </si>
  <si>
    <t>Studime te pergatitura per mjedisin  dhe mbetjet</t>
  </si>
  <si>
    <t>Ne kuader te pergatitjes se IPA 2 kombetare MTM do te bej te mundur realizimin e studimeve per fushen e mjedist dhe mbetjeve</t>
  </si>
  <si>
    <t xml:space="preserve">FORMAT 2: FORMATI STANDARD I PËRGATITJES SË KËRKESAVE BUXHETORE PBA 2020-2022 </t>
  </si>
  <si>
    <t>Administrimi I Pyjeve</t>
  </si>
  <si>
    <t>04260</t>
  </si>
  <si>
    <t>Programi I administrimit te pyjeve perfshin hartimin e politikave per menaxhimin e qendrueshem te ekosistemeve, duke promovuar zhvillimin e nje ekonomie te gjelber, kordinimin ne nivel qendror, rajonal dhe lokal te praktikave me te mira ne drejtim te menaxhimit te burimeve natyrore duke rritur eficensen ne perdorimin e tyre, perdorimin e metodave dhe mjeteve miqesore me mjedisin ne planet operacionale e te zbatimit.</t>
  </si>
  <si>
    <t>Mbi bazën e programit qeveritar dhe të ministrisë programi do të realizojë deri ne vitin 2021 hartimin e planeve te menaxhimit për 90% të Zonave të Mbrojtura (ZM) dhe 100% të planeve të mbarshtrimit për siperfaqet e fondit pyjor dhe kullosor, krijimi i nje sistemi dixhital të informacionit në pyje,  hartimi i nje inventari kombetar per fondin pyjor dhe kullosor, fuqizimin e mekanizmave për ruajtjen e ZM-ve nëpërmjet monitorimeve të vazhdueshme, rritja e ndergjegjesimit të komuniteteve për ruajtjen e biodiversitetit në ZM. Gjithashtu programi synon të rivlerësojë dhe zgjerojë sistemin e zonave të mbrojtura të vendit brënda vitit 2019 e nw vazhdimësi, të promovojë turizmit e qëndrueshem ne ZM duke ngritur e përmirësuar infrastrukturën turistike si dhe forcimi i bashkepunimit me aktoret lokal.</t>
  </si>
  <si>
    <t>Numri I monitorimeve te kryera per vlersimin e biodiversitetit dhe vlerave natyrore ne ZM</t>
  </si>
  <si>
    <t>12500 monitorime ne vit</t>
  </si>
  <si>
    <t>1300 monitorme</t>
  </si>
  <si>
    <t>1300 monitorime</t>
  </si>
  <si>
    <t xml:space="preserve">Numeri i oreve mesimore te zhvilluara </t>
  </si>
  <si>
    <t xml:space="preserve">290 ore mesiomore ne vit </t>
  </si>
  <si>
    <t xml:space="preserve">300 ore mesiomore ne vit </t>
  </si>
  <si>
    <t>Numri i oreve mesimore te zhvillimit</t>
  </si>
  <si>
    <t>290 ore</t>
  </si>
  <si>
    <t>300 ore</t>
  </si>
  <si>
    <t>Perqindja me mbulime me plane menaxhimi te ZM-ve</t>
  </si>
  <si>
    <t xml:space="preserve">Fuqizimi i funksionit menaxhues, në funksion të implementimit të sukseshëm të programit, konform kërkesave të kuadrit ligjor në fuqi. </t>
  </si>
  <si>
    <t>Raporte monitorimi ne ZM</t>
  </si>
  <si>
    <t>Raporte monitorimi ne ZM, organizim festash lokale/zhvillim oresh mesimore dhe miratimi I planeve te menaxhimit</t>
  </si>
  <si>
    <t>Inspektime te kryera</t>
  </si>
  <si>
    <t>Subjektet qe ushtrojen aktivetet ne fondin pyjore e kullosore , te klasifikuare si aktivitet me rrisk te laret,  nr i inspektimeve eshte planifikua me i larte , per uljen e paligjeshnerise ne aktivitetin  ekonomik te tyre dhe kthimin ne normalitet te ekuilibrave te prishur ne mes te pyjeve , kulloteve dhe te marrejes se vlerave te tyre per plotesimin e nevojeve ekonomike te shoqerise.</t>
  </si>
  <si>
    <t>Sistemi elektronik i monitorimit te pyjeve</t>
  </si>
  <si>
    <t>Kamera te instaluara per monitorimin e pyjeve</t>
  </si>
  <si>
    <t>M260356</t>
  </si>
  <si>
    <t>Permiresimi I cilesise se sherbimit per parandalimin e kundravajtjeve per prerjen e pyjeve</t>
  </si>
  <si>
    <t>Numer sistemi</t>
  </si>
  <si>
    <t>Plane menaxhimi per pyjet</t>
  </si>
  <si>
    <t>Numer planesh menaxhimi per pyje te hartuara</t>
  </si>
  <si>
    <t xml:space="preserve">Do te pergatiten planet e menaxhimi per pyjet </t>
  </si>
  <si>
    <t>Projekti I Sherbimeve Mjedisore</t>
  </si>
  <si>
    <t>Sistem informacioni dixhital i ngritur (ALFIS)</t>
  </si>
  <si>
    <t>GM26050</t>
  </si>
  <si>
    <t>Dizenjimi i sistemit te informacionit dixhital ne pyje, pergatitja e metodologjise, venia ne funksionim i softëare dhe krijimi i nje database te ri te kadastres se fondit pyjor e kullosor publik i lidhur me sistemin GIS</t>
  </si>
  <si>
    <t>numer sistemi</t>
  </si>
  <si>
    <t>Parashikimi sipas tavanit te vendosur nga financa</t>
  </si>
  <si>
    <t>Fond pyjor dhe kullosor publik i regjistruar</t>
  </si>
  <si>
    <t>KM26004</t>
  </si>
  <si>
    <t>Vleresimi i dokumentacionit ligjor dhe gjendjes se pronesise per zonat e percaktuara, pergatitja e hartes dixhitale dhe karteles per siperfaqet e rregjistruara, integrimi i tyre dhe databases e ZRPP.</t>
  </si>
  <si>
    <t>numer qarqesh</t>
  </si>
  <si>
    <t>Plani gjinor i veprimit i zbatuar</t>
  </si>
  <si>
    <t>Plani gjinor i veprimi i zbatuar</t>
  </si>
  <si>
    <t>Parashikimi kerkesa sipas planit te disbursimit</t>
  </si>
  <si>
    <r>
      <t xml:space="preserve">Detajimi i Kostos Totale të </t>
    </r>
    <r>
      <rPr>
        <b/>
        <sz val="8"/>
        <color rgb="FFFF0000"/>
        <rFont val="Garamond"/>
        <family val="1"/>
      </rPr>
      <t xml:space="preserve">Produktit 3 </t>
    </r>
    <r>
      <rPr>
        <b/>
        <sz val="8"/>
        <color theme="1"/>
        <rFont val="Garamond"/>
        <family val="1"/>
      </rPr>
      <t>sipas Artikujve Ekonomikë</t>
    </r>
  </si>
  <si>
    <t>Projekti I Sherbieve Mjedisore</t>
  </si>
  <si>
    <t xml:space="preserve">Produkti 4 </t>
  </si>
  <si>
    <t>Inventar kombetar i fondit pyjor dhe kullosor publik i hartuar</t>
  </si>
  <si>
    <t>GM26049</t>
  </si>
  <si>
    <t>Hartimi i metodologjise per kryerjen e inventarit, zbatimi i metodologjise, kryerja e punimeve ne terren dhe me pas me punimet e zyres</t>
  </si>
  <si>
    <t>numer inventari</t>
  </si>
  <si>
    <r>
      <t xml:space="preserve">Detajimi i Kostos Totale të </t>
    </r>
    <r>
      <rPr>
        <b/>
        <sz val="8"/>
        <color rgb="FFFF0000"/>
        <rFont val="Garamond"/>
        <family val="1"/>
      </rPr>
      <t>Produktit 4</t>
    </r>
    <r>
      <rPr>
        <b/>
        <sz val="8"/>
        <color theme="1"/>
        <rFont val="Garamond"/>
        <family val="1"/>
      </rPr>
      <t xml:space="preserve"> sipas Artikujve Ekonomikë</t>
    </r>
  </si>
  <si>
    <t>Kosto totale e produktit 4</t>
  </si>
  <si>
    <t xml:space="preserve">Produkti 5 </t>
  </si>
  <si>
    <t>Modele hidorlogjike</t>
  </si>
  <si>
    <t>Ndihma per zhvillimin e mekanizmave qe mundesojne financimin e qendrueshem te menaxhimit te burimeve natyrore pertej horizontit te projektit te sherbimeve mjedisore si dhe krijimi i mekanizmave te financimit  per te zvogeluar degradimin e tokes</t>
  </si>
  <si>
    <t xml:space="preserve">numer modelesh </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</si>
  <si>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</si>
  <si>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</si>
  <si>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Produkti 6</t>
  </si>
  <si>
    <t>Plane mbareshtimi te hartuara per fondin pyjor dhe kullosor publik</t>
  </si>
  <si>
    <t>Grumbullimi i te dhenave ne terren per evidentimin e gjendjes aktuale te ekonomise pyjore. Pergatitja e hartave GIS. Hartimi i skenareve per administrimin e pyjeve/kullotave. Hartimi i planeve VSM per planet e administrimit te pyjeve.</t>
  </si>
  <si>
    <t xml:space="preserve">numer planesh </t>
  </si>
  <si>
    <r>
      <t xml:space="preserve">Detajimi i Kostos Totale të </t>
    </r>
    <r>
      <rPr>
        <b/>
        <sz val="8"/>
        <color rgb="FFFF0000"/>
        <rFont val="Garamond"/>
        <family val="1"/>
      </rPr>
      <t>Produktit6</t>
    </r>
    <r>
      <rPr>
        <b/>
        <sz val="8"/>
        <color theme="1"/>
        <rFont val="Garamond"/>
        <family val="1"/>
      </rPr>
      <t xml:space="preserve"> sipas Artikujve Ekonomikë</t>
    </r>
  </si>
  <si>
    <t>Produkti 7</t>
  </si>
  <si>
    <t>M26034</t>
  </si>
  <si>
    <t>TVSH projektit</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</si>
  <si>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</si>
  <si>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</si>
  <si>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Zhvillimi i Turizmit</t>
  </si>
  <si>
    <t>04760</t>
  </si>
  <si>
    <t xml:space="preserve">Programi i Zhvillimit të Turizmit mbështetet në strategjinë sektoriale të turizmit, planin e saj të veprimit, si dhe të masave në strategjitë ndërsektoriale. Programi i Zhvillimit të Turizmit synon një turizëm të qëndrueshëm në kohë, social, mjedisor dhe ekonomik që arrihet nëpërmjet: 1)Përmirësimin dhe rishikimit në vazhdimësi të kuadrit ligjor për turizmin me fokus harmonizimin e tij me politikat e qeverisë; 2)Përmirësimin e klimës së biznesit nëpërmjet incentivave ligjore, fuqizimit të bashkëpunimit publik-privat; 3)Sistemit të licencimit, klasifikimit dhe çertifikimit të sipërmarrjeve turistike me qëllim përmirësimin e cilësisë së shërbimeve dhe mbrojtjen e konsumatorit, si dhe monitorimit të sipërmarrjeve turistike; 4)Diversifikimit të produktit turistik për të arritur një turizëm gjithëvjetor etj. </t>
  </si>
  <si>
    <t xml:space="preserve">Kthimi i Shqipërisë në një destinacion tërheqës turistik, cilësor dhe të qëndrueshëm, duke shfrytëzuar potenciale dhe burime lokale, duke u fokusuar në atë çka është unike në Shqipëri.
</t>
  </si>
  <si>
    <t xml:space="preserve">Rritja e kontributit direkt të turizmit në PBB </t>
  </si>
  <si>
    <t xml:space="preserve">Rritja e nivelit të punësimit në sektorin e Turizmit </t>
  </si>
  <si>
    <t xml:space="preserve">Rritja e numrit të strukturave akomoduese  </t>
  </si>
  <si>
    <t>% e investimeve te huaja ne turizem</t>
  </si>
  <si>
    <t>Diversifikimi i ofertës turistike duke synuar praninë e turistëve gjatë gjithë vitit</t>
  </si>
  <si>
    <t xml:space="preserve">Numri i turistëve jashtë sezonit veror </t>
  </si>
  <si>
    <t xml:space="preserve">Te ardhura nga turistet jashte sezonit </t>
  </si>
  <si>
    <t xml:space="preserve">Numer biznesesh ne sektorin e agroturizmit </t>
  </si>
  <si>
    <t xml:space="preserve">Numri i strukturave akomoduese  </t>
  </si>
  <si>
    <t xml:space="preserve">Akte ligjore / nënligjore të hartuara </t>
  </si>
  <si>
    <t>Hartimi i akteve me qëllim përmirësimin e vazhdueshëm të kuadrit ligjor, që kanë të bëjnë direkt ose indirekt me zhvillimin e sektorit të turizmit.</t>
  </si>
  <si>
    <t>Monitorime të kryera përgjatë gjithë vijës bregdetare</t>
  </si>
  <si>
    <t>Monitorim i gjithe vijës bredgetare për evidentimin e situatës me qëllim mbrojtjen, planifikimin, monitorimin dhe administrimin e zonës bregdetare.</t>
  </si>
  <si>
    <t>numer monitorimesh</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</si>
  <si>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</si>
  <si>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</si>
  <si>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 xml:space="preserve">Panaire për promovimin e vendit si destinacion turistik i konkurueshëm në rajon
</t>
  </si>
  <si>
    <t>Pjesëmarrja në panaire ndërkombëtare për promovimin e turizmit</t>
  </si>
  <si>
    <t>numer panairesh</t>
  </si>
  <si>
    <r>
      <rPr>
        <b/>
        <sz val="8"/>
        <color rgb="FFFF0000"/>
        <rFont val="Garamond"/>
        <family val="1"/>
      </rPr>
      <t>Produkti 4</t>
    </r>
    <r>
      <rPr>
        <sz val="8"/>
        <color theme="1"/>
        <rFont val="Garamond"/>
        <family val="1"/>
      </rPr>
      <t>(shto produkte sipas rastit)</t>
    </r>
  </si>
  <si>
    <t>Krijimi i zonave te reja turistike dhe natyrore</t>
  </si>
  <si>
    <t>Studim i zonave te mbrojtura ne Shqiperi</t>
  </si>
  <si>
    <t>xxxxxxx</t>
  </si>
  <si>
    <t xml:space="preserve">Zonat e mbrojtura vleresohen si nje nga resurset me te medha te zhvillimit te turizmit ne vend. Duke synuar drejt nje turizem te qendrueshem studimi ka ne fokus analizen e 54 zonave te mbrojtua egzistuese te ndara sipas 5 kategorive. Do te pergatiten skedat e vleresimit per cdo zone te mbrojtur (vlerat e tyre), hartohen hartat e zonave me nenzonimin perkates, percaktimi i zonave qe plotesojne ose jo kriteret per te qene te tilla, potencialet turistike per cdo zone, etj.   </t>
  </si>
  <si>
    <t>Studimi dhe hartat per te gjitha zonat e mbrojtura ne Shqiperi</t>
  </si>
  <si>
    <t>Fondi per zhvillimin e turizmit</t>
  </si>
  <si>
    <t>M260404</t>
  </si>
  <si>
    <t>Fondi per zhvillimin e turizmit procedura e prokurimit te te cilit bazohet ne ligjin e turizmit</t>
  </si>
  <si>
    <t>projekte te financuara</t>
  </si>
  <si>
    <t>Studim, promovim i Shqiperise turistike</t>
  </si>
  <si>
    <t>Studim: "Strategjia e Brandit dhe Marketingut të Turizmit Shqiptar"</t>
  </si>
  <si>
    <t xml:space="preserve">Në zbatim të Strategjisë Kombëtare të Turizmit 2018-2023, ka lindur nevoja e një Strategjie të re të Brandit dhe Marketingut të Turizmit Shqiptar. Strategjia e Brandit do të ketë fokus produktet autentike shqiptare, si dhe krijimin e miteve, historive, atraksioneve të ndryshme, që do t`u shërbejnë organizatave promovuese për të modeluar një “fabul” për Shqipërinë turistike. Ndërkohë përmes Strategjisë së Marketingut do të evidentohen target grupet dhe llojet e turistëve që do të duhet të njihen me potencialet e Shqipërisë. Kjo strategji do të shoqërohet dhe me një plan operacional. </t>
  </si>
  <si>
    <t>Numër</t>
  </si>
  <si>
    <t>Permiresim infrastrukture ne zonen e mbrojtur Kune - Vain Lezhe</t>
  </si>
  <si>
    <t xml:space="preserve">Vlerësimi  i rrjetit të infrastrukturës ekzistuese. Sistemi dhe rehabilitimi i rruges dhe sinjalistikes; Sistemimi dhe rehabilitimi në përputhje me planin e zhvillimit urban të zonës;
</t>
  </si>
  <si>
    <t xml:space="preserve">kilometra </t>
  </si>
  <si>
    <t>Masterplane per zonat me perparesi zhvillimin e turizmit</t>
  </si>
  <si>
    <t>Krijimi i masterplaneve  per zonat me perparesi zhvillimin e turizmit</t>
  </si>
  <si>
    <t>numer masterplanesh</t>
  </si>
  <si>
    <t>Krijimi i infrastruktures turistike midis zonave bregdetare dhe malore( detyrim I prapambetur mbikqyrja)</t>
  </si>
  <si>
    <t>Krijimi i infrastruktures turistike midis zonave bregdetare dhe malore</t>
  </si>
  <si>
    <t>M260391</t>
  </si>
  <si>
    <t xml:space="preserve">Mbikqyrja per projektin krijimi I infrastruktures midis zonave bregdetare dhe malore </t>
  </si>
  <si>
    <t>numer</t>
  </si>
  <si>
    <t>Qëndrueshmëria e peizazheve ujore nëpërmjet ripërdorimit të mbetjeve të
ngurta detare (WELCOME)</t>
  </si>
  <si>
    <t>Qëndrueshmëria e peizazheve ujore nëpërmjet ripërdorimit të mbetjeve të</t>
  </si>
  <si>
    <t xml:space="preserve">Hulumtime mbi ML (duke përfshirë modelimin) dhe largimin ML nga përzgjedhja italiane, plazhet shqiptare dhe malazeze. Restaurimin e dunave, sipas një metodologjie të mirëpërcaktuar. Hartimin e një plani ML në kuadër të ICZM. </t>
  </si>
  <si>
    <t>plan I hartuar</t>
  </si>
  <si>
    <t>Praktikat bregdetare per qeverisjen e kalter (BLUE COAST)</t>
  </si>
  <si>
    <t xml:space="preserve">Rritja e efektivitetit të mbrojtjes mjedisore, përdorimi i qëndrueshëm i burimeve natyrore, Mbrojtja e mjedisit dhe promovimi i përshtatjes dhe zbutjes së ndryshimeve klimatike, parandalimi dhe menaxhimi i rrezikut. </t>
  </si>
  <si>
    <t>numer stacione</t>
  </si>
  <si>
    <t>Skema dhe Aplikacioni Mobile për ruajtjen dhe promovimin e përbashkët 
gastronomisë tradicionale(CBTB)</t>
  </si>
  <si>
    <t>Ruajtja dhe promovimi i gastronomisë tradicionale 2. Zhvillimi i një produkti të ri turistik të integruar për promovimin e zonës si destinacion turistik</t>
  </si>
  <si>
    <t>Ruajtja dhe promovimi i gastronomisë tradicionale. Zhvillimi i një produkti të ri turistik të integruar për promovimin e zonës si destinacion turistik</t>
  </si>
  <si>
    <t>work shop te zhvilluara</t>
  </si>
  <si>
    <t>Zhvillimi i Turizmit Detar dhe Promovimi i Porteve Rajonale REGLPORTS</t>
  </si>
  <si>
    <t>Projekti do të rrisë numrin e turistëvet, rritjen ekonomike rajonale dhe kontribuon ndjeshëm në arritjen e treguesve të rezultateve të Programit.
REGLPORTS parashikon te lehtesoje menaxhimin e Turizmit Detar.</t>
  </si>
  <si>
    <t>Teknologjite e reja ne sherbim te zhvillimit te rrugeve tematike nderrajonale. THEMA</t>
  </si>
  <si>
    <t>Krijimi dhe hartezimi I rrugeve qe do te jene pjese e tre paketave tematike (trashgimi, mireqenie, gastronomi)</t>
  </si>
  <si>
    <t>Krijimi dhe hartezimi I rrugeve qe do te jene pjese e tre paketave tematike (trashgimi, mireqenie, gastronomi) dhe instalimi I sensoreve inteligjente te vendndodhjes, me baze blutouth per navigimin ne te gjitha rruget, si dhe krijimi I nje aplikacioni per shperndarjen e permbajtjes se tyre ne celularin e perdoruesit</t>
  </si>
  <si>
    <t>Grumbullimi i SME-ve inovative te turizmit nderkufitar INNOTOURCLUST</t>
  </si>
  <si>
    <t>Krijimi dhe zbatimi I nje "Cluster" inovativ nderkufitar te turizmit</t>
  </si>
  <si>
    <t>Krijimi dhe zbatimi I nje "Cluster" inovativ nderkufitar te turizmit I fokusuar ne integrimin, trajnimin dhe perdorimin e teknologjive inovative nga operatoret ekonomik, me qellim permiresimin e konkurueshmerise dhe bashkpunimit ndermjet SME-ve vendore me industrine e turizmit nderkombetar.</t>
  </si>
  <si>
    <t>"TREC" Shqiperi udheto ne menyren tende: Menaxhimi multi aktor I integruar I turizmit rural dhe kulturor ne qarqet e Gjirokastres dhe Beratit.</t>
  </si>
  <si>
    <t>Krijimi I produkteve turistike te lidhura me trizmin kulturor dhe natyror/rural.</t>
  </si>
  <si>
    <t>Krijimi I produkteve turistike te lidhura me trizmin kulturor dhe natyror/rural. Pergatitja e paketave promovuese te ketyre produkteve dhe shperndarja  e informacionit te qeverisja vendore dhe ESM-te lokale.</t>
  </si>
  <si>
    <t>Due Mari</t>
  </si>
  <si>
    <t>Krijimi i nje platforme dixhitale per pasqyrimin e objekteve kulturore turistike si dhe paraqitja e produkteve turistike nepermjet realitetit virtual interaktiv</t>
  </si>
  <si>
    <t>numer platforme</t>
  </si>
  <si>
    <t>MINISTRIA E TURIZMIT DHE MJEDISIT</t>
  </si>
  <si>
    <t>FORMATI 1: MISIONI I NJËSISË SË QEVERISJES QENDRORE</t>
  </si>
  <si>
    <t>Emërtimi i Njësisë së Qeverisjes Qendrore</t>
  </si>
  <si>
    <t>Kodi i Njësisë së Qeverisjes Qendrore</t>
  </si>
  <si>
    <t>28</t>
  </si>
  <si>
    <t>Misioni i Njësisë së Qeverisjes Qendrore</t>
  </si>
  <si>
    <t>Ministria e Turizmit dhe Mjedisit ka si mision hartimin dhe zbatimin e politikave që synojnë mbrojtjen e mjedisit, përdorimin e qëndrueshëm të burimeve natyrore, mbrojtjen e natyrës dhe të biodiversitetit, zhvillimin dhe menaxhimin e qëndrueshëm të pyjeve e kullotave, monitorimin e cilësisë së ujërave, si dhe hartimin dhe zbatimin e politikave për turizmin.</t>
  </si>
  <si>
    <t>Programet Buxhetore</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</si>
  <si>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</si>
  <si>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Programi i Mbrojtjes së Mjedisit mbulon sigurimin dhe përmirësimin e cilësisë së jetës, në dobi të brezave të sotëm dhe të ardhshëm, si dhe sigurimin e kushteve për zhvillimin e qëndrueshëm të vendit, nëpërmjet përmirësimit të cilësisë së ajrit dhe uljes së ndotjes akustike në zonat kryesore urbane; menaxhimit të integruar të mbetjeve nëpërmjet trajtimit sipas hierarkisë dhe rehabilitimit të pikave të nxehta mjedisore; parandalimit dhe kontrollit të integruar të ndotjes dhe rreziqeve nga aksidentet industriale, përmirësimit të menaxhimit të kimikateve; përshpejtimin e përshtatjes ndaj ndryshimeve klimatike dhe zbutjes së gazeve me efekt serrë; ruajtjes dhe përdorimit të qëndrueshëm të biodiversitetit dhe menaxhimit të integruar të Zonave të Mbrojtura.</t>
  </si>
  <si>
    <t>Administrimi i Pyjeve</t>
  </si>
  <si>
    <t>Programi i administrimit te pyjeve përfshin hartimin e politikave per menaxhimin e qendrueshem te pyjeve dhe kullotave, zhvillimin e nje ekonomie te gjelber, koordinimin ne nivel qendror, rajonal dhe lokal te praktikave me te mira ne fondin pyjor dhe kullosor, eficiente nga pikpamja ekonomike, miqesore me mjedisin dhe te pranuara nga shoqeria. Automatizimi i bazes se te dhenave per regjistrin pyjore dhe digjitalizimi i hartave, mbeshtetjen e kerkimit, zhvillimit teknologjik e inovacioneve ne pyje, dhënia e shërbimit këshillimor dhe aftesimin e kapaciteteve te personelit pyjor dhe administrativ lokal, harmonizimi ligjor e nënligjore, bashkepunimi institucional me struktura te tjera te interesuara per menaxhimin e qendrueshem e rruajtjen e biodiversitetit.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</si>
</sst>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0"/>
      <color theme="1"/>
      <name val="Garamond"/>
      <family val="1"/>
    </font>
    <font>
      <sz val="10"/>
      <color theme="1"/>
      <name val="Garamond"/>
      <family val="1"/>
    </font>
    <font>
      <sz val="9"/>
      <color theme="1"/>
      <name val="Garamond"/>
      <family val="1"/>
    </font>
    <font>
      <sz val="8"/>
      <color theme="1"/>
      <name val="Garamond"/>
      <family val="1"/>
    </font>
    <font>
      <b/>
      <sz val="9"/>
      <color theme="1"/>
      <name val="Garamond"/>
      <family val="1"/>
    </font>
    <font>
      <sz val="8"/>
      <color rgb="FFFF0000"/>
      <name val="Garamond"/>
      <family val="1"/>
    </font>
    <font>
      <b/>
      <sz val="8"/>
      <color theme="1"/>
      <name val="Garamond"/>
      <family val="1"/>
    </font>
    <font>
      <b/>
      <sz val="8"/>
      <color rgb="FFFF0000"/>
      <name val="Garamond"/>
      <family val="1"/>
    </font>
    <font>
      <sz val="8"/>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sz val="8"/>
      <color rgb="FF000000"/>
      <name val="Times New Roman"/>
      <family val="1"/>
    </font>
    <font>
      <sz val="8"/>
      <name val="Cambria"/>
      <family val="1"/>
    </font>
    <font>
      <b/>
      <sz val="8"/>
      <color theme="9" tint="-0.249977111117893"/>
      <name val="Garamond"/>
      <family val="1"/>
    </font>
    <font>
      <sz val="8"/>
      <color theme="9" tint="-0.249977111117893"/>
      <name val="Garamond"/>
      <family val="1"/>
    </font>
    <font>
      <sz val="8"/>
      <color rgb="FF000000"/>
      <name val="Cambria"/>
      <family val="1"/>
    </font>
    <font>
      <sz val="8"/>
      <color theme="0"/>
      <name val="Garamond"/>
      <family val="1"/>
    </font>
    <font>
      <b/>
      <sz val="12"/>
      <color theme="1"/>
      <name val="Times New Roman"/>
      <family val="1"/>
    </font>
    <font>
      <b/>
      <sz val="11"/>
      <color theme="1"/>
      <name val="Garamond"/>
      <family val="1"/>
    </font>
    <font>
      <b/>
      <sz val="12"/>
      <color theme="1"/>
      <name val="Garamond"/>
      <family val="1"/>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19">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diagonal/>
    </border>
    <border>
      <left style="medium">
        <color rgb="FF2E74B5"/>
      </left>
      <right style="medium">
        <color rgb="FF2E74B5"/>
      </right>
      <top style="medium">
        <color rgb="FF2E74B5"/>
      </top>
      <bottom style="thin">
        <color indexed="64"/>
      </bottom>
      <diagonal/>
    </border>
    <border>
      <left style="thin">
        <color indexed="64"/>
      </left>
      <right style="thin">
        <color indexed="64"/>
      </right>
      <top style="thin">
        <color indexed="64"/>
      </top>
      <bottom style="thin">
        <color indexed="64"/>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
      <left/>
      <right/>
      <top/>
      <bottom style="medium">
        <color rgb="FF2E74B5"/>
      </bottom>
      <diagonal/>
    </border>
    <border>
      <left style="thin">
        <color auto="1"/>
      </left>
      <right style="thin">
        <color auto="1"/>
      </right>
      <top style="thin">
        <color auto="1"/>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2" fillId="0" borderId="0" xfId="0" applyFont="1" applyAlignment="1">
      <alignment horizontal="center"/>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left" vertical="center" wrapText="1"/>
    </xf>
    <xf numFmtId="9" fontId="7" fillId="5" borderId="8" xfId="0" applyNumberFormat="1" applyFont="1" applyFill="1" applyBorder="1" applyAlignment="1">
      <alignment horizontal="center" vertical="center"/>
    </xf>
    <xf numFmtId="0" fontId="8" fillId="4" borderId="7" xfId="0" applyFont="1" applyFill="1" applyBorder="1" applyAlignment="1">
      <alignment vertical="center" wrapText="1"/>
    </xf>
    <xf numFmtId="3" fontId="7" fillId="3" borderId="8" xfId="2" applyNumberFormat="1" applyFont="1" applyFill="1" applyBorder="1" applyAlignment="1">
      <alignment horizontal="center" vertical="center"/>
    </xf>
    <xf numFmtId="9" fontId="9" fillId="3" borderId="8" xfId="0" applyNumberFormat="1" applyFont="1" applyFill="1" applyBorder="1" applyAlignment="1">
      <alignment horizontal="center" vertical="center"/>
    </xf>
    <xf numFmtId="3" fontId="9" fillId="3" borderId="8" xfId="2" applyNumberFormat="1" applyFont="1" applyFill="1" applyBorder="1" applyAlignment="1">
      <alignment horizontal="center" vertical="center"/>
    </xf>
    <xf numFmtId="0" fontId="11" fillId="4" borderId="7"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3" fontId="7" fillId="3"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165" fontId="7" fillId="3" borderId="8" xfId="0" applyNumberFormat="1" applyFont="1" applyFill="1" applyBorder="1" applyAlignment="1">
      <alignment horizontal="center" vertical="center"/>
    </xf>
    <xf numFmtId="3" fontId="0" fillId="0" borderId="0" xfId="0" applyNumberFormat="1"/>
    <xf numFmtId="0" fontId="6" fillId="0" borderId="7" xfId="0" applyFont="1" applyBorder="1" applyAlignment="1">
      <alignment horizontal="left" vertical="center" wrapText="1" indent="1"/>
    </xf>
    <xf numFmtId="3" fontId="7" fillId="0" borderId="8" xfId="0" applyNumberFormat="1" applyFont="1" applyBorder="1" applyAlignment="1">
      <alignment horizontal="center" vertical="center"/>
    </xf>
    <xf numFmtId="0" fontId="13" fillId="0" borderId="7" xfId="0" applyFont="1" applyBorder="1" applyAlignment="1">
      <alignment horizontal="left" vertical="center" wrapText="1" indent="1"/>
    </xf>
    <xf numFmtId="3" fontId="14" fillId="3" borderId="8" xfId="0" applyNumberFormat="1" applyFont="1" applyFill="1" applyBorder="1" applyAlignment="1">
      <alignment horizontal="center" vertical="center"/>
    </xf>
    <xf numFmtId="3" fontId="14" fillId="0" borderId="8" xfId="0" applyNumberFormat="1" applyFont="1" applyBorder="1" applyAlignment="1">
      <alignment horizontal="center" vertical="center"/>
    </xf>
    <xf numFmtId="3" fontId="7" fillId="3" borderId="8" xfId="0" applyNumberFormat="1" applyFont="1" applyFill="1" applyBorder="1" applyAlignment="1">
      <alignment horizontal="center" vertical="center"/>
    </xf>
    <xf numFmtId="165" fontId="0" fillId="0" borderId="0" xfId="2" applyNumberFormat="1" applyFont="1"/>
    <xf numFmtId="165" fontId="7" fillId="0" borderId="8" xfId="2" applyNumberFormat="1" applyFont="1" applyBorder="1" applyAlignment="1">
      <alignment horizontal="center" vertical="center"/>
    </xf>
    <xf numFmtId="9" fontId="7" fillId="0" borderId="8" xfId="2" applyFont="1" applyBorder="1" applyAlignment="1">
      <alignment horizontal="center" vertical="center"/>
    </xf>
    <xf numFmtId="0" fontId="15" fillId="0" borderId="9" xfId="0" applyFont="1" applyBorder="1" applyAlignment="1">
      <alignment horizontal="left" vertical="center" wrapText="1" indent="1"/>
    </xf>
    <xf numFmtId="0" fontId="16" fillId="2" borderId="7" xfId="0" applyFont="1" applyFill="1" applyBorder="1" applyAlignment="1">
      <alignment vertical="center" wrapText="1"/>
    </xf>
    <xf numFmtId="3" fontId="10" fillId="2" borderId="8" xfId="0" applyNumberFormat="1" applyFont="1" applyFill="1" applyBorder="1" applyAlignment="1">
      <alignment horizontal="center" vertical="center"/>
    </xf>
    <xf numFmtId="0" fontId="7" fillId="4" borderId="7" xfId="0" applyFont="1" applyFill="1" applyBorder="1" applyAlignment="1">
      <alignment vertical="center" wrapText="1"/>
    </xf>
    <xf numFmtId="165" fontId="14" fillId="0" borderId="8" xfId="0" applyNumberFormat="1" applyFont="1" applyBorder="1" applyAlignment="1">
      <alignment horizontal="center" vertical="center"/>
    </xf>
    <xf numFmtId="0" fontId="16" fillId="0" borderId="9" xfId="0" applyFont="1" applyBorder="1" applyAlignment="1">
      <alignment horizontal="left" vertical="center" wrapText="1" indent="1"/>
    </xf>
    <xf numFmtId="3" fontId="7" fillId="0" borderId="7" xfId="0" applyNumberFormat="1" applyFont="1" applyFill="1" applyBorder="1" applyAlignment="1">
      <alignment horizontal="center" vertical="center" wrapText="1"/>
    </xf>
    <xf numFmtId="3" fontId="14" fillId="0" borderId="8"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9" fontId="11" fillId="4" borderId="1" xfId="0" applyNumberFormat="1" applyFont="1" applyFill="1" applyBorder="1" applyAlignment="1">
      <alignment horizontal="center" vertical="center" wrapText="1"/>
    </xf>
    <xf numFmtId="0" fontId="11" fillId="4" borderId="7" xfId="0" applyFont="1" applyFill="1" applyBorder="1" applyAlignment="1">
      <alignment horizontal="left" vertical="center"/>
    </xf>
    <xf numFmtId="0" fontId="15" fillId="0" borderId="10" xfId="0" applyFont="1" applyBorder="1" applyAlignment="1">
      <alignment horizontal="left" vertical="center" wrapText="1" indent="1"/>
    </xf>
    <xf numFmtId="0" fontId="7" fillId="4" borderId="2" xfId="0" applyFont="1" applyFill="1" applyBorder="1" applyAlignment="1">
      <alignment vertical="center"/>
    </xf>
    <xf numFmtId="0" fontId="11" fillId="4" borderId="1" xfId="0" applyFont="1" applyFill="1" applyBorder="1" applyAlignment="1">
      <alignment vertical="center" wrapText="1"/>
    </xf>
    <xf numFmtId="0" fontId="7" fillId="4" borderId="3" xfId="0" applyFont="1" applyFill="1" applyBorder="1" applyAlignment="1">
      <alignment vertical="center"/>
    </xf>
    <xf numFmtId="0" fontId="7" fillId="4" borderId="4" xfId="0" applyFont="1" applyFill="1" applyBorder="1" applyAlignment="1">
      <alignment vertical="center"/>
    </xf>
    <xf numFmtId="0" fontId="11" fillId="4" borderId="1" xfId="0" applyFont="1" applyFill="1" applyBorder="1" applyAlignment="1">
      <alignment horizontal="left" vertical="center" wrapText="1"/>
    </xf>
    <xf numFmtId="0" fontId="16" fillId="6" borderId="7" xfId="0" applyFont="1" applyFill="1" applyBorder="1" applyAlignment="1">
      <alignment vertical="center" wrapText="1"/>
    </xf>
    <xf numFmtId="3" fontId="10" fillId="6" borderId="8" xfId="0" applyNumberFormat="1" applyFont="1" applyFill="1" applyBorder="1" applyAlignment="1">
      <alignment horizontal="center" vertical="center"/>
    </xf>
    <xf numFmtId="3" fontId="10" fillId="4" borderId="8" xfId="0" applyNumberFormat="1" applyFont="1" applyFill="1" applyBorder="1" applyAlignment="1">
      <alignment horizontal="center" vertical="center"/>
    </xf>
    <xf numFmtId="3" fontId="10" fillId="0" borderId="8" xfId="0" applyNumberFormat="1" applyFont="1" applyBorder="1" applyAlignment="1">
      <alignment horizontal="center" vertical="center"/>
    </xf>
    <xf numFmtId="0" fontId="8" fillId="0" borderId="0" xfId="0" applyFont="1" applyBorder="1" applyAlignment="1">
      <alignment horizontal="left" vertical="center" wrapText="1" indent="1"/>
    </xf>
    <xf numFmtId="3" fontId="7" fillId="0" borderId="0" xfId="0" applyNumberFormat="1" applyFont="1" applyBorder="1" applyAlignment="1">
      <alignment horizontal="center" vertical="center"/>
    </xf>
    <xf numFmtId="0" fontId="17" fillId="0" borderId="11" xfId="0" applyFont="1" applyBorder="1"/>
    <xf numFmtId="0" fontId="17" fillId="0" borderId="11" xfId="0" applyFont="1" applyBorder="1" applyAlignment="1">
      <alignment wrapText="1"/>
    </xf>
    <xf numFmtId="9" fontId="7" fillId="5" borderId="8" xfId="0" applyNumberFormat="1" applyFont="1" applyFill="1" applyBorder="1" applyAlignment="1">
      <alignment horizontal="center" vertical="center" wrapText="1"/>
    </xf>
    <xf numFmtId="9" fontId="7" fillId="5" borderId="17" xfId="0" applyNumberFormat="1" applyFont="1" applyFill="1" applyBorder="1" applyAlignment="1">
      <alignment horizontal="center" vertical="center"/>
    </xf>
    <xf numFmtId="0" fontId="18" fillId="0" borderId="11" xfId="0" applyFont="1" applyBorder="1"/>
    <xf numFmtId="3" fontId="7" fillId="5" borderId="8" xfId="2" applyNumberFormat="1" applyFont="1" applyFill="1" applyBorder="1" applyAlignment="1">
      <alignment horizontal="center" vertical="center"/>
    </xf>
    <xf numFmtId="0" fontId="18" fillId="0" borderId="11" xfId="0" applyFont="1" applyBorder="1" applyAlignment="1">
      <alignment wrapText="1"/>
    </xf>
    <xf numFmtId="3" fontId="9" fillId="0" borderId="8" xfId="2" applyNumberFormat="1" applyFont="1" applyFill="1" applyBorder="1" applyAlignment="1">
      <alignment horizontal="center" vertical="center"/>
    </xf>
    <xf numFmtId="9" fontId="9" fillId="0" borderId="8" xfId="0" applyNumberFormat="1" applyFont="1" applyFill="1" applyBorder="1" applyAlignment="1">
      <alignment horizontal="center" vertical="center"/>
    </xf>
    <xf numFmtId="9" fontId="7" fillId="0" borderId="8" xfId="0" applyNumberFormat="1" applyFont="1" applyFill="1" applyBorder="1" applyAlignment="1">
      <alignment horizontal="center" vertical="center"/>
    </xf>
    <xf numFmtId="9" fontId="0" fillId="0" borderId="0" xfId="2" applyFont="1"/>
    <xf numFmtId="0" fontId="0" fillId="0" borderId="0" xfId="0" applyFill="1"/>
    <xf numFmtId="0" fontId="11" fillId="6"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9" fontId="19" fillId="4" borderId="1" xfId="0" applyNumberFormat="1" applyFont="1" applyFill="1" applyBorder="1" applyAlignment="1">
      <alignment horizontal="center" vertical="center" wrapText="1"/>
    </xf>
    <xf numFmtId="0" fontId="19" fillId="4" borderId="7" xfId="0" applyFont="1" applyFill="1" applyBorder="1" applyAlignment="1">
      <alignment horizontal="left" vertical="center"/>
    </xf>
    <xf numFmtId="0" fontId="20" fillId="3" borderId="7" xfId="0" applyFont="1" applyFill="1" applyBorder="1" applyAlignment="1">
      <alignment horizontal="left" vertical="center" wrapText="1"/>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3" fontId="20" fillId="3" borderId="7" xfId="0" applyNumberFormat="1" applyFont="1" applyFill="1" applyBorder="1" applyAlignment="1">
      <alignment horizontal="center" vertical="center" wrapText="1"/>
    </xf>
    <xf numFmtId="0" fontId="9" fillId="3" borderId="7" xfId="0" applyFont="1" applyFill="1" applyBorder="1" applyAlignment="1">
      <alignment horizontal="left" vertical="center" wrapText="1"/>
    </xf>
    <xf numFmtId="3" fontId="9" fillId="3" borderId="7" xfId="0" applyNumberFormat="1" applyFont="1" applyFill="1" applyBorder="1" applyAlignment="1">
      <alignment horizontal="center" vertical="center" wrapText="1"/>
    </xf>
    <xf numFmtId="3" fontId="12" fillId="0" borderId="8" xfId="0" applyNumberFormat="1" applyFont="1" applyBorder="1" applyAlignment="1">
      <alignment horizontal="center" vertical="center"/>
    </xf>
    <xf numFmtId="0" fontId="11" fillId="7" borderId="1" xfId="0" applyFont="1" applyFill="1" applyBorder="1" applyAlignment="1">
      <alignment horizontal="left" vertical="center" wrapText="1"/>
    </xf>
    <xf numFmtId="0" fontId="11" fillId="7" borderId="7" xfId="0" applyFont="1" applyFill="1" applyBorder="1" applyAlignment="1">
      <alignment horizontal="left" vertical="center" wrapText="1"/>
    </xf>
    <xf numFmtId="3" fontId="7" fillId="3" borderId="9" xfId="0" applyNumberFormat="1" applyFont="1" applyFill="1" applyBorder="1" applyAlignment="1">
      <alignment horizontal="center" vertical="center" wrapText="1"/>
    </xf>
    <xf numFmtId="0" fontId="7" fillId="4" borderId="2" xfId="0" applyFont="1" applyFill="1" applyBorder="1" applyAlignment="1">
      <alignment vertical="center" wrapText="1"/>
    </xf>
    <xf numFmtId="3" fontId="12" fillId="3" borderId="7" xfId="0" applyNumberFormat="1" applyFont="1" applyFill="1" applyBorder="1" applyAlignment="1">
      <alignment horizontal="center" vertical="center" wrapText="1"/>
    </xf>
    <xf numFmtId="166" fontId="0" fillId="0" borderId="0" xfId="1" applyNumberFormat="1" applyFont="1"/>
    <xf numFmtId="0" fontId="7" fillId="3" borderId="7" xfId="0" applyFont="1" applyFill="1" applyBorder="1" applyAlignment="1">
      <alignment vertical="center" wrapText="1"/>
    </xf>
    <xf numFmtId="0" fontId="7" fillId="0" borderId="7" xfId="0" applyFont="1" applyFill="1" applyBorder="1" applyAlignment="1">
      <alignment vertical="center" wrapText="1"/>
    </xf>
    <xf numFmtId="0" fontId="7" fillId="0" borderId="7" xfId="0" applyFont="1" applyFill="1" applyBorder="1" applyAlignment="1">
      <alignment horizontal="left" vertical="center" wrapText="1"/>
    </xf>
    <xf numFmtId="3" fontId="9" fillId="5" borderId="8" xfId="2" applyNumberFormat="1" applyFont="1" applyFill="1" applyBorder="1" applyAlignment="1">
      <alignment horizontal="center" vertical="center"/>
    </xf>
    <xf numFmtId="9" fontId="9" fillId="5" borderId="8" xfId="0" applyNumberFormat="1" applyFont="1" applyFill="1" applyBorder="1" applyAlignment="1">
      <alignment horizontal="center" vertical="center"/>
    </xf>
    <xf numFmtId="3" fontId="10" fillId="0" borderId="8"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9" fontId="11" fillId="0" borderId="1" xfId="0" applyNumberFormat="1" applyFont="1" applyFill="1" applyBorder="1" applyAlignment="1">
      <alignment horizontal="center" vertical="center" wrapText="1"/>
    </xf>
    <xf numFmtId="0" fontId="15" fillId="0" borderId="9" xfId="0" applyFont="1" applyFill="1" applyBorder="1" applyAlignment="1">
      <alignment horizontal="left" vertical="center" wrapText="1" indent="1"/>
    </xf>
    <xf numFmtId="0" fontId="11" fillId="4" borderId="11" xfId="0" applyFont="1" applyFill="1" applyBorder="1" applyAlignment="1">
      <alignment horizontal="left" vertical="center" wrapText="1"/>
    </xf>
    <xf numFmtId="0" fontId="7" fillId="4" borderId="3" xfId="0" applyFont="1" applyFill="1" applyBorder="1" applyAlignment="1">
      <alignment vertical="center" wrapText="1"/>
    </xf>
    <xf numFmtId="0" fontId="13" fillId="0" borderId="9" xfId="0" applyFont="1" applyBorder="1" applyAlignment="1">
      <alignment horizontal="left" vertical="center" wrapText="1" indent="1"/>
    </xf>
    <xf numFmtId="0" fontId="15" fillId="0" borderId="11" xfId="0" applyFont="1" applyBorder="1" applyAlignment="1">
      <alignment horizontal="left" vertical="center" wrapText="1" indent="1"/>
    </xf>
    <xf numFmtId="0" fontId="21" fillId="0" borderId="11" xfId="0" applyFont="1" applyBorder="1"/>
    <xf numFmtId="3" fontId="7" fillId="0" borderId="8" xfId="2" applyNumberFormat="1" applyFont="1" applyFill="1" applyBorder="1" applyAlignment="1">
      <alignment horizontal="center" vertical="center"/>
    </xf>
    <xf numFmtId="3" fontId="14" fillId="0" borderId="8" xfId="2" applyNumberFormat="1" applyFont="1" applyBorder="1" applyAlignment="1">
      <alignment horizontal="center" vertical="center"/>
    </xf>
    <xf numFmtId="0" fontId="7" fillId="4" borderId="11" xfId="0" applyFont="1" applyFill="1" applyBorder="1" applyAlignment="1">
      <alignment vertical="center" wrapText="1"/>
    </xf>
    <xf numFmtId="0" fontId="11" fillId="3" borderId="1" xfId="0" applyFont="1" applyFill="1" applyBorder="1" applyAlignment="1">
      <alignment horizontal="left" vertical="center" wrapText="1"/>
    </xf>
    <xf numFmtId="0" fontId="0" fillId="3" borderId="0" xfId="0" applyFill="1"/>
    <xf numFmtId="3" fontId="12" fillId="0" borderId="18" xfId="1" applyNumberFormat="1" applyFont="1" applyFill="1" applyBorder="1" applyAlignment="1">
      <alignment horizontal="center" vertical="center"/>
    </xf>
    <xf numFmtId="3" fontId="14" fillId="0" borderId="17" xfId="0" applyNumberFormat="1" applyFont="1" applyBorder="1" applyAlignment="1">
      <alignment horizontal="center" vertical="center"/>
    </xf>
    <xf numFmtId="3" fontId="12" fillId="0" borderId="11" xfId="1" applyNumberFormat="1" applyFont="1" applyFill="1" applyBorder="1" applyAlignment="1">
      <alignment horizontal="center" vertical="center"/>
    </xf>
    <xf numFmtId="0" fontId="2" fillId="0" borderId="0" xfId="0" applyFont="1" applyAlignment="1"/>
    <xf numFmtId="0" fontId="7" fillId="3" borderId="7" xfId="0" applyFont="1" applyFill="1" applyBorder="1" applyAlignment="1">
      <alignment horizontal="center" vertical="center" wrapText="1"/>
    </xf>
    <xf numFmtId="3" fontId="22"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9" fontId="7" fillId="4" borderId="2" xfId="0" applyNumberFormat="1" applyFont="1" applyFill="1" applyBorder="1" applyAlignment="1">
      <alignment horizontal="center" vertical="center"/>
    </xf>
    <xf numFmtId="9" fontId="7" fillId="4" borderId="3" xfId="0" applyNumberFormat="1" applyFont="1" applyFill="1" applyBorder="1" applyAlignment="1">
      <alignment horizontal="center" vertical="center"/>
    </xf>
    <xf numFmtId="9" fontId="7" fillId="4" borderId="4"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9" fontId="10" fillId="4" borderId="2" xfId="0" applyNumberFormat="1" applyFont="1" applyFill="1" applyBorder="1" applyAlignment="1">
      <alignment horizontal="center" vertical="center"/>
    </xf>
    <xf numFmtId="9" fontId="10" fillId="4" borderId="3" xfId="0" applyNumberFormat="1" applyFont="1" applyFill="1" applyBorder="1" applyAlignment="1">
      <alignment horizontal="center" vertical="center"/>
    </xf>
    <xf numFmtId="9" fontId="10" fillId="4" borderId="4" xfId="0" applyNumberFormat="1" applyFont="1" applyFill="1" applyBorder="1" applyAlignment="1">
      <alignment horizontal="center" vertical="center"/>
    </xf>
    <xf numFmtId="9" fontId="7" fillId="3" borderId="2" xfId="0" applyNumberFormat="1" applyFont="1" applyFill="1" applyBorder="1" applyAlignment="1">
      <alignment horizontal="center" vertical="center"/>
    </xf>
    <xf numFmtId="9" fontId="7" fillId="3" borderId="4" xfId="0" applyNumberFormat="1"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2" fillId="0" borderId="0" xfId="0" applyFont="1" applyAlignment="1">
      <alignment horizont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3" fillId="2" borderId="0" xfId="0" applyFont="1" applyFill="1" applyAlignment="1">
      <alignment horizontal="center"/>
    </xf>
    <xf numFmtId="0" fontId="5" fillId="3" borderId="1" xfId="0" applyFont="1" applyFill="1" applyBorder="1" applyAlignment="1">
      <alignment horizontal="center" vertical="center"/>
    </xf>
    <xf numFmtId="49" fontId="5" fillId="3" borderId="2" xfId="0" quotePrefix="1"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8" xfId="0" applyFont="1" applyBorder="1" applyAlignment="1">
      <alignment horizontal="left"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7" fillId="3" borderId="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0" fillId="4" borderId="16" xfId="0" applyFont="1" applyFill="1" applyBorder="1" applyAlignment="1">
      <alignment horizontal="center" vertical="center"/>
    </xf>
    <xf numFmtId="49" fontId="5" fillId="3" borderId="2"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7" xfId="0" applyFont="1" applyFill="1" applyBorder="1" applyAlignment="1">
      <alignment horizontal="center" vertical="center" wrapText="1"/>
    </xf>
    <xf numFmtId="9" fontId="20" fillId="4" borderId="3" xfId="0" applyNumberFormat="1" applyFont="1" applyFill="1" applyBorder="1" applyAlignment="1">
      <alignment horizontal="center" vertical="center"/>
    </xf>
    <xf numFmtId="9" fontId="20" fillId="4" borderId="4"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9" fontId="7" fillId="6" borderId="2" xfId="0" applyNumberFormat="1" applyFont="1" applyFill="1" applyBorder="1" applyAlignment="1">
      <alignment horizontal="center" vertical="center"/>
    </xf>
    <xf numFmtId="9" fontId="7" fillId="6" borderId="13" xfId="0" applyNumberFormat="1" applyFont="1" applyFill="1" applyBorder="1" applyAlignment="1">
      <alignment horizontal="center" vertical="center"/>
    </xf>
    <xf numFmtId="9" fontId="7" fillId="6" borderId="3" xfId="0" applyNumberFormat="1" applyFont="1" applyFill="1" applyBorder="1" applyAlignment="1">
      <alignment horizontal="center" vertical="center"/>
    </xf>
    <xf numFmtId="9" fontId="7" fillId="6" borderId="4" xfId="0" applyNumberFormat="1" applyFont="1" applyFill="1" applyBorder="1" applyAlignment="1">
      <alignment horizontal="center" vertical="center"/>
    </xf>
    <xf numFmtId="9" fontId="20" fillId="4" borderId="2" xfId="0" applyNumberFormat="1" applyFont="1" applyFill="1" applyBorder="1" applyAlignment="1">
      <alignment horizontal="center" vertical="center"/>
    </xf>
    <xf numFmtId="9" fontId="20" fillId="4" borderId="17" xfId="0" applyNumberFormat="1" applyFont="1" applyFill="1" applyBorder="1" applyAlignment="1">
      <alignment horizontal="center" vertical="center"/>
    </xf>
    <xf numFmtId="9" fontId="7" fillId="3" borderId="3" xfId="0" applyNumberFormat="1" applyFont="1" applyFill="1" applyBorder="1" applyAlignment="1">
      <alignment horizontal="center" vertical="center"/>
    </xf>
    <xf numFmtId="9" fontId="5" fillId="7" borderId="2"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9" fontId="7" fillId="4" borderId="17" xfId="0" applyNumberFormat="1" applyFont="1" applyFill="1" applyBorder="1" applyAlignment="1">
      <alignment horizontal="center" vertical="center"/>
    </xf>
    <xf numFmtId="9" fontId="7" fillId="7" borderId="2" xfId="0" applyNumberFormat="1" applyFont="1" applyFill="1" applyBorder="1" applyAlignment="1">
      <alignment horizontal="center" vertical="center"/>
    </xf>
    <xf numFmtId="9" fontId="7" fillId="7" borderId="13" xfId="0" applyNumberFormat="1" applyFont="1" applyFill="1" applyBorder="1" applyAlignment="1">
      <alignment horizontal="center" vertical="center"/>
    </xf>
    <xf numFmtId="9" fontId="7" fillId="7" borderId="3" xfId="0" applyNumberFormat="1" applyFont="1" applyFill="1" applyBorder="1" applyAlignment="1">
      <alignment horizontal="center" vertical="center"/>
    </xf>
    <xf numFmtId="9" fontId="7" fillId="7" borderId="4" xfId="0" applyNumberFormat="1" applyFont="1" applyFill="1" applyBorder="1" applyAlignment="1">
      <alignment horizontal="center" vertical="center"/>
    </xf>
    <xf numFmtId="9" fontId="7" fillId="7" borderId="2" xfId="0" applyNumberFormat="1" applyFont="1" applyFill="1" applyBorder="1" applyAlignment="1">
      <alignment horizontal="center" vertical="center" wrapText="1"/>
    </xf>
    <xf numFmtId="9" fontId="7" fillId="7" borderId="3" xfId="0" applyNumberFormat="1" applyFont="1" applyFill="1" applyBorder="1" applyAlignment="1">
      <alignment horizontal="center" vertical="center" wrapText="1"/>
    </xf>
    <xf numFmtId="9" fontId="7" fillId="7" borderId="4" xfId="0" applyNumberFormat="1" applyFont="1" applyFill="1" applyBorder="1" applyAlignment="1">
      <alignment horizontal="center" vertical="center" wrapText="1"/>
    </xf>
    <xf numFmtId="9" fontId="7" fillId="4" borderId="13"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7" fillId="0" borderId="13" xfId="0" applyNumberFormat="1" applyFont="1" applyFill="1" applyBorder="1" applyAlignment="1">
      <alignment horizontal="center" vertical="center"/>
    </xf>
    <xf numFmtId="9" fontId="7" fillId="0" borderId="3" xfId="0" applyNumberFormat="1" applyFont="1" applyFill="1" applyBorder="1" applyAlignment="1">
      <alignment horizontal="center" vertical="center"/>
    </xf>
    <xf numFmtId="9" fontId="7" fillId="0" borderId="4"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4" borderId="2" xfId="0" applyFont="1" applyFill="1" applyBorder="1" applyAlignment="1">
      <alignment horizontal="center" vertical="center"/>
    </xf>
    <xf numFmtId="9" fontId="7" fillId="3" borderId="2" xfId="0" applyNumberFormat="1" applyFont="1" applyFill="1" applyBorder="1" applyAlignment="1">
      <alignment horizontal="center" vertical="center" wrapText="1"/>
    </xf>
    <xf numFmtId="9" fontId="7" fillId="3" borderId="3" xfId="0" applyNumberFormat="1" applyFont="1" applyFill="1" applyBorder="1" applyAlignment="1">
      <alignment horizontal="center" vertical="center" wrapText="1"/>
    </xf>
    <xf numFmtId="9" fontId="7" fillId="3" borderId="4" xfId="0" applyNumberFormat="1"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9" fontId="9" fillId="4" borderId="3" xfId="0" applyNumberFormat="1" applyFont="1" applyFill="1" applyBorder="1" applyAlignment="1">
      <alignment horizontal="center" vertical="center"/>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23" fillId="0" borderId="0" xfId="0" applyFont="1" applyAlignment="1">
      <alignment horizontal="center"/>
    </xf>
    <xf numFmtId="0" fontId="24" fillId="2" borderId="0" xfId="0" applyFont="1" applyFill="1" applyAlignment="1">
      <alignment horizontal="center"/>
    </xf>
    <xf numFmtId="0" fontId="25" fillId="2" borderId="1"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5" fillId="3" borderId="1" xfId="0" applyFont="1" applyFill="1" applyBorder="1" applyAlignment="1">
      <alignment horizontal="left" vertical="center" wrapText="1"/>
    </xf>
    <xf numFmtId="0" fontId="5" fillId="3"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cellXfs>
  <cellStyles count="3">
    <cellStyle name="Comma" xfId="1" builtinId="3"/>
    <cellStyle name="Normal" xfId="0" builtinId="0"/>
    <cellStyle name="Percent"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I50"/>
  <sheetViews>
    <sheetView tabSelected="1" view="pageBreakPreview" zoomScale="60" zoomScaleNormal="85" workbookViewId="0">
      <selection activeCell="H20" sqref="H20"/>
    </sheetView>
  </sheetViews>
  <sheetFormatPr defaultRowHeight="15" x14ac:dyDescent="0.25"/>
  <cols>
    <col min="1" max="1" width="1.140625" customWidth="1"/>
    <col min="2" max="2" width="9.140625" hidden="1" customWidth="1"/>
    <col min="3" max="3" width="42.28515625" bestFit="1" customWidth="1"/>
    <col min="4" max="4" width="17.5703125" bestFit="1" customWidth="1"/>
    <col min="5" max="5" width="9.140625" customWidth="1"/>
    <col min="7" max="7" width="36.5703125" customWidth="1"/>
    <col min="8" max="9" width="12.5703125" customWidth="1"/>
  </cols>
  <sheetData>
    <row r="2" spans="3:9" x14ac:dyDescent="0.25">
      <c r="C2" s="238" t="s">
        <v>408</v>
      </c>
      <c r="D2" s="238"/>
      <c r="E2" s="238"/>
      <c r="F2" s="238"/>
      <c r="G2" s="238"/>
      <c r="H2" s="238"/>
      <c r="I2" s="238"/>
    </row>
    <row r="4" spans="3:9" ht="15.75" thickBot="1" x14ac:dyDescent="0.3"/>
    <row r="5" spans="3:9" ht="21.75" customHeight="1" thickBot="1" x14ac:dyDescent="0.3">
      <c r="C5" s="239" t="s">
        <v>409</v>
      </c>
      <c r="D5" s="240" t="s">
        <v>407</v>
      </c>
      <c r="E5" s="241"/>
      <c r="F5" s="241"/>
      <c r="G5" s="241"/>
      <c r="H5" s="241"/>
      <c r="I5" s="242"/>
    </row>
    <row r="6" spans="3:9" ht="26.25" customHeight="1" thickBot="1" x14ac:dyDescent="0.3">
      <c r="C6" s="243" t="s">
        <v>410</v>
      </c>
      <c r="D6" s="180" t="s">
        <v>411</v>
      </c>
      <c r="E6" s="148"/>
      <c r="F6" s="148"/>
      <c r="G6" s="148"/>
      <c r="H6" s="148"/>
      <c r="I6" s="149"/>
    </row>
    <row r="7" spans="3:9" ht="42.75" customHeight="1" thickBot="1" x14ac:dyDescent="0.3">
      <c r="C7" s="243" t="s">
        <v>412</v>
      </c>
      <c r="D7" s="244" t="s">
        <v>413</v>
      </c>
      <c r="E7" s="151"/>
      <c r="F7" s="151"/>
      <c r="G7" s="151"/>
      <c r="H7" s="151"/>
      <c r="I7" s="152"/>
    </row>
    <row r="8" spans="3:9" ht="25.5" customHeight="1" thickBot="1" x14ac:dyDescent="0.3">
      <c r="C8" s="243" t="s">
        <v>414</v>
      </c>
      <c r="D8" s="245" t="s">
        <v>4</v>
      </c>
      <c r="E8" s="246" t="s">
        <v>8</v>
      </c>
      <c r="F8" s="246"/>
      <c r="G8" s="246"/>
      <c r="H8" s="246"/>
      <c r="I8" s="247"/>
    </row>
    <row r="9" spans="3:9" ht="77.25" customHeight="1" thickBot="1" x14ac:dyDescent="0.3">
      <c r="C9" s="248" t="s">
        <v>3</v>
      </c>
      <c r="D9" s="249">
        <v>1110</v>
      </c>
      <c r="E9" s="250" t="s">
        <v>415</v>
      </c>
      <c r="F9" s="250"/>
      <c r="G9" s="250"/>
      <c r="H9" s="250"/>
      <c r="I9" s="251"/>
    </row>
    <row r="10" spans="3:9" ht="106.5" customHeight="1" thickBot="1" x14ac:dyDescent="0.3">
      <c r="C10" s="248" t="s">
        <v>90</v>
      </c>
      <c r="D10" s="249">
        <v>5320</v>
      </c>
      <c r="E10" s="252" t="s">
        <v>416</v>
      </c>
      <c r="F10" s="250"/>
      <c r="G10" s="250"/>
      <c r="H10" s="250"/>
      <c r="I10" s="251"/>
    </row>
    <row r="11" spans="3:9" ht="105" customHeight="1" thickBot="1" x14ac:dyDescent="0.3">
      <c r="C11" s="248" t="s">
        <v>417</v>
      </c>
      <c r="D11" s="249">
        <v>4260</v>
      </c>
      <c r="E11" s="250" t="s">
        <v>418</v>
      </c>
      <c r="F11" s="250"/>
      <c r="G11" s="250"/>
      <c r="H11" s="250"/>
      <c r="I11" s="251"/>
    </row>
    <row r="12" spans="3:9" ht="108.75" customHeight="1" thickBot="1" x14ac:dyDescent="0.3">
      <c r="C12" s="248" t="s">
        <v>334</v>
      </c>
      <c r="D12" s="249">
        <v>4760</v>
      </c>
      <c r="E12" s="250" t="s">
        <v>336</v>
      </c>
      <c r="F12" s="250"/>
      <c r="G12" s="250"/>
      <c r="H12" s="250"/>
      <c r="I12" s="251"/>
    </row>
    <row r="13" spans="3:9" ht="15.75" x14ac:dyDescent="0.25">
      <c r="C13" s="253"/>
      <c r="D13" s="254"/>
      <c r="E13" s="254"/>
      <c r="F13" s="254"/>
      <c r="G13" s="254"/>
      <c r="H13" s="254"/>
      <c r="I13" s="254"/>
    </row>
    <row r="26" ht="15" customHeight="1" x14ac:dyDescent="0.25"/>
    <row r="30" ht="15" customHeight="1" x14ac:dyDescent="0.25"/>
    <row r="34" ht="15" customHeight="1" x14ac:dyDescent="0.25"/>
    <row r="38" ht="15" customHeight="1" x14ac:dyDescent="0.25"/>
    <row r="42" ht="15" customHeight="1" x14ac:dyDescent="0.25"/>
    <row r="46" ht="15" customHeight="1" x14ac:dyDescent="0.25"/>
    <row r="50" ht="15" customHeight="1" x14ac:dyDescent="0.25"/>
  </sheetData>
  <mergeCells count="9">
    <mergeCell ref="E10:I10"/>
    <mergeCell ref="E11:I11"/>
    <mergeCell ref="E12:I12"/>
    <mergeCell ref="C2:I2"/>
    <mergeCell ref="D5:I5"/>
    <mergeCell ref="D6:I6"/>
    <mergeCell ref="D7:I7"/>
    <mergeCell ref="E8:I8"/>
    <mergeCell ref="E9:I9"/>
  </mergeCells>
  <pageMargins left="0.7" right="0.7" top="0.75" bottom="0.75" header="0.3" footer="0.3"/>
  <pageSetup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9"/>
  <sheetViews>
    <sheetView view="pageBreakPreview" zoomScale="60" zoomScaleNormal="130" workbookViewId="0">
      <selection sqref="A1:E1"/>
    </sheetView>
  </sheetViews>
  <sheetFormatPr defaultRowHeight="15" x14ac:dyDescent="0.25"/>
  <cols>
    <col min="1" max="1" width="28.5703125" customWidth="1"/>
    <col min="2" max="5" width="11.7109375" customWidth="1"/>
  </cols>
  <sheetData>
    <row r="1" spans="1:5" ht="15.75" x14ac:dyDescent="0.25">
      <c r="A1" s="237" t="s">
        <v>407</v>
      </c>
      <c r="B1" s="237"/>
      <c r="C1" s="237"/>
      <c r="D1" s="237"/>
      <c r="E1" s="237"/>
    </row>
    <row r="2" spans="1:5" ht="33" customHeight="1" x14ac:dyDescent="0.25">
      <c r="A2" s="141" t="s">
        <v>0</v>
      </c>
      <c r="B2" s="141"/>
      <c r="C2" s="141"/>
      <c r="D2" s="141"/>
      <c r="E2" s="141"/>
    </row>
    <row r="3" spans="1:5" ht="18" customHeight="1" x14ac:dyDescent="0.25">
      <c r="A3" s="145" t="s">
        <v>1</v>
      </c>
      <c r="B3" s="145"/>
      <c r="C3" s="145"/>
      <c r="D3" s="145"/>
      <c r="E3" s="145"/>
    </row>
    <row r="4" spans="1:5" ht="15.75" thickBot="1" x14ac:dyDescent="0.3"/>
    <row r="5" spans="1:5" ht="15.75" thickBot="1" x14ac:dyDescent="0.3">
      <c r="A5" s="2" t="s">
        <v>2</v>
      </c>
      <c r="B5" s="146" t="s">
        <v>3</v>
      </c>
      <c r="C5" s="146"/>
      <c r="D5" s="146"/>
      <c r="E5" s="146"/>
    </row>
    <row r="6" spans="1:5" ht="15.75" thickBot="1" x14ac:dyDescent="0.3">
      <c r="A6" s="2" t="s">
        <v>4</v>
      </c>
      <c r="B6" s="147" t="s">
        <v>5</v>
      </c>
      <c r="C6" s="148"/>
      <c r="D6" s="148"/>
      <c r="E6" s="149"/>
    </row>
    <row r="7" spans="1:5" ht="15.75" thickBot="1" x14ac:dyDescent="0.3">
      <c r="A7" s="2" t="s">
        <v>6</v>
      </c>
      <c r="B7" s="150" t="s">
        <v>7</v>
      </c>
      <c r="C7" s="151"/>
      <c r="D7" s="151"/>
      <c r="E7" s="152"/>
    </row>
    <row r="8" spans="1:5" ht="15.75" thickBot="1" x14ac:dyDescent="0.3">
      <c r="A8" s="153" t="s">
        <v>8</v>
      </c>
      <c r="B8" s="154"/>
      <c r="C8" s="154"/>
      <c r="D8" s="154"/>
      <c r="E8" s="155"/>
    </row>
    <row r="9" spans="1:5" ht="15.75" thickBot="1" x14ac:dyDescent="0.3">
      <c r="A9" s="156" t="s">
        <v>9</v>
      </c>
      <c r="B9" s="157"/>
      <c r="C9" s="157"/>
      <c r="D9" s="157"/>
      <c r="E9" s="158"/>
    </row>
    <row r="10" spans="1:5" ht="36.75" customHeight="1" thickBot="1" x14ac:dyDescent="0.3">
      <c r="A10" s="156"/>
      <c r="B10" s="157"/>
      <c r="C10" s="157"/>
      <c r="D10" s="157"/>
      <c r="E10" s="158"/>
    </row>
    <row r="11" spans="1:5" ht="15.75" thickBot="1" x14ac:dyDescent="0.3">
      <c r="A11" s="156"/>
      <c r="B11" s="157"/>
      <c r="C11" s="157"/>
      <c r="D11" s="157"/>
      <c r="E11" s="158"/>
    </row>
    <row r="12" spans="1:5" ht="89.25" customHeight="1" thickBot="1" x14ac:dyDescent="0.3">
      <c r="A12" s="3" t="s">
        <v>10</v>
      </c>
      <c r="B12" s="159" t="s">
        <v>11</v>
      </c>
      <c r="C12" s="160"/>
      <c r="D12" s="160"/>
      <c r="E12" s="161"/>
    </row>
    <row r="13" spans="1:5" ht="23.25" customHeight="1" x14ac:dyDescent="0.25">
      <c r="A13" s="106" t="s">
        <v>12</v>
      </c>
      <c r="B13" s="4">
        <v>2019</v>
      </c>
      <c r="C13" s="4">
        <v>2020</v>
      </c>
      <c r="D13" s="4">
        <v>2021</v>
      </c>
      <c r="E13" s="4">
        <v>2022</v>
      </c>
    </row>
    <row r="14" spans="1:5" ht="15.75" thickBot="1" x14ac:dyDescent="0.3">
      <c r="A14" s="107"/>
      <c r="B14" s="5" t="s">
        <v>13</v>
      </c>
      <c r="C14" s="5" t="s">
        <v>14</v>
      </c>
      <c r="D14" s="5" t="s">
        <v>14</v>
      </c>
      <c r="E14" s="5" t="s">
        <v>14</v>
      </c>
    </row>
    <row r="15" spans="1:5" ht="18.75" customHeight="1" thickBot="1" x14ac:dyDescent="0.3">
      <c r="A15" s="6" t="s">
        <v>15</v>
      </c>
      <c r="B15" s="7" t="s">
        <v>16</v>
      </c>
      <c r="C15" s="7" t="s">
        <v>17</v>
      </c>
      <c r="D15" s="7" t="s">
        <v>17</v>
      </c>
      <c r="E15" s="7" t="s">
        <v>17</v>
      </c>
    </row>
    <row r="16" spans="1:5" ht="15.75" thickBot="1" x14ac:dyDescent="0.3">
      <c r="A16" s="6" t="s">
        <v>18</v>
      </c>
      <c r="B16" s="7" t="s">
        <v>16</v>
      </c>
      <c r="C16" s="7" t="s">
        <v>17</v>
      </c>
      <c r="D16" s="7" t="s">
        <v>17</v>
      </c>
      <c r="E16" s="7" t="s">
        <v>17</v>
      </c>
    </row>
    <row r="17" spans="1:5" ht="23.25" thickBot="1" x14ac:dyDescent="0.3">
      <c r="A17" s="6" t="s">
        <v>19</v>
      </c>
      <c r="B17" s="7" t="s">
        <v>16</v>
      </c>
      <c r="C17" s="7" t="s">
        <v>17</v>
      </c>
      <c r="D17" s="7" t="s">
        <v>17</v>
      </c>
      <c r="E17" s="7" t="s">
        <v>17</v>
      </c>
    </row>
    <row r="18" spans="1:5" ht="32.25" customHeight="1" thickBot="1" x14ac:dyDescent="0.3">
      <c r="A18" s="8" t="s">
        <v>20</v>
      </c>
      <c r="B18" s="162"/>
      <c r="C18" s="163"/>
      <c r="D18" s="163"/>
      <c r="E18" s="164"/>
    </row>
    <row r="19" spans="1:5" ht="23.25" customHeight="1" thickBot="1" x14ac:dyDescent="0.3">
      <c r="A19" s="111" t="s">
        <v>21</v>
      </c>
      <c r="B19" s="112"/>
      <c r="C19" s="112"/>
      <c r="D19" s="112"/>
      <c r="E19" s="113"/>
    </row>
    <row r="20" spans="1:5" ht="27" customHeight="1" thickBot="1" x14ac:dyDescent="0.3">
      <c r="A20" s="6" t="s">
        <v>15</v>
      </c>
      <c r="B20" s="9" t="s">
        <v>16</v>
      </c>
      <c r="C20" s="10" t="s">
        <v>17</v>
      </c>
      <c r="D20" s="10" t="s">
        <v>17</v>
      </c>
      <c r="E20" s="10" t="s">
        <v>17</v>
      </c>
    </row>
    <row r="21" spans="1:5" ht="30.75" customHeight="1" thickBot="1" x14ac:dyDescent="0.3">
      <c r="A21" s="6" t="s">
        <v>19</v>
      </c>
      <c r="B21" s="11" t="s">
        <v>16</v>
      </c>
      <c r="C21" s="10" t="s">
        <v>17</v>
      </c>
      <c r="D21" s="10" t="s">
        <v>17</v>
      </c>
      <c r="E21" s="10" t="s">
        <v>17</v>
      </c>
    </row>
    <row r="22" spans="1:5" ht="24" customHeight="1" thickBot="1" x14ac:dyDescent="0.3">
      <c r="A22" s="142" t="s">
        <v>22</v>
      </c>
      <c r="B22" s="143"/>
      <c r="C22" s="143"/>
      <c r="D22" s="143"/>
      <c r="E22" s="144"/>
    </row>
    <row r="23" spans="1:5" ht="15.75" thickBot="1" x14ac:dyDescent="0.3">
      <c r="A23" s="120" t="s">
        <v>23</v>
      </c>
      <c r="B23" s="121"/>
      <c r="C23" s="121"/>
      <c r="D23" s="121"/>
      <c r="E23" s="122"/>
    </row>
    <row r="24" spans="1:5" ht="18.75" customHeight="1" thickBot="1" x14ac:dyDescent="0.3">
      <c r="A24" s="12" t="s">
        <v>24</v>
      </c>
      <c r="B24" s="134" t="s">
        <v>25</v>
      </c>
      <c r="C24" s="135"/>
      <c r="D24" s="135"/>
      <c r="E24" s="136"/>
    </row>
    <row r="25" spans="1:5" ht="31.5" customHeight="1" thickBot="1" x14ac:dyDescent="0.3">
      <c r="A25" s="6" t="s">
        <v>26</v>
      </c>
      <c r="B25" s="137" t="s">
        <v>27</v>
      </c>
      <c r="C25" s="138"/>
      <c r="D25" s="138"/>
      <c r="E25" s="139"/>
    </row>
    <row r="26" spans="1:5" ht="15.75" thickBot="1" x14ac:dyDescent="0.3">
      <c r="A26" s="6" t="s">
        <v>28</v>
      </c>
      <c r="B26" s="114"/>
      <c r="C26" s="115"/>
      <c r="D26" s="115"/>
      <c r="E26" s="116"/>
    </row>
    <row r="27" spans="1:5" ht="12.75" customHeight="1" x14ac:dyDescent="0.25">
      <c r="A27" s="106"/>
      <c r="B27" s="13">
        <v>2019</v>
      </c>
      <c r="C27" s="13">
        <v>2020</v>
      </c>
      <c r="D27" s="13">
        <v>2021</v>
      </c>
      <c r="E27" s="13">
        <v>2022</v>
      </c>
    </row>
    <row r="28" spans="1:5" ht="9" customHeight="1" thickBot="1" x14ac:dyDescent="0.3">
      <c r="A28" s="107"/>
      <c r="B28" s="14" t="s">
        <v>13</v>
      </c>
      <c r="C28" s="14" t="s">
        <v>14</v>
      </c>
      <c r="D28" s="14" t="s">
        <v>14</v>
      </c>
      <c r="E28" s="14" t="s">
        <v>14</v>
      </c>
    </row>
    <row r="29" spans="1:5" ht="15.75" thickBot="1" x14ac:dyDescent="0.3">
      <c r="A29" s="6" t="s">
        <v>29</v>
      </c>
      <c r="B29" s="15">
        <v>14</v>
      </c>
      <c r="C29" s="15">
        <v>15</v>
      </c>
      <c r="D29" s="15">
        <v>15</v>
      </c>
      <c r="E29" s="15">
        <v>15</v>
      </c>
    </row>
    <row r="30" spans="1:5" ht="15.75" thickBot="1" x14ac:dyDescent="0.3">
      <c r="A30" s="6" t="s">
        <v>30</v>
      </c>
      <c r="B30" s="15">
        <f>B59</f>
        <v>199000</v>
      </c>
      <c r="C30" s="15">
        <f>C59</f>
        <v>200000</v>
      </c>
      <c r="D30" s="15">
        <f t="shared" ref="D30:E30" si="0">D59</f>
        <v>205000</v>
      </c>
      <c r="E30" s="15">
        <f t="shared" si="0"/>
        <v>206000</v>
      </c>
    </row>
    <row r="31" spans="1:5" ht="15.75" thickBot="1" x14ac:dyDescent="0.3">
      <c r="A31" s="6" t="s">
        <v>31</v>
      </c>
      <c r="B31" s="15">
        <f>B30/B29</f>
        <v>14214.285714285714</v>
      </c>
      <c r="C31" s="15">
        <f t="shared" ref="C31:E31" si="1">C30/C29</f>
        <v>13333.333333333334</v>
      </c>
      <c r="D31" s="15">
        <f t="shared" si="1"/>
        <v>13666.666666666666</v>
      </c>
      <c r="E31" s="15">
        <f t="shared" si="1"/>
        <v>13733.333333333334</v>
      </c>
    </row>
    <row r="32" spans="1:5" ht="15.75" thickBot="1" x14ac:dyDescent="0.3">
      <c r="A32" s="6" t="s">
        <v>32</v>
      </c>
      <c r="B32" s="16" t="s">
        <v>33</v>
      </c>
      <c r="C32" s="17">
        <f>C29/B29-1</f>
        <v>7.1428571428571397E-2</v>
      </c>
      <c r="D32" s="17">
        <f t="shared" ref="D32:E34" si="2">D29/C29-1</f>
        <v>0</v>
      </c>
      <c r="E32" s="17">
        <f t="shared" si="2"/>
        <v>0</v>
      </c>
    </row>
    <row r="33" spans="1:5" ht="15.75" thickBot="1" x14ac:dyDescent="0.3">
      <c r="A33" s="6" t="s">
        <v>34</v>
      </c>
      <c r="B33" s="16" t="s">
        <v>33</v>
      </c>
      <c r="C33" s="17">
        <f>C30/B30-1</f>
        <v>5.0251256281406143E-3</v>
      </c>
      <c r="D33" s="17">
        <f t="shared" si="2"/>
        <v>2.4999999999999911E-2</v>
      </c>
      <c r="E33" s="17">
        <f t="shared" si="2"/>
        <v>4.8780487804878092E-3</v>
      </c>
    </row>
    <row r="34" spans="1:5" ht="15.75" thickBot="1" x14ac:dyDescent="0.3">
      <c r="A34" s="6" t="s">
        <v>35</v>
      </c>
      <c r="B34" s="16" t="s">
        <v>33</v>
      </c>
      <c r="C34" s="17">
        <f>C31/B31-1</f>
        <v>-6.1976549413735316E-2</v>
      </c>
      <c r="D34" s="17">
        <f t="shared" si="2"/>
        <v>2.4999999999999911E-2</v>
      </c>
      <c r="E34" s="17">
        <f t="shared" si="2"/>
        <v>4.8780487804878092E-3</v>
      </c>
    </row>
    <row r="35" spans="1:5" ht="15.75" thickBot="1" x14ac:dyDescent="0.3">
      <c r="A35" s="117" t="s">
        <v>36</v>
      </c>
      <c r="B35" s="118"/>
      <c r="C35" s="118"/>
      <c r="D35" s="118"/>
      <c r="E35" s="119"/>
    </row>
    <row r="36" spans="1:5" ht="12.75" customHeight="1" x14ac:dyDescent="0.25">
      <c r="A36" s="106"/>
      <c r="B36" s="13">
        <v>2019</v>
      </c>
      <c r="C36" s="13">
        <v>2020</v>
      </c>
      <c r="D36" s="13">
        <v>2021</v>
      </c>
      <c r="E36" s="13">
        <v>2022</v>
      </c>
    </row>
    <row r="37" spans="1:5" ht="9" customHeight="1" thickBot="1" x14ac:dyDescent="0.3">
      <c r="A37" s="107"/>
      <c r="B37" s="14" t="s">
        <v>13</v>
      </c>
      <c r="C37" s="14" t="s">
        <v>14</v>
      </c>
      <c r="D37" s="14" t="s">
        <v>14</v>
      </c>
      <c r="E37" s="14" t="s">
        <v>14</v>
      </c>
    </row>
    <row r="38" spans="1:5" ht="15.75" thickBot="1" x14ac:dyDescent="0.3">
      <c r="A38" s="19" t="s">
        <v>37</v>
      </c>
      <c r="B38" s="20">
        <f>B39+B40</f>
        <v>70000</v>
      </c>
      <c r="C38" s="20">
        <f>C39+C40</f>
        <v>82000</v>
      </c>
      <c r="D38" s="20">
        <f t="shared" ref="D38:E38" si="3">D39+D40</f>
        <v>82000</v>
      </c>
      <c r="E38" s="20">
        <f t="shared" si="3"/>
        <v>82000</v>
      </c>
    </row>
    <row r="39" spans="1:5" ht="15.75" thickBot="1" x14ac:dyDescent="0.3">
      <c r="A39" s="21" t="s">
        <v>38</v>
      </c>
      <c r="B39" s="22">
        <v>70000</v>
      </c>
      <c r="C39" s="23">
        <v>82000</v>
      </c>
      <c r="D39" s="23">
        <v>82000</v>
      </c>
      <c r="E39" s="23">
        <v>82000</v>
      </c>
    </row>
    <row r="40" spans="1:5" ht="15.75" thickBot="1" x14ac:dyDescent="0.3">
      <c r="A40" s="21" t="s">
        <v>39</v>
      </c>
      <c r="B40" s="23"/>
      <c r="C40" s="23"/>
      <c r="D40" s="23"/>
      <c r="E40" s="23"/>
    </row>
    <row r="41" spans="1:5" ht="24.75" thickBot="1" x14ac:dyDescent="0.3">
      <c r="A41" s="19" t="s">
        <v>40</v>
      </c>
      <c r="B41" s="20">
        <f>B42+B43</f>
        <v>12000</v>
      </c>
      <c r="C41" s="20">
        <f>C42+C43</f>
        <v>12600</v>
      </c>
      <c r="D41" s="20">
        <f t="shared" ref="D41:E41" si="4">D42+D43</f>
        <v>12600</v>
      </c>
      <c r="E41" s="20">
        <f t="shared" si="4"/>
        <v>12600</v>
      </c>
    </row>
    <row r="42" spans="1:5" ht="15.75" thickBot="1" x14ac:dyDescent="0.3">
      <c r="A42" s="21" t="s">
        <v>38</v>
      </c>
      <c r="B42" s="22">
        <v>12000</v>
      </c>
      <c r="C42" s="20">
        <v>12600</v>
      </c>
      <c r="D42" s="20">
        <v>12600</v>
      </c>
      <c r="E42" s="20">
        <v>12600</v>
      </c>
    </row>
    <row r="43" spans="1:5" ht="15.75" thickBot="1" x14ac:dyDescent="0.3">
      <c r="A43" s="21" t="s">
        <v>39</v>
      </c>
      <c r="B43" s="23"/>
      <c r="C43" s="20"/>
      <c r="D43" s="20"/>
      <c r="E43" s="20"/>
    </row>
    <row r="44" spans="1:5" ht="15.75" thickBot="1" x14ac:dyDescent="0.3">
      <c r="A44" s="19" t="s">
        <v>41</v>
      </c>
      <c r="B44" s="23">
        <f>B45+B46</f>
        <v>110640</v>
      </c>
      <c r="C44" s="20">
        <f>C45+C46</f>
        <v>99040</v>
      </c>
      <c r="D44" s="20">
        <f t="shared" ref="D44:E44" si="5">D45+D46</f>
        <v>104040</v>
      </c>
      <c r="E44" s="20">
        <f t="shared" si="5"/>
        <v>105040</v>
      </c>
    </row>
    <row r="45" spans="1:5" ht="15.75" thickBot="1" x14ac:dyDescent="0.3">
      <c r="A45" s="21" t="s">
        <v>38</v>
      </c>
      <c r="B45" s="22">
        <v>110640</v>
      </c>
      <c r="C45" s="20">
        <v>99040</v>
      </c>
      <c r="D45" s="24">
        <v>104040</v>
      </c>
      <c r="E45" s="24">
        <v>105040</v>
      </c>
    </row>
    <row r="46" spans="1:5" ht="15.75" thickBot="1" x14ac:dyDescent="0.3">
      <c r="A46" s="21" t="s">
        <v>39</v>
      </c>
      <c r="B46" s="23"/>
      <c r="C46" s="20"/>
      <c r="D46" s="20"/>
      <c r="E46" s="20"/>
    </row>
    <row r="47" spans="1:5" ht="15.75" thickBot="1" x14ac:dyDescent="0.3">
      <c r="A47" s="19" t="s">
        <v>42</v>
      </c>
      <c r="B47" s="23"/>
      <c r="C47" s="20"/>
      <c r="D47" s="20"/>
      <c r="E47" s="20"/>
    </row>
    <row r="48" spans="1:5" ht="15.75" thickBot="1" x14ac:dyDescent="0.3">
      <c r="A48" s="21" t="s">
        <v>38</v>
      </c>
      <c r="B48" s="23"/>
      <c r="C48" s="20"/>
      <c r="D48" s="20"/>
      <c r="E48" s="20"/>
    </row>
    <row r="49" spans="1:5" ht="15.75" thickBot="1" x14ac:dyDescent="0.3">
      <c r="A49" s="21" t="s">
        <v>39</v>
      </c>
      <c r="B49" s="23"/>
      <c r="C49" s="20"/>
      <c r="D49" s="20"/>
      <c r="E49" s="20"/>
    </row>
    <row r="50" spans="1:5" ht="15.75" thickBot="1" x14ac:dyDescent="0.3">
      <c r="A50" s="19" t="s">
        <v>43</v>
      </c>
      <c r="B50" s="23"/>
      <c r="C50" s="20"/>
      <c r="D50" s="20"/>
      <c r="E50" s="20"/>
    </row>
    <row r="51" spans="1:5" ht="15.75" thickBot="1" x14ac:dyDescent="0.3">
      <c r="A51" s="21" t="s">
        <v>38</v>
      </c>
      <c r="B51" s="23"/>
      <c r="C51" s="20"/>
      <c r="D51" s="20"/>
      <c r="E51" s="20"/>
    </row>
    <row r="52" spans="1:5" ht="15.75" thickBot="1" x14ac:dyDescent="0.3">
      <c r="A52" s="21" t="s">
        <v>39</v>
      </c>
      <c r="B52" s="23"/>
      <c r="C52" s="20"/>
      <c r="D52" s="20"/>
      <c r="E52" s="20"/>
    </row>
    <row r="53" spans="1:5" ht="15.75" thickBot="1" x14ac:dyDescent="0.3">
      <c r="A53" s="19" t="s">
        <v>44</v>
      </c>
      <c r="B53" s="23">
        <f>B54+B55</f>
        <v>6000</v>
      </c>
      <c r="C53" s="20">
        <f t="shared" ref="C53:E53" si="6">C54+C55</f>
        <v>6000</v>
      </c>
      <c r="D53" s="20">
        <f t="shared" si="6"/>
        <v>6000</v>
      </c>
      <c r="E53" s="20">
        <f t="shared" si="6"/>
        <v>6000</v>
      </c>
    </row>
    <row r="54" spans="1:5" ht="15.75" thickBot="1" x14ac:dyDescent="0.3">
      <c r="A54" s="21" t="s">
        <v>38</v>
      </c>
      <c r="B54" s="22">
        <v>6000</v>
      </c>
      <c r="C54" s="22">
        <v>6000</v>
      </c>
      <c r="D54" s="22">
        <v>6000</v>
      </c>
      <c r="E54" s="22">
        <v>6000</v>
      </c>
    </row>
    <row r="55" spans="1:5" ht="15.75" thickBot="1" x14ac:dyDescent="0.3">
      <c r="A55" s="21" t="s">
        <v>39</v>
      </c>
      <c r="B55" s="23"/>
      <c r="C55" s="20"/>
      <c r="D55" s="20"/>
      <c r="E55" s="20"/>
    </row>
    <row r="56" spans="1:5" ht="24.75" thickBot="1" x14ac:dyDescent="0.3">
      <c r="A56" s="19" t="s">
        <v>45</v>
      </c>
      <c r="B56" s="23">
        <f>B57+B58</f>
        <v>360</v>
      </c>
      <c r="C56" s="23">
        <f t="shared" ref="C56:E56" si="7">C57+C58</f>
        <v>360</v>
      </c>
      <c r="D56" s="23">
        <f t="shared" si="7"/>
        <v>360</v>
      </c>
      <c r="E56" s="23">
        <f t="shared" si="7"/>
        <v>360</v>
      </c>
    </row>
    <row r="57" spans="1:5" ht="15.75" thickBot="1" x14ac:dyDescent="0.3">
      <c r="A57" s="21" t="s">
        <v>38</v>
      </c>
      <c r="B57" s="23">
        <v>360</v>
      </c>
      <c r="C57" s="23">
        <v>360</v>
      </c>
      <c r="D57" s="23">
        <v>360</v>
      </c>
      <c r="E57" s="23">
        <v>360</v>
      </c>
    </row>
    <row r="58" spans="1:5" ht="15.75" thickBot="1" x14ac:dyDescent="0.3">
      <c r="A58" s="21" t="s">
        <v>39</v>
      </c>
      <c r="B58" s="23"/>
      <c r="C58" s="26"/>
      <c r="D58" s="27"/>
      <c r="E58" s="27"/>
    </row>
    <row r="59" spans="1:5" ht="15.75" thickBot="1" x14ac:dyDescent="0.3">
      <c r="A59" s="28" t="s">
        <v>46</v>
      </c>
      <c r="B59" s="23">
        <f>B56+B53+B50+B47+B44+B41+B38</f>
        <v>199000</v>
      </c>
      <c r="C59" s="23">
        <f>C56+C53+C50+C47+C44+C41+C38</f>
        <v>200000</v>
      </c>
      <c r="D59" s="23">
        <f t="shared" ref="D59:E59" si="8">D56+D53+D50+D47+D44+D41+D38</f>
        <v>205000</v>
      </c>
      <c r="E59" s="23">
        <f t="shared" si="8"/>
        <v>206000</v>
      </c>
    </row>
    <row r="60" spans="1:5" ht="15.75" thickBot="1" x14ac:dyDescent="0.3">
      <c r="A60" s="29" t="s">
        <v>47</v>
      </c>
      <c r="B60" s="30">
        <f>IF(B59-B30=0,0,"Error")</f>
        <v>0</v>
      </c>
      <c r="C60" s="30">
        <f>IF(C59-C30=0,0,"Error")</f>
        <v>0</v>
      </c>
      <c r="D60" s="30">
        <f>IF(D59-D30=0,0,"Error")</f>
        <v>0</v>
      </c>
      <c r="E60" s="30">
        <f>IF(E59-E30=0,0,"Error")</f>
        <v>0</v>
      </c>
    </row>
    <row r="61" spans="1:5" ht="15.75" hidden="1" thickBot="1" x14ac:dyDescent="0.3">
      <c r="A61" s="31" t="s">
        <v>48</v>
      </c>
      <c r="B61" s="140"/>
      <c r="C61" s="135"/>
      <c r="D61" s="135"/>
      <c r="E61" s="136"/>
    </row>
    <row r="62" spans="1:5" ht="26.25" hidden="1" customHeight="1" thickBot="1" x14ac:dyDescent="0.3">
      <c r="A62" s="6" t="s">
        <v>26</v>
      </c>
      <c r="B62" s="111"/>
      <c r="C62" s="112"/>
      <c r="D62" s="112"/>
      <c r="E62" s="113"/>
    </row>
    <row r="63" spans="1:5" ht="15.75" hidden="1" thickBot="1" x14ac:dyDescent="0.3">
      <c r="A63" s="6" t="s">
        <v>28</v>
      </c>
      <c r="B63" s="114"/>
      <c r="C63" s="115"/>
      <c r="D63" s="115"/>
      <c r="E63" s="116"/>
    </row>
    <row r="64" spans="1:5" ht="12.75" hidden="1" customHeight="1" x14ac:dyDescent="0.3">
      <c r="A64" s="106"/>
      <c r="B64" s="13">
        <v>2018</v>
      </c>
      <c r="C64" s="13">
        <v>2019</v>
      </c>
      <c r="D64" s="13">
        <v>2020</v>
      </c>
      <c r="E64" s="13">
        <v>2021</v>
      </c>
    </row>
    <row r="65" spans="1:5" ht="9" hidden="1" customHeight="1" thickBot="1" x14ac:dyDescent="0.3">
      <c r="A65" s="107"/>
      <c r="B65" s="14" t="s">
        <v>13</v>
      </c>
      <c r="C65" s="14" t="s">
        <v>14</v>
      </c>
      <c r="D65" s="14" t="s">
        <v>14</v>
      </c>
      <c r="E65" s="14" t="s">
        <v>14</v>
      </c>
    </row>
    <row r="66" spans="1:5" ht="15.75" hidden="1" thickBot="1" x14ac:dyDescent="0.3">
      <c r="A66" s="6" t="s">
        <v>29</v>
      </c>
      <c r="B66" s="6"/>
      <c r="C66" s="6"/>
      <c r="D66" s="6"/>
      <c r="E66" s="6"/>
    </row>
    <row r="67" spans="1:5" ht="15.75" hidden="1" thickBot="1" x14ac:dyDescent="0.3">
      <c r="A67" s="6" t="s">
        <v>30</v>
      </c>
      <c r="B67" s="15">
        <f>B96</f>
        <v>0</v>
      </c>
      <c r="C67" s="15">
        <f t="shared" ref="C67:E67" si="9">C96</f>
        <v>0</v>
      </c>
      <c r="D67" s="15">
        <f t="shared" si="9"/>
        <v>0</v>
      </c>
      <c r="E67" s="15">
        <f t="shared" si="9"/>
        <v>0</v>
      </c>
    </row>
    <row r="68" spans="1:5" ht="15.75" hidden="1" thickBot="1" x14ac:dyDescent="0.3">
      <c r="A68" s="6" t="s">
        <v>31</v>
      </c>
      <c r="B68" s="15" t="e">
        <f>B67/B66</f>
        <v>#DIV/0!</v>
      </c>
      <c r="C68" s="15" t="e">
        <f>C67/C66</f>
        <v>#DIV/0!</v>
      </c>
      <c r="D68" s="15" t="e">
        <f>D67/D66</f>
        <v>#DIV/0!</v>
      </c>
      <c r="E68" s="15" t="e">
        <f>E67/E66</f>
        <v>#DIV/0!</v>
      </c>
    </row>
    <row r="69" spans="1:5" ht="15.75" hidden="1" thickBot="1" x14ac:dyDescent="0.3">
      <c r="A69" s="6" t="s">
        <v>32</v>
      </c>
      <c r="B69" s="16"/>
      <c r="C69" s="17" t="e">
        <f>C66/B66-1</f>
        <v>#DIV/0!</v>
      </c>
      <c r="D69" s="17" t="e">
        <f>D66/C66-1</f>
        <v>#DIV/0!</v>
      </c>
      <c r="E69" s="17" t="e">
        <f>E66/D66-1</f>
        <v>#DIV/0!</v>
      </c>
    </row>
    <row r="70" spans="1:5" ht="15.75" hidden="1" thickBot="1" x14ac:dyDescent="0.3">
      <c r="A70" s="6" t="s">
        <v>34</v>
      </c>
      <c r="B70" s="16"/>
      <c r="C70" s="17" t="e">
        <f>C67/B67-1</f>
        <v>#DIV/0!</v>
      </c>
      <c r="D70" s="17" t="e">
        <f t="shared" ref="D70:E71" si="10">D67/C67-1</f>
        <v>#DIV/0!</v>
      </c>
      <c r="E70" s="17" t="e">
        <f t="shared" si="10"/>
        <v>#DIV/0!</v>
      </c>
    </row>
    <row r="71" spans="1:5" ht="15.75" hidden="1" thickBot="1" x14ac:dyDescent="0.3">
      <c r="A71" s="6" t="s">
        <v>35</v>
      </c>
      <c r="B71" s="16"/>
      <c r="C71" s="17" t="e">
        <f>C68/B68-1</f>
        <v>#DIV/0!</v>
      </c>
      <c r="D71" s="17" t="e">
        <f t="shared" si="10"/>
        <v>#DIV/0!</v>
      </c>
      <c r="E71" s="17" t="e">
        <f t="shared" si="10"/>
        <v>#DIV/0!</v>
      </c>
    </row>
    <row r="72" spans="1:5" ht="24.75" hidden="1" customHeight="1" thickBot="1" x14ac:dyDescent="0.3">
      <c r="A72" s="117" t="s">
        <v>49</v>
      </c>
      <c r="B72" s="118"/>
      <c r="C72" s="118"/>
      <c r="D72" s="118"/>
      <c r="E72" s="119"/>
    </row>
    <row r="73" spans="1:5" ht="12.75" hidden="1" customHeight="1" x14ac:dyDescent="0.3">
      <c r="A73" s="106"/>
      <c r="B73" s="13">
        <v>2018</v>
      </c>
      <c r="C73" s="13">
        <v>2019</v>
      </c>
      <c r="D73" s="13">
        <v>2020</v>
      </c>
      <c r="E73" s="13">
        <v>2021</v>
      </c>
    </row>
    <row r="74" spans="1:5" ht="9" hidden="1" customHeight="1" thickBot="1" x14ac:dyDescent="0.3">
      <c r="A74" s="107"/>
      <c r="B74" s="14" t="s">
        <v>13</v>
      </c>
      <c r="C74" s="14" t="s">
        <v>14</v>
      </c>
      <c r="D74" s="14" t="s">
        <v>14</v>
      </c>
      <c r="E74" s="14" t="s">
        <v>14</v>
      </c>
    </row>
    <row r="75" spans="1:5" ht="24.75" hidden="1" customHeight="1" thickBot="1" x14ac:dyDescent="0.3">
      <c r="A75" s="19" t="s">
        <v>37</v>
      </c>
      <c r="B75" s="20"/>
      <c r="C75" s="20"/>
      <c r="D75" s="20"/>
      <c r="E75" s="20"/>
    </row>
    <row r="76" spans="1:5" ht="38.25" hidden="1" customHeight="1" thickBot="1" x14ac:dyDescent="0.3">
      <c r="A76" s="21" t="s">
        <v>38</v>
      </c>
      <c r="B76" s="23"/>
      <c r="C76" s="32"/>
      <c r="D76" s="32"/>
      <c r="E76" s="32"/>
    </row>
    <row r="77" spans="1:5" ht="24.75" hidden="1" customHeight="1" thickBot="1" x14ac:dyDescent="0.3">
      <c r="A77" s="21" t="s">
        <v>39</v>
      </c>
      <c r="B77" s="23"/>
      <c r="C77" s="32"/>
      <c r="D77" s="32"/>
      <c r="E77" s="32"/>
    </row>
    <row r="78" spans="1:5" ht="24.75" hidden="1" customHeight="1" thickBot="1" x14ac:dyDescent="0.3">
      <c r="A78" s="19" t="s">
        <v>40</v>
      </c>
      <c r="B78" s="20"/>
      <c r="C78" s="20"/>
      <c r="D78" s="20"/>
      <c r="E78" s="20"/>
    </row>
    <row r="79" spans="1:5" ht="15.75" hidden="1" thickBot="1" x14ac:dyDescent="0.3">
      <c r="A79" s="21" t="s">
        <v>38</v>
      </c>
      <c r="B79" s="23"/>
      <c r="C79" s="20"/>
      <c r="D79" s="20"/>
      <c r="E79" s="20"/>
    </row>
    <row r="80" spans="1:5" ht="15.75" hidden="1" thickBot="1" x14ac:dyDescent="0.3">
      <c r="A80" s="21" t="s">
        <v>39</v>
      </c>
      <c r="B80" s="23"/>
      <c r="C80" s="20"/>
      <c r="D80" s="20"/>
      <c r="E80" s="20"/>
    </row>
    <row r="81" spans="1:5" ht="24.75" hidden="1" customHeight="1" thickBot="1" x14ac:dyDescent="0.3">
      <c r="A81" s="19" t="s">
        <v>41</v>
      </c>
      <c r="B81" s="23">
        <v>0</v>
      </c>
      <c r="C81" s="20">
        <v>0</v>
      </c>
      <c r="D81" s="20">
        <v>0</v>
      </c>
      <c r="E81" s="20">
        <v>0</v>
      </c>
    </row>
    <row r="82" spans="1:5" ht="15.75" hidden="1" thickBot="1" x14ac:dyDescent="0.3">
      <c r="A82" s="21" t="s">
        <v>38</v>
      </c>
      <c r="B82" s="23"/>
      <c r="C82" s="20"/>
      <c r="D82" s="20"/>
      <c r="E82" s="20"/>
    </row>
    <row r="83" spans="1:5" ht="15.75" hidden="1" thickBot="1" x14ac:dyDescent="0.3">
      <c r="A83" s="21" t="s">
        <v>39</v>
      </c>
      <c r="B83" s="23"/>
      <c r="C83" s="20"/>
      <c r="D83" s="20"/>
      <c r="E83" s="20"/>
    </row>
    <row r="84" spans="1:5" ht="15.75" hidden="1" thickBot="1" x14ac:dyDescent="0.3">
      <c r="A84" s="19" t="s">
        <v>42</v>
      </c>
      <c r="B84" s="23"/>
      <c r="C84" s="20"/>
      <c r="D84" s="20"/>
      <c r="E84" s="20"/>
    </row>
    <row r="85" spans="1:5" ht="15.75" hidden="1" thickBot="1" x14ac:dyDescent="0.3">
      <c r="A85" s="21" t="s">
        <v>38</v>
      </c>
      <c r="B85" s="23"/>
      <c r="C85" s="20"/>
      <c r="D85" s="20"/>
      <c r="E85" s="20"/>
    </row>
    <row r="86" spans="1:5" ht="15.75" hidden="1" thickBot="1" x14ac:dyDescent="0.3">
      <c r="A86" s="21" t="s">
        <v>39</v>
      </c>
      <c r="B86" s="23"/>
      <c r="C86" s="20"/>
      <c r="D86" s="20"/>
      <c r="E86" s="20"/>
    </row>
    <row r="87" spans="1:5" ht="15.75" hidden="1" thickBot="1" x14ac:dyDescent="0.3">
      <c r="A87" s="19" t="s">
        <v>43</v>
      </c>
      <c r="B87" s="23"/>
      <c r="C87" s="20"/>
      <c r="D87" s="20"/>
      <c r="E87" s="20"/>
    </row>
    <row r="88" spans="1:5" ht="15.75" hidden="1" thickBot="1" x14ac:dyDescent="0.3">
      <c r="A88" s="21" t="s">
        <v>38</v>
      </c>
      <c r="B88" s="23"/>
      <c r="C88" s="20"/>
      <c r="D88" s="20"/>
      <c r="E88" s="20"/>
    </row>
    <row r="89" spans="1:5" ht="15.75" hidden="1" thickBot="1" x14ac:dyDescent="0.3">
      <c r="A89" s="21" t="s">
        <v>39</v>
      </c>
      <c r="B89" s="23"/>
      <c r="C89" s="20"/>
      <c r="D89" s="20"/>
      <c r="E89" s="20"/>
    </row>
    <row r="90" spans="1:5" ht="15.75" hidden="1" thickBot="1" x14ac:dyDescent="0.3">
      <c r="A90" s="19" t="s">
        <v>44</v>
      </c>
      <c r="B90" s="23"/>
      <c r="C90" s="20"/>
      <c r="D90" s="20"/>
      <c r="E90" s="20"/>
    </row>
    <row r="91" spans="1:5" ht="15.75" hidden="1" thickBot="1" x14ac:dyDescent="0.3">
      <c r="A91" s="21" t="s">
        <v>38</v>
      </c>
      <c r="B91" s="23"/>
      <c r="C91" s="20"/>
      <c r="D91" s="20"/>
      <c r="E91" s="20"/>
    </row>
    <row r="92" spans="1:5" ht="15.75" hidden="1" thickBot="1" x14ac:dyDescent="0.3">
      <c r="A92" s="21" t="s">
        <v>39</v>
      </c>
      <c r="B92" s="23"/>
      <c r="C92" s="20"/>
      <c r="D92" s="20"/>
      <c r="E92" s="20"/>
    </row>
    <row r="93" spans="1:5" ht="24.75" hidden="1" thickBot="1" x14ac:dyDescent="0.3">
      <c r="A93" s="19" t="s">
        <v>45</v>
      </c>
      <c r="B93" s="23"/>
      <c r="C93" s="20"/>
      <c r="D93" s="20"/>
      <c r="E93" s="20"/>
    </row>
    <row r="94" spans="1:5" ht="15.75" hidden="1" thickBot="1" x14ac:dyDescent="0.3">
      <c r="A94" s="21" t="s">
        <v>38</v>
      </c>
      <c r="B94" s="23"/>
      <c r="C94" s="20"/>
      <c r="D94" s="20"/>
      <c r="E94" s="20"/>
    </row>
    <row r="95" spans="1:5" ht="15.75" hidden="1" thickBot="1" x14ac:dyDescent="0.3">
      <c r="A95" s="21" t="s">
        <v>39</v>
      </c>
      <c r="B95" s="23"/>
      <c r="C95" s="20"/>
      <c r="D95" s="20"/>
      <c r="E95" s="20"/>
    </row>
    <row r="96" spans="1:5" ht="15.75" hidden="1" thickBot="1" x14ac:dyDescent="0.3">
      <c r="A96" s="33" t="s">
        <v>50</v>
      </c>
      <c r="B96" s="23">
        <f>B93+B90+B87+B84+B81+B78+B75</f>
        <v>0</v>
      </c>
      <c r="C96" s="23">
        <f t="shared" ref="C96:E96" si="11">C93+C90+C87+C84+C81+C78+C75</f>
        <v>0</v>
      </c>
      <c r="D96" s="23">
        <f t="shared" si="11"/>
        <v>0</v>
      </c>
      <c r="E96" s="23">
        <f t="shared" si="11"/>
        <v>0</v>
      </c>
    </row>
    <row r="97" spans="1:5" ht="17.25" hidden="1" customHeight="1" thickBot="1" x14ac:dyDescent="0.3">
      <c r="A97" s="29" t="s">
        <v>47</v>
      </c>
      <c r="B97" s="30">
        <f>IF(B96-B67=0,0,"Error")</f>
        <v>0</v>
      </c>
      <c r="C97" s="30">
        <f>IF(C96-C67=0,0,"Error")</f>
        <v>0</v>
      </c>
      <c r="D97" s="30">
        <f>IF(D96-D67=0,0,"Error")</f>
        <v>0</v>
      </c>
      <c r="E97" s="30">
        <f>IF(E96-E67=0,0,"Error")</f>
        <v>0</v>
      </c>
    </row>
    <row r="98" spans="1:5" ht="15.75" hidden="1" thickBot="1" x14ac:dyDescent="0.3">
      <c r="A98" s="31" t="s">
        <v>51</v>
      </c>
      <c r="B98" s="140"/>
      <c r="C98" s="135"/>
      <c r="D98" s="135"/>
      <c r="E98" s="136"/>
    </row>
    <row r="99" spans="1:5" ht="26.25" hidden="1" customHeight="1" thickBot="1" x14ac:dyDescent="0.3">
      <c r="A99" s="6" t="s">
        <v>26</v>
      </c>
      <c r="B99" s="111"/>
      <c r="C99" s="112"/>
      <c r="D99" s="112"/>
      <c r="E99" s="113"/>
    </row>
    <row r="100" spans="1:5" ht="15.75" hidden="1" thickBot="1" x14ac:dyDescent="0.3">
      <c r="A100" s="6" t="s">
        <v>28</v>
      </c>
      <c r="B100" s="114"/>
      <c r="C100" s="115"/>
      <c r="D100" s="115"/>
      <c r="E100" s="116"/>
    </row>
    <row r="101" spans="1:5" ht="12.75" hidden="1" customHeight="1" x14ac:dyDescent="0.3">
      <c r="A101" s="106"/>
      <c r="B101" s="13">
        <v>2018</v>
      </c>
      <c r="C101" s="13">
        <v>2019</v>
      </c>
      <c r="D101" s="13">
        <v>2020</v>
      </c>
      <c r="E101" s="13">
        <v>2021</v>
      </c>
    </row>
    <row r="102" spans="1:5" ht="9" hidden="1" customHeight="1" thickBot="1" x14ac:dyDescent="0.3">
      <c r="A102" s="107"/>
      <c r="B102" s="14" t="s">
        <v>13</v>
      </c>
      <c r="C102" s="14" t="s">
        <v>14</v>
      </c>
      <c r="D102" s="14" t="s">
        <v>14</v>
      </c>
      <c r="E102" s="14" t="s">
        <v>14</v>
      </c>
    </row>
    <row r="103" spans="1:5" ht="15.75" hidden="1" thickBot="1" x14ac:dyDescent="0.3">
      <c r="A103" s="6" t="s">
        <v>29</v>
      </c>
      <c r="B103" s="34"/>
      <c r="C103" s="34"/>
      <c r="D103" s="34"/>
      <c r="E103" s="34"/>
    </row>
    <row r="104" spans="1:5" ht="15.75" hidden="1" thickBot="1" x14ac:dyDescent="0.3">
      <c r="A104" s="6" t="s">
        <v>30</v>
      </c>
      <c r="B104" s="15">
        <f>B133</f>
        <v>0</v>
      </c>
      <c r="C104" s="15">
        <f t="shared" ref="C104:E104" si="12">C133</f>
        <v>0</v>
      </c>
      <c r="D104" s="15">
        <f t="shared" si="12"/>
        <v>0</v>
      </c>
      <c r="E104" s="15">
        <f t="shared" si="12"/>
        <v>0</v>
      </c>
    </row>
    <row r="105" spans="1:5" ht="15.75" hidden="1" thickBot="1" x14ac:dyDescent="0.3">
      <c r="A105" s="6" t="s">
        <v>31</v>
      </c>
      <c r="B105" s="15" t="e">
        <f>B104/B103</f>
        <v>#DIV/0!</v>
      </c>
      <c r="C105" s="15" t="e">
        <f>C104/C103</f>
        <v>#DIV/0!</v>
      </c>
      <c r="D105" s="15" t="e">
        <f>D104/D103</f>
        <v>#DIV/0!</v>
      </c>
      <c r="E105" s="15" t="e">
        <f>E104/E103</f>
        <v>#DIV/0!</v>
      </c>
    </row>
    <row r="106" spans="1:5" ht="15.75" hidden="1" thickBot="1" x14ac:dyDescent="0.3">
      <c r="A106" s="6" t="s">
        <v>32</v>
      </c>
      <c r="B106" s="16"/>
      <c r="C106" s="17" t="e">
        <f>C103/B103-1</f>
        <v>#DIV/0!</v>
      </c>
      <c r="D106" s="17" t="e">
        <f>D103/C103-1</f>
        <v>#DIV/0!</v>
      </c>
      <c r="E106" s="17" t="e">
        <f>E103/D103-1</f>
        <v>#DIV/0!</v>
      </c>
    </row>
    <row r="107" spans="1:5" ht="15.75" hidden="1" thickBot="1" x14ac:dyDescent="0.3">
      <c r="A107" s="6" t="s">
        <v>34</v>
      </c>
      <c r="B107" s="16"/>
      <c r="C107" s="17" t="e">
        <f>C104/B104-1</f>
        <v>#DIV/0!</v>
      </c>
      <c r="D107" s="17" t="e">
        <f t="shared" ref="D107:E108" si="13">D104/C104-1</f>
        <v>#DIV/0!</v>
      </c>
      <c r="E107" s="17" t="e">
        <f t="shared" si="13"/>
        <v>#DIV/0!</v>
      </c>
    </row>
    <row r="108" spans="1:5" ht="15.75" hidden="1" thickBot="1" x14ac:dyDescent="0.3">
      <c r="A108" s="6" t="s">
        <v>35</v>
      </c>
      <c r="B108" s="16"/>
      <c r="C108" s="17" t="e">
        <f>C105/B105-1</f>
        <v>#DIV/0!</v>
      </c>
      <c r="D108" s="17" t="e">
        <f t="shared" si="13"/>
        <v>#DIV/0!</v>
      </c>
      <c r="E108" s="17" t="e">
        <f t="shared" si="13"/>
        <v>#DIV/0!</v>
      </c>
    </row>
    <row r="109" spans="1:5" ht="24.75" hidden="1" customHeight="1" thickBot="1" x14ac:dyDescent="0.3">
      <c r="A109" s="117" t="s">
        <v>49</v>
      </c>
      <c r="B109" s="118"/>
      <c r="C109" s="118"/>
      <c r="D109" s="118"/>
      <c r="E109" s="119"/>
    </row>
    <row r="110" spans="1:5" ht="12.75" hidden="1" customHeight="1" x14ac:dyDescent="0.3">
      <c r="A110" s="106"/>
      <c r="B110" s="13">
        <v>2018</v>
      </c>
      <c r="C110" s="13">
        <v>2019</v>
      </c>
      <c r="D110" s="13">
        <v>2020</v>
      </c>
      <c r="E110" s="13">
        <v>2021</v>
      </c>
    </row>
    <row r="111" spans="1:5" ht="9" hidden="1" customHeight="1" thickBot="1" x14ac:dyDescent="0.3">
      <c r="A111" s="107"/>
      <c r="B111" s="14" t="s">
        <v>13</v>
      </c>
      <c r="C111" s="14" t="s">
        <v>14</v>
      </c>
      <c r="D111" s="14" t="s">
        <v>14</v>
      </c>
      <c r="E111" s="14" t="s">
        <v>14</v>
      </c>
    </row>
    <row r="112" spans="1:5" ht="24.75" hidden="1" customHeight="1" thickBot="1" x14ac:dyDescent="0.3">
      <c r="A112" s="19" t="s">
        <v>37</v>
      </c>
      <c r="B112" s="20"/>
      <c r="C112" s="20"/>
      <c r="D112" s="20"/>
      <c r="E112" s="20"/>
    </row>
    <row r="113" spans="1:5" ht="15.75" hidden="1" thickBot="1" x14ac:dyDescent="0.3">
      <c r="A113" s="21" t="s">
        <v>38</v>
      </c>
      <c r="B113" s="23"/>
      <c r="C113" s="32"/>
      <c r="D113" s="32"/>
      <c r="E113" s="32"/>
    </row>
    <row r="114" spans="1:5" ht="15.75" hidden="1" thickBot="1" x14ac:dyDescent="0.3">
      <c r="A114" s="21" t="s">
        <v>39</v>
      </c>
      <c r="B114" s="23"/>
      <c r="C114" s="32"/>
      <c r="D114" s="32"/>
      <c r="E114" s="32"/>
    </row>
    <row r="115" spans="1:5" ht="24.75" hidden="1" customHeight="1" thickBot="1" x14ac:dyDescent="0.3">
      <c r="A115" s="19" t="s">
        <v>40</v>
      </c>
      <c r="B115" s="20"/>
      <c r="C115" s="20"/>
      <c r="D115" s="20"/>
      <c r="E115" s="20"/>
    </row>
    <row r="116" spans="1:5" ht="15.75" hidden="1" thickBot="1" x14ac:dyDescent="0.3">
      <c r="A116" s="21" t="s">
        <v>38</v>
      </c>
      <c r="B116" s="23"/>
      <c r="C116" s="20"/>
      <c r="D116" s="20"/>
      <c r="E116" s="20"/>
    </row>
    <row r="117" spans="1:5" ht="15.75" hidden="1" thickBot="1" x14ac:dyDescent="0.3">
      <c r="A117" s="21" t="s">
        <v>39</v>
      </c>
      <c r="B117" s="23"/>
      <c r="C117" s="20"/>
      <c r="D117" s="20"/>
      <c r="E117" s="20"/>
    </row>
    <row r="118" spans="1:5" ht="24.75" hidden="1" customHeight="1" thickBot="1" x14ac:dyDescent="0.3">
      <c r="A118" s="19" t="s">
        <v>41</v>
      </c>
      <c r="B118" s="35">
        <v>0</v>
      </c>
      <c r="C118" s="36">
        <v>0</v>
      </c>
      <c r="D118" s="36">
        <v>0</v>
      </c>
      <c r="E118" s="36">
        <v>0</v>
      </c>
    </row>
    <row r="119" spans="1:5" ht="15.75" hidden="1" thickBot="1" x14ac:dyDescent="0.3">
      <c r="A119" s="21" t="s">
        <v>38</v>
      </c>
      <c r="B119" s="23"/>
      <c r="C119" s="20"/>
      <c r="D119" s="20"/>
      <c r="E119" s="20"/>
    </row>
    <row r="120" spans="1:5" ht="15.75" hidden="1" thickBot="1" x14ac:dyDescent="0.3">
      <c r="A120" s="21" t="s">
        <v>39</v>
      </c>
      <c r="B120" s="23"/>
      <c r="C120" s="20"/>
      <c r="D120" s="20"/>
      <c r="E120" s="20"/>
    </row>
    <row r="121" spans="1:5" ht="15.75" hidden="1" thickBot="1" x14ac:dyDescent="0.3">
      <c r="A121" s="19" t="s">
        <v>42</v>
      </c>
      <c r="B121" s="23"/>
      <c r="C121" s="20"/>
      <c r="D121" s="20"/>
      <c r="E121" s="20"/>
    </row>
    <row r="122" spans="1:5" ht="15.75" hidden="1" thickBot="1" x14ac:dyDescent="0.3">
      <c r="A122" s="21" t="s">
        <v>38</v>
      </c>
      <c r="B122" s="23"/>
      <c r="C122" s="20"/>
      <c r="D122" s="20"/>
      <c r="E122" s="20"/>
    </row>
    <row r="123" spans="1:5" ht="15.75" hidden="1" thickBot="1" x14ac:dyDescent="0.3">
      <c r="A123" s="21" t="s">
        <v>39</v>
      </c>
      <c r="B123" s="23"/>
      <c r="C123" s="20"/>
      <c r="D123" s="20"/>
      <c r="E123" s="20"/>
    </row>
    <row r="124" spans="1:5" ht="15.75" hidden="1" thickBot="1" x14ac:dyDescent="0.3">
      <c r="A124" s="19" t="s">
        <v>43</v>
      </c>
      <c r="B124" s="23"/>
      <c r="C124" s="20"/>
      <c r="D124" s="20"/>
      <c r="E124" s="20"/>
    </row>
    <row r="125" spans="1:5" ht="15.75" hidden="1" thickBot="1" x14ac:dyDescent="0.3">
      <c r="A125" s="21" t="s">
        <v>38</v>
      </c>
      <c r="B125" s="23"/>
      <c r="C125" s="20"/>
      <c r="D125" s="20"/>
      <c r="E125" s="20"/>
    </row>
    <row r="126" spans="1:5" ht="15" hidden="1" customHeight="1" thickBot="1" x14ac:dyDescent="0.3">
      <c r="A126" s="21" t="s">
        <v>39</v>
      </c>
      <c r="B126" s="23"/>
      <c r="C126" s="20"/>
      <c r="D126" s="20"/>
      <c r="E126" s="20"/>
    </row>
    <row r="127" spans="1:5" ht="15.75" hidden="1" thickBot="1" x14ac:dyDescent="0.3">
      <c r="A127" s="19" t="s">
        <v>44</v>
      </c>
      <c r="B127" s="23">
        <v>0</v>
      </c>
      <c r="C127" s="20">
        <v>0</v>
      </c>
      <c r="D127" s="20">
        <v>0</v>
      </c>
      <c r="E127" s="20">
        <v>0</v>
      </c>
    </row>
    <row r="128" spans="1:5" ht="15.75" hidden="1" thickBot="1" x14ac:dyDescent="0.3">
      <c r="A128" s="21" t="s">
        <v>38</v>
      </c>
      <c r="B128" s="23"/>
      <c r="C128" s="20"/>
      <c r="D128" s="20"/>
      <c r="E128" s="20"/>
    </row>
    <row r="129" spans="1:5" ht="15.75" hidden="1" thickBot="1" x14ac:dyDescent="0.3">
      <c r="A129" s="21" t="s">
        <v>39</v>
      </c>
      <c r="B129" s="23"/>
      <c r="C129" s="20"/>
      <c r="D129" s="20"/>
      <c r="E129" s="20"/>
    </row>
    <row r="130" spans="1:5" ht="24.75" hidden="1" thickBot="1" x14ac:dyDescent="0.3">
      <c r="A130" s="19" t="s">
        <v>45</v>
      </c>
      <c r="B130" s="23"/>
      <c r="C130" s="20"/>
      <c r="D130" s="20"/>
      <c r="E130" s="20"/>
    </row>
    <row r="131" spans="1:5" ht="15.75" hidden="1" thickBot="1" x14ac:dyDescent="0.3">
      <c r="A131" s="21" t="s">
        <v>38</v>
      </c>
      <c r="B131" s="23"/>
      <c r="C131" s="20"/>
      <c r="D131" s="20"/>
      <c r="E131" s="20"/>
    </row>
    <row r="132" spans="1:5" ht="15.75" hidden="1" thickBot="1" x14ac:dyDescent="0.3">
      <c r="A132" s="21" t="s">
        <v>39</v>
      </c>
      <c r="B132" s="23"/>
      <c r="C132" s="20"/>
      <c r="D132" s="20"/>
      <c r="E132" s="20"/>
    </row>
    <row r="133" spans="1:5" ht="15.75" hidden="1" thickBot="1" x14ac:dyDescent="0.3">
      <c r="A133" s="33" t="s">
        <v>50</v>
      </c>
      <c r="B133" s="23">
        <f>B130+B127+B124+B121+B118+B115+B112</f>
        <v>0</v>
      </c>
      <c r="C133" s="23">
        <f t="shared" ref="C133:E133" si="14">C130+C127+C124+C121+C118+C115+C112</f>
        <v>0</v>
      </c>
      <c r="D133" s="23">
        <f t="shared" si="14"/>
        <v>0</v>
      </c>
      <c r="E133" s="23">
        <f t="shared" si="14"/>
        <v>0</v>
      </c>
    </row>
    <row r="134" spans="1:5" ht="17.25" hidden="1" customHeight="1" thickBot="1" x14ac:dyDescent="0.3">
      <c r="A134" s="29" t="s">
        <v>47</v>
      </c>
      <c r="B134" s="30">
        <f>IF(B133-B104=0,0,"Error")</f>
        <v>0</v>
      </c>
      <c r="C134" s="30">
        <f>IF(C133-C104=0,0,"Error")</f>
        <v>0</v>
      </c>
      <c r="D134" s="30">
        <f>IF(D133-D104=0,0,"Error")</f>
        <v>0</v>
      </c>
      <c r="E134" s="30">
        <f>IF(E133-E104=0,0,"Error")</f>
        <v>0</v>
      </c>
    </row>
    <row r="135" spans="1:5" ht="15.75" thickBot="1" x14ac:dyDescent="0.3">
      <c r="A135" s="120" t="s">
        <v>52</v>
      </c>
      <c r="B135" s="121"/>
      <c r="C135" s="121"/>
      <c r="D135" s="121"/>
      <c r="E135" s="122"/>
    </row>
    <row r="136" spans="1:5" ht="15.75" thickBot="1" x14ac:dyDescent="0.3">
      <c r="A136" s="120" t="s">
        <v>53</v>
      </c>
      <c r="B136" s="121"/>
      <c r="C136" s="121"/>
      <c r="D136" s="121"/>
      <c r="E136" s="122"/>
    </row>
    <row r="137" spans="1:5" ht="15.75" thickBot="1" x14ac:dyDescent="0.3">
      <c r="A137" s="12" t="s">
        <v>54</v>
      </c>
      <c r="B137" s="129"/>
      <c r="C137" s="130"/>
      <c r="D137" s="130"/>
      <c r="E137" s="131"/>
    </row>
    <row r="138" spans="1:5" ht="30.75" customHeight="1" thickBot="1" x14ac:dyDescent="0.3">
      <c r="A138" s="12" t="s">
        <v>55</v>
      </c>
      <c r="B138" s="12"/>
      <c r="C138" s="37" t="s">
        <v>56</v>
      </c>
      <c r="D138" s="132" t="s">
        <v>57</v>
      </c>
      <c r="E138" s="133"/>
    </row>
    <row r="139" spans="1:5" ht="15.75" thickBot="1" x14ac:dyDescent="0.3">
      <c r="A139" s="38"/>
      <c r="B139" s="108"/>
      <c r="C139" s="109"/>
      <c r="D139" s="109"/>
      <c r="E139" s="110"/>
    </row>
    <row r="140" spans="1:5" ht="17.25" customHeight="1" thickBot="1" x14ac:dyDescent="0.3">
      <c r="A140" s="6" t="s">
        <v>26</v>
      </c>
      <c r="B140" s="111" t="s">
        <v>58</v>
      </c>
      <c r="C140" s="112"/>
      <c r="D140" s="112"/>
      <c r="E140" s="113"/>
    </row>
    <row r="141" spans="1:5" ht="15.75" thickBot="1" x14ac:dyDescent="0.3">
      <c r="A141" s="6" t="s">
        <v>28</v>
      </c>
      <c r="B141" s="114" t="s">
        <v>59</v>
      </c>
      <c r="C141" s="115"/>
      <c r="D141" s="115"/>
      <c r="E141" s="116"/>
    </row>
    <row r="142" spans="1:5" ht="12.75" customHeight="1" x14ac:dyDescent="0.25">
      <c r="A142" s="106"/>
      <c r="B142" s="13">
        <v>2019</v>
      </c>
      <c r="C142" s="13">
        <v>2020</v>
      </c>
      <c r="D142" s="13">
        <v>2021</v>
      </c>
      <c r="E142" s="13">
        <v>2022</v>
      </c>
    </row>
    <row r="143" spans="1:5" ht="9" customHeight="1" thickBot="1" x14ac:dyDescent="0.3">
      <c r="A143" s="107"/>
      <c r="B143" s="14" t="s">
        <v>13</v>
      </c>
      <c r="C143" s="14" t="s">
        <v>14</v>
      </c>
      <c r="D143" s="14" t="s">
        <v>14</v>
      </c>
      <c r="E143" s="14" t="s">
        <v>14</v>
      </c>
    </row>
    <row r="144" spans="1:5" ht="15.75" thickBot="1" x14ac:dyDescent="0.3">
      <c r="A144" s="6" t="s">
        <v>29</v>
      </c>
      <c r="B144" s="15">
        <v>1</v>
      </c>
      <c r="C144" s="15">
        <v>1</v>
      </c>
      <c r="D144" s="15">
        <v>1</v>
      </c>
      <c r="E144" s="15">
        <v>1</v>
      </c>
    </row>
    <row r="145" spans="1:5" ht="15.75" thickBot="1" x14ac:dyDescent="0.3">
      <c r="A145" s="6" t="s">
        <v>30</v>
      </c>
      <c r="B145" s="15">
        <v>5000</v>
      </c>
      <c r="C145" s="15">
        <v>1000</v>
      </c>
      <c r="D145" s="15">
        <v>1000</v>
      </c>
      <c r="E145" s="15">
        <v>1000</v>
      </c>
    </row>
    <row r="146" spans="1:5" ht="15.75" thickBot="1" x14ac:dyDescent="0.3">
      <c r="A146" s="6" t="s">
        <v>31</v>
      </c>
      <c r="B146" s="15">
        <f>B145/B144</f>
        <v>5000</v>
      </c>
      <c r="C146" s="15">
        <f t="shared" ref="C146:E146" si="15">C145/C144</f>
        <v>1000</v>
      </c>
      <c r="D146" s="15">
        <f t="shared" si="15"/>
        <v>1000</v>
      </c>
      <c r="E146" s="15">
        <f t="shared" si="15"/>
        <v>1000</v>
      </c>
    </row>
    <row r="147" spans="1:5" ht="15.75" thickBot="1" x14ac:dyDescent="0.3">
      <c r="A147" s="6" t="s">
        <v>32</v>
      </c>
      <c r="B147" s="16" t="s">
        <v>33</v>
      </c>
      <c r="C147" s="17">
        <f>C144/B144-1</f>
        <v>0</v>
      </c>
      <c r="D147" s="17">
        <f t="shared" ref="D147:E149" si="16">D144/C144-1</f>
        <v>0</v>
      </c>
      <c r="E147" s="17">
        <f t="shared" si="16"/>
        <v>0</v>
      </c>
    </row>
    <row r="148" spans="1:5" ht="15.75" thickBot="1" x14ac:dyDescent="0.3">
      <c r="A148" s="6" t="s">
        <v>34</v>
      </c>
      <c r="B148" s="16" t="s">
        <v>33</v>
      </c>
      <c r="C148" s="17">
        <f>C145/B145-1</f>
        <v>-0.8</v>
      </c>
      <c r="D148" s="17">
        <f t="shared" si="16"/>
        <v>0</v>
      </c>
      <c r="E148" s="17">
        <f t="shared" si="16"/>
        <v>0</v>
      </c>
    </row>
    <row r="149" spans="1:5" ht="15.75" thickBot="1" x14ac:dyDescent="0.3">
      <c r="A149" s="6" t="s">
        <v>35</v>
      </c>
      <c r="B149" s="16" t="s">
        <v>33</v>
      </c>
      <c r="C149" s="17">
        <f>C146/B146-1</f>
        <v>-0.8</v>
      </c>
      <c r="D149" s="17">
        <f t="shared" si="16"/>
        <v>0</v>
      </c>
      <c r="E149" s="17">
        <f t="shared" si="16"/>
        <v>0</v>
      </c>
    </row>
    <row r="150" spans="1:5" ht="15.75" customHeight="1" thickBot="1" x14ac:dyDescent="0.3">
      <c r="A150" s="117" t="s">
        <v>60</v>
      </c>
      <c r="B150" s="118"/>
      <c r="C150" s="118"/>
      <c r="D150" s="118"/>
      <c r="E150" s="119"/>
    </row>
    <row r="151" spans="1:5" ht="12.75" customHeight="1" x14ac:dyDescent="0.25">
      <c r="A151" s="106"/>
      <c r="B151" s="13">
        <v>2018</v>
      </c>
      <c r="C151" s="13">
        <v>2019</v>
      </c>
      <c r="D151" s="13">
        <v>2020</v>
      </c>
      <c r="E151" s="13">
        <v>2021</v>
      </c>
    </row>
    <row r="152" spans="1:5" ht="9" customHeight="1" thickBot="1" x14ac:dyDescent="0.3">
      <c r="A152" s="107"/>
      <c r="B152" s="14" t="s">
        <v>13</v>
      </c>
      <c r="C152" s="14" t="s">
        <v>14</v>
      </c>
      <c r="D152" s="14" t="s">
        <v>14</v>
      </c>
      <c r="E152" s="14" t="s">
        <v>14</v>
      </c>
    </row>
    <row r="153" spans="1:5" ht="15.75" thickBot="1" x14ac:dyDescent="0.3">
      <c r="A153" s="19" t="s">
        <v>61</v>
      </c>
      <c r="B153" s="20">
        <f>B154+B155+B156+B157</f>
        <v>0</v>
      </c>
      <c r="C153" s="20">
        <f t="shared" ref="C153:E153" si="17">C154+C155+C156+C157</f>
        <v>0</v>
      </c>
      <c r="D153" s="20">
        <f t="shared" si="17"/>
        <v>0</v>
      </c>
      <c r="E153" s="20">
        <f t="shared" si="17"/>
        <v>0</v>
      </c>
    </row>
    <row r="154" spans="1:5" ht="15.75" thickBot="1" x14ac:dyDescent="0.3">
      <c r="A154" s="21" t="s">
        <v>38</v>
      </c>
      <c r="B154" s="20"/>
      <c r="C154" s="20"/>
      <c r="D154" s="20"/>
      <c r="E154" s="20"/>
    </row>
    <row r="155" spans="1:5" ht="15.75" thickBot="1" x14ac:dyDescent="0.3">
      <c r="A155" s="21" t="s">
        <v>62</v>
      </c>
      <c r="B155" s="20"/>
      <c r="C155" s="20"/>
      <c r="D155" s="20"/>
      <c r="E155" s="20"/>
    </row>
    <row r="156" spans="1:5" ht="15.75" thickBot="1" x14ac:dyDescent="0.3">
      <c r="A156" s="21" t="s">
        <v>63</v>
      </c>
      <c r="B156" s="20"/>
      <c r="C156" s="20"/>
      <c r="D156" s="20"/>
      <c r="E156" s="20"/>
    </row>
    <row r="157" spans="1:5" ht="15.75" thickBot="1" x14ac:dyDescent="0.3">
      <c r="A157" s="21" t="s">
        <v>64</v>
      </c>
      <c r="B157" s="20"/>
      <c r="C157" s="20"/>
      <c r="D157" s="20"/>
      <c r="E157" s="20"/>
    </row>
    <row r="158" spans="1:5" ht="15.75" thickBot="1" x14ac:dyDescent="0.3">
      <c r="A158" s="19" t="s">
        <v>65</v>
      </c>
      <c r="B158" s="23">
        <f>B159+B160+B161+B162</f>
        <v>5000</v>
      </c>
      <c r="C158" s="23">
        <f t="shared" ref="C158:E158" si="18">C159+C160+C161+C162</f>
        <v>1000</v>
      </c>
      <c r="D158" s="23">
        <f t="shared" si="18"/>
        <v>1000</v>
      </c>
      <c r="E158" s="23">
        <f t="shared" si="18"/>
        <v>1000</v>
      </c>
    </row>
    <row r="159" spans="1:5" ht="15.75" thickBot="1" x14ac:dyDescent="0.3">
      <c r="A159" s="21" t="s">
        <v>38</v>
      </c>
      <c r="B159" s="23">
        <v>5000</v>
      </c>
      <c r="C159" s="20">
        <v>1000</v>
      </c>
      <c r="D159" s="20">
        <v>1000</v>
      </c>
      <c r="E159" s="20">
        <v>1000</v>
      </c>
    </row>
    <row r="160" spans="1:5" ht="15.75" thickBot="1" x14ac:dyDescent="0.3">
      <c r="A160" s="21" t="s">
        <v>62</v>
      </c>
      <c r="B160" s="23"/>
      <c r="C160" s="20"/>
      <c r="D160" s="20"/>
      <c r="E160" s="20"/>
    </row>
    <row r="161" spans="1:5" ht="15.75" thickBot="1" x14ac:dyDescent="0.3">
      <c r="A161" s="21" t="s">
        <v>63</v>
      </c>
      <c r="B161" s="23"/>
      <c r="C161" s="20"/>
      <c r="D161" s="20"/>
      <c r="E161" s="20"/>
    </row>
    <row r="162" spans="1:5" ht="15.75" thickBot="1" x14ac:dyDescent="0.3">
      <c r="A162" s="21" t="s">
        <v>64</v>
      </c>
      <c r="B162" s="23"/>
      <c r="C162" s="20"/>
      <c r="D162" s="20"/>
      <c r="E162" s="20"/>
    </row>
    <row r="163" spans="1:5" ht="15.75" thickBot="1" x14ac:dyDescent="0.3">
      <c r="A163" s="39" t="s">
        <v>46</v>
      </c>
      <c r="B163" s="23">
        <f>B153+B158</f>
        <v>5000</v>
      </c>
      <c r="C163" s="23">
        <f t="shared" ref="C163:E163" si="19">C153+C158</f>
        <v>1000</v>
      </c>
      <c r="D163" s="23">
        <f t="shared" si="19"/>
        <v>1000</v>
      </c>
      <c r="E163" s="23">
        <f t="shared" si="19"/>
        <v>1000</v>
      </c>
    </row>
    <row r="164" spans="1:5" ht="34.5" thickBot="1" x14ac:dyDescent="0.3">
      <c r="A164" s="12" t="s">
        <v>66</v>
      </c>
      <c r="B164" s="12" t="s">
        <v>67</v>
      </c>
      <c r="C164" s="37" t="s">
        <v>56</v>
      </c>
      <c r="D164" s="108" t="s">
        <v>68</v>
      </c>
      <c r="E164" s="110"/>
    </row>
    <row r="165" spans="1:5" ht="17.25" customHeight="1" thickBot="1" x14ac:dyDescent="0.3">
      <c r="A165" s="6" t="s">
        <v>26</v>
      </c>
      <c r="B165" s="111" t="s">
        <v>69</v>
      </c>
      <c r="C165" s="112"/>
      <c r="D165" s="112"/>
      <c r="E165" s="113"/>
    </row>
    <row r="166" spans="1:5" ht="15.75" thickBot="1" x14ac:dyDescent="0.3">
      <c r="A166" s="6" t="s">
        <v>28</v>
      </c>
      <c r="B166" s="114" t="s">
        <v>70</v>
      </c>
      <c r="C166" s="115"/>
      <c r="D166" s="115"/>
      <c r="E166" s="116"/>
    </row>
    <row r="167" spans="1:5" ht="12.75" customHeight="1" x14ac:dyDescent="0.25">
      <c r="A167" s="106"/>
      <c r="B167" s="13">
        <v>2019</v>
      </c>
      <c r="C167" s="13">
        <v>2020</v>
      </c>
      <c r="D167" s="13">
        <v>2021</v>
      </c>
      <c r="E167" s="13">
        <v>2022</v>
      </c>
    </row>
    <row r="168" spans="1:5" ht="9" customHeight="1" thickBot="1" x14ac:dyDescent="0.3">
      <c r="A168" s="107"/>
      <c r="B168" s="14" t="s">
        <v>13</v>
      </c>
      <c r="C168" s="14" t="s">
        <v>14</v>
      </c>
      <c r="D168" s="14" t="s">
        <v>14</v>
      </c>
      <c r="E168" s="14" t="s">
        <v>14</v>
      </c>
    </row>
    <row r="169" spans="1:5" ht="15.75" thickBot="1" x14ac:dyDescent="0.3">
      <c r="A169" s="6" t="s">
        <v>29</v>
      </c>
      <c r="B169" s="16">
        <v>70</v>
      </c>
      <c r="C169" s="16">
        <v>50</v>
      </c>
      <c r="D169" s="16">
        <v>50</v>
      </c>
      <c r="E169" s="16">
        <v>50</v>
      </c>
    </row>
    <row r="170" spans="1:5" ht="15.75" thickBot="1" x14ac:dyDescent="0.3">
      <c r="A170" s="6" t="s">
        <v>30</v>
      </c>
      <c r="B170" s="15">
        <v>6040</v>
      </c>
      <c r="C170" s="15">
        <v>5000</v>
      </c>
      <c r="D170" s="15">
        <v>5000</v>
      </c>
      <c r="E170" s="15">
        <v>5000</v>
      </c>
    </row>
    <row r="171" spans="1:5" ht="15.75" thickBot="1" x14ac:dyDescent="0.3">
      <c r="A171" s="6" t="s">
        <v>31</v>
      </c>
      <c r="B171" s="15">
        <f>B170/B169</f>
        <v>86.285714285714292</v>
      </c>
      <c r="C171" s="15">
        <f t="shared" ref="C171:E171" si="20">C170/C169</f>
        <v>100</v>
      </c>
      <c r="D171" s="15">
        <f t="shared" si="20"/>
        <v>100</v>
      </c>
      <c r="E171" s="15">
        <f t="shared" si="20"/>
        <v>100</v>
      </c>
    </row>
    <row r="172" spans="1:5" ht="15.75" thickBot="1" x14ac:dyDescent="0.3">
      <c r="A172" s="6" t="s">
        <v>32</v>
      </c>
      <c r="B172" s="16" t="s">
        <v>33</v>
      </c>
      <c r="C172" s="17">
        <f>C169/B169-1</f>
        <v>-0.2857142857142857</v>
      </c>
      <c r="D172" s="17">
        <f t="shared" ref="D172:E174" si="21">D169/C169-1</f>
        <v>0</v>
      </c>
      <c r="E172" s="17">
        <f t="shared" si="21"/>
        <v>0</v>
      </c>
    </row>
    <row r="173" spans="1:5" ht="15.75" thickBot="1" x14ac:dyDescent="0.3">
      <c r="A173" s="6" t="s">
        <v>34</v>
      </c>
      <c r="B173" s="16" t="s">
        <v>33</v>
      </c>
      <c r="C173" s="17">
        <f>C170/B170-1</f>
        <v>-0.17218543046357615</v>
      </c>
      <c r="D173" s="17">
        <f t="shared" si="21"/>
        <v>0</v>
      </c>
      <c r="E173" s="17">
        <f t="shared" si="21"/>
        <v>0</v>
      </c>
    </row>
    <row r="174" spans="1:5" ht="15.75" thickBot="1" x14ac:dyDescent="0.3">
      <c r="A174" s="6" t="s">
        <v>35</v>
      </c>
      <c r="B174" s="16" t="s">
        <v>33</v>
      </c>
      <c r="C174" s="17">
        <f>C171/B171-1</f>
        <v>0.1589403973509933</v>
      </c>
      <c r="D174" s="17">
        <f t="shared" si="21"/>
        <v>0</v>
      </c>
      <c r="E174" s="17">
        <f t="shared" si="21"/>
        <v>0</v>
      </c>
    </row>
    <row r="175" spans="1:5" ht="15.75" customHeight="1" thickBot="1" x14ac:dyDescent="0.3">
      <c r="A175" s="117" t="s">
        <v>71</v>
      </c>
      <c r="B175" s="118"/>
      <c r="C175" s="118"/>
      <c r="D175" s="118"/>
      <c r="E175" s="119"/>
    </row>
    <row r="176" spans="1:5" ht="12.75" customHeight="1" x14ac:dyDescent="0.25">
      <c r="A176" s="106"/>
      <c r="B176" s="13">
        <v>2019</v>
      </c>
      <c r="C176" s="13">
        <v>2020</v>
      </c>
      <c r="D176" s="13">
        <v>2021</v>
      </c>
      <c r="E176" s="13">
        <v>2022</v>
      </c>
    </row>
    <row r="177" spans="1:5" ht="9" customHeight="1" thickBot="1" x14ac:dyDescent="0.3">
      <c r="A177" s="107"/>
      <c r="B177" s="14" t="s">
        <v>13</v>
      </c>
      <c r="C177" s="14" t="s">
        <v>14</v>
      </c>
      <c r="D177" s="14" t="s">
        <v>14</v>
      </c>
      <c r="E177" s="14" t="s">
        <v>14</v>
      </c>
    </row>
    <row r="178" spans="1:5" ht="15.75" thickBot="1" x14ac:dyDescent="0.3">
      <c r="A178" s="19" t="s">
        <v>61</v>
      </c>
      <c r="B178" s="20">
        <f>B179+B180+B181+B182</f>
        <v>0</v>
      </c>
      <c r="C178" s="20">
        <f t="shared" ref="C178:E178" si="22">C179+C180+C181+C182</f>
        <v>0</v>
      </c>
      <c r="D178" s="20">
        <f t="shared" si="22"/>
        <v>0</v>
      </c>
      <c r="E178" s="20">
        <f t="shared" si="22"/>
        <v>0</v>
      </c>
    </row>
    <row r="179" spans="1:5" ht="15.75" thickBot="1" x14ac:dyDescent="0.3">
      <c r="A179" s="21" t="s">
        <v>38</v>
      </c>
      <c r="B179" s="20"/>
      <c r="C179" s="20"/>
      <c r="D179" s="20"/>
      <c r="E179" s="20"/>
    </row>
    <row r="180" spans="1:5" ht="15.75" thickBot="1" x14ac:dyDescent="0.3">
      <c r="A180" s="21" t="s">
        <v>62</v>
      </c>
      <c r="B180" s="20"/>
      <c r="C180" s="20"/>
      <c r="D180" s="20"/>
      <c r="E180" s="20"/>
    </row>
    <row r="181" spans="1:5" ht="15.75" thickBot="1" x14ac:dyDescent="0.3">
      <c r="A181" s="21" t="s">
        <v>63</v>
      </c>
      <c r="B181" s="20"/>
      <c r="C181" s="20"/>
      <c r="D181" s="20"/>
      <c r="E181" s="20"/>
    </row>
    <row r="182" spans="1:5" ht="15.75" thickBot="1" x14ac:dyDescent="0.3">
      <c r="A182" s="21" t="s">
        <v>64</v>
      </c>
      <c r="B182" s="20"/>
      <c r="C182" s="20"/>
      <c r="D182" s="20"/>
      <c r="E182" s="20"/>
    </row>
    <row r="183" spans="1:5" ht="15.75" thickBot="1" x14ac:dyDescent="0.3">
      <c r="A183" s="19" t="s">
        <v>65</v>
      </c>
      <c r="B183" s="23">
        <f>B184+B185+B186+B187</f>
        <v>6040</v>
      </c>
      <c r="C183" s="23">
        <f t="shared" ref="C183:E183" si="23">C184+C185+C186+C187</f>
        <v>5000</v>
      </c>
      <c r="D183" s="23">
        <f t="shared" si="23"/>
        <v>5000</v>
      </c>
      <c r="E183" s="23">
        <f t="shared" si="23"/>
        <v>5000</v>
      </c>
    </row>
    <row r="184" spans="1:5" ht="15.75" thickBot="1" x14ac:dyDescent="0.3">
      <c r="A184" s="21" t="s">
        <v>38</v>
      </c>
      <c r="B184" s="23">
        <v>6040</v>
      </c>
      <c r="C184" s="24">
        <v>5000</v>
      </c>
      <c r="D184" s="20">
        <v>5000</v>
      </c>
      <c r="E184" s="20">
        <v>5000</v>
      </c>
    </row>
    <row r="185" spans="1:5" ht="15.75" thickBot="1" x14ac:dyDescent="0.3">
      <c r="A185" s="21" t="s">
        <v>62</v>
      </c>
      <c r="B185" s="23"/>
      <c r="C185" s="20"/>
      <c r="D185" s="20"/>
      <c r="E185" s="20"/>
    </row>
    <row r="186" spans="1:5" ht="15.75" thickBot="1" x14ac:dyDescent="0.3">
      <c r="A186" s="21" t="s">
        <v>63</v>
      </c>
      <c r="B186" s="23"/>
      <c r="C186" s="20"/>
      <c r="D186" s="20"/>
      <c r="E186" s="20"/>
    </row>
    <row r="187" spans="1:5" ht="15.75" thickBot="1" x14ac:dyDescent="0.3">
      <c r="A187" s="21" t="s">
        <v>64</v>
      </c>
      <c r="B187" s="23"/>
      <c r="C187" s="20"/>
      <c r="D187" s="20"/>
      <c r="E187" s="20"/>
    </row>
    <row r="188" spans="1:5" ht="15.75" thickBot="1" x14ac:dyDescent="0.3">
      <c r="A188" s="39" t="s">
        <v>72</v>
      </c>
      <c r="B188" s="23">
        <f>B178+B183</f>
        <v>6040</v>
      </c>
      <c r="C188" s="23">
        <f t="shared" ref="C188:E188" si="24">C178+C183</f>
        <v>5000</v>
      </c>
      <c r="D188" s="23">
        <f t="shared" si="24"/>
        <v>5000</v>
      </c>
      <c r="E188" s="23">
        <f t="shared" si="24"/>
        <v>5000</v>
      </c>
    </row>
    <row r="189" spans="1:5" ht="34.5" hidden="1" customHeight="1" thickBot="1" x14ac:dyDescent="0.3">
      <c r="A189" s="12" t="s">
        <v>73</v>
      </c>
      <c r="B189" s="40"/>
      <c r="C189" s="41" t="s">
        <v>56</v>
      </c>
      <c r="D189" s="42"/>
      <c r="E189" s="43"/>
    </row>
    <row r="190" spans="1:5" ht="17.25" hidden="1" customHeight="1" thickBot="1" x14ac:dyDescent="0.3">
      <c r="A190" s="6" t="s">
        <v>26</v>
      </c>
      <c r="B190" s="111"/>
      <c r="C190" s="112"/>
      <c r="D190" s="112"/>
      <c r="E190" s="113"/>
    </row>
    <row r="191" spans="1:5" ht="15.75" hidden="1" customHeight="1" thickBot="1" x14ac:dyDescent="0.3">
      <c r="A191" s="6" t="s">
        <v>28</v>
      </c>
      <c r="B191" s="114"/>
      <c r="C191" s="115"/>
      <c r="D191" s="115"/>
      <c r="E191" s="116"/>
    </row>
    <row r="192" spans="1:5" ht="12.75" hidden="1" customHeight="1" x14ac:dyDescent="0.3">
      <c r="A192" s="106"/>
      <c r="B192" s="13">
        <v>2018</v>
      </c>
      <c r="C192" s="13">
        <v>2019</v>
      </c>
      <c r="D192" s="13">
        <v>2020</v>
      </c>
      <c r="E192" s="13">
        <v>2021</v>
      </c>
    </row>
    <row r="193" spans="1:5" ht="9" hidden="1" customHeight="1" thickBot="1" x14ac:dyDescent="0.3">
      <c r="A193" s="107"/>
      <c r="B193" s="14" t="s">
        <v>13</v>
      </c>
      <c r="C193" s="14" t="s">
        <v>14</v>
      </c>
      <c r="D193" s="14" t="s">
        <v>14</v>
      </c>
      <c r="E193" s="14" t="s">
        <v>14</v>
      </c>
    </row>
    <row r="194" spans="1:5" ht="15.75" hidden="1" customHeight="1" thickBot="1" x14ac:dyDescent="0.3">
      <c r="A194" s="6" t="s">
        <v>29</v>
      </c>
      <c r="B194" s="6"/>
      <c r="C194" s="6"/>
      <c r="D194" s="6"/>
      <c r="E194" s="6"/>
    </row>
    <row r="195" spans="1:5" ht="15.75" hidden="1" customHeight="1" thickBot="1" x14ac:dyDescent="0.3">
      <c r="A195" s="6" t="s">
        <v>30</v>
      </c>
      <c r="B195" s="15">
        <f>B213</f>
        <v>0</v>
      </c>
      <c r="C195" s="15">
        <f t="shared" ref="C195:E195" si="25">C213</f>
        <v>0</v>
      </c>
      <c r="D195" s="15">
        <f t="shared" si="25"/>
        <v>0</v>
      </c>
      <c r="E195" s="15">
        <f t="shared" si="25"/>
        <v>0</v>
      </c>
    </row>
    <row r="196" spans="1:5" ht="15.75" hidden="1" customHeight="1" thickBot="1" x14ac:dyDescent="0.3">
      <c r="A196" s="6" t="s">
        <v>31</v>
      </c>
      <c r="B196" s="15" t="e">
        <f>B195/B194</f>
        <v>#DIV/0!</v>
      </c>
      <c r="C196" s="15" t="e">
        <f t="shared" ref="C196:E196" si="26">C195/C194</f>
        <v>#DIV/0!</v>
      </c>
      <c r="D196" s="15" t="e">
        <f t="shared" si="26"/>
        <v>#DIV/0!</v>
      </c>
      <c r="E196" s="15" t="e">
        <f t="shared" si="26"/>
        <v>#DIV/0!</v>
      </c>
    </row>
    <row r="197" spans="1:5" ht="15.75" hidden="1" customHeight="1" thickBot="1" x14ac:dyDescent="0.3">
      <c r="A197" s="6" t="s">
        <v>32</v>
      </c>
      <c r="B197" s="16" t="s">
        <v>33</v>
      </c>
      <c r="C197" s="17" t="e">
        <f>C194/B194-1</f>
        <v>#DIV/0!</v>
      </c>
      <c r="D197" s="17" t="e">
        <f t="shared" ref="D197:E199" si="27">D194/C194-1</f>
        <v>#DIV/0!</v>
      </c>
      <c r="E197" s="17" t="e">
        <f t="shared" si="27"/>
        <v>#DIV/0!</v>
      </c>
    </row>
    <row r="198" spans="1:5" ht="15.75" hidden="1" customHeight="1" thickBot="1" x14ac:dyDescent="0.3">
      <c r="A198" s="6" t="s">
        <v>34</v>
      </c>
      <c r="B198" s="16" t="s">
        <v>33</v>
      </c>
      <c r="C198" s="17" t="e">
        <f>C195/B195-1</f>
        <v>#DIV/0!</v>
      </c>
      <c r="D198" s="17" t="e">
        <f t="shared" si="27"/>
        <v>#DIV/0!</v>
      </c>
      <c r="E198" s="17" t="e">
        <f t="shared" si="27"/>
        <v>#DIV/0!</v>
      </c>
    </row>
    <row r="199" spans="1:5" ht="15.75" hidden="1" customHeight="1" thickBot="1" x14ac:dyDescent="0.3">
      <c r="A199" s="6" t="s">
        <v>35</v>
      </c>
      <c r="B199" s="16" t="s">
        <v>33</v>
      </c>
      <c r="C199" s="17" t="e">
        <f>C196/B196-1</f>
        <v>#DIV/0!</v>
      </c>
      <c r="D199" s="17" t="e">
        <f t="shared" si="27"/>
        <v>#DIV/0!</v>
      </c>
      <c r="E199" s="17" t="e">
        <f t="shared" si="27"/>
        <v>#DIV/0!</v>
      </c>
    </row>
    <row r="200" spans="1:5" ht="15.75" hidden="1" customHeight="1" thickBot="1" x14ac:dyDescent="0.3">
      <c r="A200" s="117" t="s">
        <v>74</v>
      </c>
      <c r="B200" s="118"/>
      <c r="C200" s="118"/>
      <c r="D200" s="118"/>
      <c r="E200" s="119"/>
    </row>
    <row r="201" spans="1:5" ht="12.75" hidden="1" customHeight="1" x14ac:dyDescent="0.3">
      <c r="A201" s="106"/>
      <c r="B201" s="13">
        <v>2018</v>
      </c>
      <c r="C201" s="13">
        <v>2019</v>
      </c>
      <c r="D201" s="13">
        <v>2020</v>
      </c>
      <c r="E201" s="13">
        <v>2021</v>
      </c>
    </row>
    <row r="202" spans="1:5" ht="9" hidden="1" customHeight="1" thickBot="1" x14ac:dyDescent="0.3">
      <c r="A202" s="107"/>
      <c r="B202" s="14" t="s">
        <v>13</v>
      </c>
      <c r="C202" s="14" t="s">
        <v>14</v>
      </c>
      <c r="D202" s="14" t="s">
        <v>14</v>
      </c>
      <c r="E202" s="14" t="s">
        <v>14</v>
      </c>
    </row>
    <row r="203" spans="1:5" ht="15.75" hidden="1" customHeight="1" thickBot="1" x14ac:dyDescent="0.3">
      <c r="A203" s="19" t="s">
        <v>61</v>
      </c>
      <c r="B203" s="20">
        <f>B204+B205+B206+B207</f>
        <v>0</v>
      </c>
      <c r="C203" s="20">
        <f t="shared" ref="C203:E203" si="28">C204+C205+C206+C207</f>
        <v>0</v>
      </c>
      <c r="D203" s="20">
        <f t="shared" si="28"/>
        <v>0</v>
      </c>
      <c r="E203" s="20">
        <f t="shared" si="28"/>
        <v>0</v>
      </c>
    </row>
    <row r="204" spans="1:5" ht="15.75" hidden="1" customHeight="1" thickBot="1" x14ac:dyDescent="0.3">
      <c r="A204" s="21" t="s">
        <v>38</v>
      </c>
      <c r="B204" s="20"/>
      <c r="C204" s="20"/>
      <c r="D204" s="20"/>
      <c r="E204" s="20"/>
    </row>
    <row r="205" spans="1:5" ht="15.75" hidden="1" customHeight="1" thickBot="1" x14ac:dyDescent="0.3">
      <c r="A205" s="21" t="s">
        <v>62</v>
      </c>
      <c r="B205" s="20"/>
      <c r="C205" s="20"/>
      <c r="D205" s="20"/>
      <c r="E205" s="20"/>
    </row>
    <row r="206" spans="1:5" ht="15.75" hidden="1" customHeight="1" thickBot="1" x14ac:dyDescent="0.3">
      <c r="A206" s="21" t="s">
        <v>63</v>
      </c>
      <c r="B206" s="20"/>
      <c r="C206" s="20"/>
      <c r="D206" s="20"/>
      <c r="E206" s="20"/>
    </row>
    <row r="207" spans="1:5" ht="15.75" hidden="1" customHeight="1" thickBot="1" x14ac:dyDescent="0.3">
      <c r="A207" s="21" t="s">
        <v>64</v>
      </c>
      <c r="B207" s="20"/>
      <c r="C207" s="20"/>
      <c r="D207" s="20"/>
      <c r="E207" s="20"/>
    </row>
    <row r="208" spans="1:5" ht="15.75" hidden="1" customHeight="1" thickBot="1" x14ac:dyDescent="0.3">
      <c r="A208" s="19" t="s">
        <v>65</v>
      </c>
      <c r="B208" s="23">
        <f>B209+B210+B211+B212</f>
        <v>0</v>
      </c>
      <c r="C208" s="23">
        <f t="shared" ref="C208:E208" si="29">C209+C210+C211+C212</f>
        <v>0</v>
      </c>
      <c r="D208" s="23">
        <f t="shared" si="29"/>
        <v>0</v>
      </c>
      <c r="E208" s="23">
        <f t="shared" si="29"/>
        <v>0</v>
      </c>
    </row>
    <row r="209" spans="1:5" ht="15.75" hidden="1" customHeight="1" thickBot="1" x14ac:dyDescent="0.3">
      <c r="A209" s="21" t="s">
        <v>38</v>
      </c>
      <c r="B209" s="23"/>
      <c r="C209" s="20"/>
      <c r="D209" s="20"/>
      <c r="E209" s="20"/>
    </row>
    <row r="210" spans="1:5" ht="15.75" hidden="1" customHeight="1" thickBot="1" x14ac:dyDescent="0.3">
      <c r="A210" s="21" t="s">
        <v>62</v>
      </c>
      <c r="B210" s="23"/>
      <c r="C210" s="20"/>
      <c r="D210" s="20"/>
      <c r="E210" s="20"/>
    </row>
    <row r="211" spans="1:5" ht="15.75" hidden="1" customHeight="1" thickBot="1" x14ac:dyDescent="0.3">
      <c r="A211" s="21" t="s">
        <v>63</v>
      </c>
      <c r="B211" s="23"/>
      <c r="C211" s="20"/>
      <c r="D211" s="20"/>
      <c r="E211" s="20"/>
    </row>
    <row r="212" spans="1:5" ht="15.75" hidden="1" customHeight="1" thickBot="1" x14ac:dyDescent="0.3">
      <c r="A212" s="21" t="s">
        <v>64</v>
      </c>
      <c r="B212" s="23"/>
      <c r="C212" s="20"/>
      <c r="D212" s="20"/>
      <c r="E212" s="20"/>
    </row>
    <row r="213" spans="1:5" ht="15.75" hidden="1" customHeight="1" thickBot="1" x14ac:dyDescent="0.3">
      <c r="A213" s="28" t="s">
        <v>75</v>
      </c>
      <c r="B213" s="23">
        <f>B203+B208</f>
        <v>0</v>
      </c>
      <c r="C213" s="23">
        <f t="shared" ref="C213:E213" si="30">C203+C208</f>
        <v>0</v>
      </c>
      <c r="D213" s="23">
        <f t="shared" si="30"/>
        <v>0</v>
      </c>
      <c r="E213" s="23">
        <f t="shared" si="30"/>
        <v>0</v>
      </c>
    </row>
    <row r="214" spans="1:5" ht="25.5" customHeight="1" thickBot="1" x14ac:dyDescent="0.3">
      <c r="A214" s="44" t="s">
        <v>76</v>
      </c>
      <c r="B214" s="108"/>
      <c r="C214" s="109"/>
      <c r="D214" s="109"/>
      <c r="E214" s="110"/>
    </row>
    <row r="215" spans="1:5" ht="34.5" thickBot="1" x14ac:dyDescent="0.3">
      <c r="A215" s="12" t="s">
        <v>77</v>
      </c>
      <c r="B215" s="40"/>
      <c r="C215" s="41" t="s">
        <v>56</v>
      </c>
      <c r="D215" s="42"/>
      <c r="E215" s="43"/>
    </row>
    <row r="216" spans="1:5" ht="17.25" customHeight="1" thickBot="1" x14ac:dyDescent="0.3">
      <c r="A216" s="6" t="s">
        <v>26</v>
      </c>
      <c r="B216" s="111"/>
      <c r="C216" s="112"/>
      <c r="D216" s="112"/>
      <c r="E216" s="113"/>
    </row>
    <row r="217" spans="1:5" ht="15.75" thickBot="1" x14ac:dyDescent="0.3">
      <c r="A217" s="6" t="s">
        <v>28</v>
      </c>
      <c r="B217" s="126"/>
      <c r="C217" s="127"/>
      <c r="D217" s="127"/>
      <c r="E217" s="128"/>
    </row>
    <row r="218" spans="1:5" ht="12.75" customHeight="1" x14ac:dyDescent="0.25">
      <c r="A218" s="106"/>
      <c r="B218" s="13">
        <v>2019</v>
      </c>
      <c r="C218" s="13">
        <v>2020</v>
      </c>
      <c r="D218" s="13">
        <v>2021</v>
      </c>
      <c r="E218" s="13">
        <v>2022</v>
      </c>
    </row>
    <row r="219" spans="1:5" ht="9" customHeight="1" thickBot="1" x14ac:dyDescent="0.3">
      <c r="A219" s="107"/>
      <c r="B219" s="14" t="s">
        <v>13</v>
      </c>
      <c r="C219" s="14" t="s">
        <v>14</v>
      </c>
      <c r="D219" s="14" t="s">
        <v>14</v>
      </c>
      <c r="E219" s="14" t="s">
        <v>14</v>
      </c>
    </row>
    <row r="220" spans="1:5" ht="15.75" thickBot="1" x14ac:dyDescent="0.3">
      <c r="A220" s="6" t="s">
        <v>29</v>
      </c>
      <c r="B220" s="6">
        <v>0</v>
      </c>
      <c r="C220" s="16">
        <v>0</v>
      </c>
      <c r="D220" s="16">
        <v>0</v>
      </c>
      <c r="E220" s="6">
        <v>0</v>
      </c>
    </row>
    <row r="221" spans="1:5" ht="15.75" thickBot="1" x14ac:dyDescent="0.3">
      <c r="A221" s="6" t="s">
        <v>30</v>
      </c>
      <c r="B221" s="15">
        <f>B239</f>
        <v>0</v>
      </c>
      <c r="C221" s="15">
        <f t="shared" ref="C221:E221" si="31">C239</f>
        <v>0</v>
      </c>
      <c r="D221" s="15">
        <f t="shared" si="31"/>
        <v>0</v>
      </c>
      <c r="E221" s="15">
        <f t="shared" si="31"/>
        <v>0</v>
      </c>
    </row>
    <row r="222" spans="1:5" ht="15.75" thickBot="1" x14ac:dyDescent="0.3">
      <c r="A222" s="6" t="s">
        <v>31</v>
      </c>
      <c r="B222" s="15" t="e">
        <f>B221/B220</f>
        <v>#DIV/0!</v>
      </c>
      <c r="C222" s="15" t="e">
        <f t="shared" ref="C222:E222" si="32">C221/C220</f>
        <v>#DIV/0!</v>
      </c>
      <c r="D222" s="15" t="e">
        <f t="shared" si="32"/>
        <v>#DIV/0!</v>
      </c>
      <c r="E222" s="15" t="e">
        <f t="shared" si="32"/>
        <v>#DIV/0!</v>
      </c>
    </row>
    <row r="223" spans="1:5" ht="15.75" thickBot="1" x14ac:dyDescent="0.3">
      <c r="A223" s="6" t="s">
        <v>32</v>
      </c>
      <c r="B223" s="16" t="s">
        <v>33</v>
      </c>
      <c r="C223" s="17" t="e">
        <f>C220/B220-1</f>
        <v>#DIV/0!</v>
      </c>
      <c r="D223" s="17" t="e">
        <f t="shared" ref="D223:E225" si="33">D220/C220-1</f>
        <v>#DIV/0!</v>
      </c>
      <c r="E223" s="17" t="e">
        <f t="shared" si="33"/>
        <v>#DIV/0!</v>
      </c>
    </row>
    <row r="224" spans="1:5" ht="15.75" thickBot="1" x14ac:dyDescent="0.3">
      <c r="A224" s="6" t="s">
        <v>34</v>
      </c>
      <c r="B224" s="16" t="s">
        <v>33</v>
      </c>
      <c r="C224" s="17" t="e">
        <f>C221/B221-1</f>
        <v>#DIV/0!</v>
      </c>
      <c r="D224" s="17" t="e">
        <f t="shared" si="33"/>
        <v>#DIV/0!</v>
      </c>
      <c r="E224" s="17" t="e">
        <f t="shared" si="33"/>
        <v>#DIV/0!</v>
      </c>
    </row>
    <row r="225" spans="1:5" ht="15.75" thickBot="1" x14ac:dyDescent="0.3">
      <c r="A225" s="6" t="s">
        <v>35</v>
      </c>
      <c r="B225" s="16" t="s">
        <v>33</v>
      </c>
      <c r="C225" s="17" t="e">
        <f>C222/B222-1</f>
        <v>#DIV/0!</v>
      </c>
      <c r="D225" s="17" t="e">
        <f t="shared" si="33"/>
        <v>#DIV/0!</v>
      </c>
      <c r="E225" s="17" t="e">
        <f t="shared" si="33"/>
        <v>#DIV/0!</v>
      </c>
    </row>
    <row r="226" spans="1:5" ht="15.75" customHeight="1" thickBot="1" x14ac:dyDescent="0.3">
      <c r="A226" s="117" t="s">
        <v>78</v>
      </c>
      <c r="B226" s="118"/>
      <c r="C226" s="118"/>
      <c r="D226" s="118"/>
      <c r="E226" s="119"/>
    </row>
    <row r="227" spans="1:5" ht="12.75" customHeight="1" x14ac:dyDescent="0.25">
      <c r="A227" s="106"/>
      <c r="B227" s="13">
        <v>2019</v>
      </c>
      <c r="C227" s="13">
        <v>2020</v>
      </c>
      <c r="D227" s="13">
        <v>2021</v>
      </c>
      <c r="E227" s="13">
        <v>2022</v>
      </c>
    </row>
    <row r="228" spans="1:5" ht="9" customHeight="1" thickBot="1" x14ac:dyDescent="0.3">
      <c r="A228" s="107"/>
      <c r="B228" s="14" t="s">
        <v>13</v>
      </c>
      <c r="C228" s="14" t="s">
        <v>14</v>
      </c>
      <c r="D228" s="14" t="s">
        <v>14</v>
      </c>
      <c r="E228" s="14" t="s">
        <v>14</v>
      </c>
    </row>
    <row r="229" spans="1:5" ht="15.75" thickBot="1" x14ac:dyDescent="0.3">
      <c r="A229" s="19" t="s">
        <v>61</v>
      </c>
      <c r="B229" s="20">
        <f>B230+B231+B232+B233</f>
        <v>0</v>
      </c>
      <c r="C229" s="20">
        <f t="shared" ref="C229:E229" si="34">C230+C231+C232+C233</f>
        <v>0</v>
      </c>
      <c r="D229" s="20">
        <f t="shared" si="34"/>
        <v>0</v>
      </c>
      <c r="E229" s="20">
        <f t="shared" si="34"/>
        <v>0</v>
      </c>
    </row>
    <row r="230" spans="1:5" ht="15.75" thickBot="1" x14ac:dyDescent="0.3">
      <c r="A230" s="21" t="s">
        <v>38</v>
      </c>
      <c r="B230" s="20"/>
      <c r="C230" s="20"/>
      <c r="D230" s="20"/>
      <c r="E230" s="20"/>
    </row>
    <row r="231" spans="1:5" ht="15.75" customHeight="1" thickBot="1" x14ac:dyDescent="0.3">
      <c r="A231" s="21" t="s">
        <v>62</v>
      </c>
      <c r="B231" s="20"/>
      <c r="C231" s="20"/>
      <c r="D231" s="20"/>
      <c r="E231" s="20"/>
    </row>
    <row r="232" spans="1:5" ht="15.75" thickBot="1" x14ac:dyDescent="0.3">
      <c r="A232" s="21" t="s">
        <v>63</v>
      </c>
      <c r="B232" s="20"/>
      <c r="C232" s="20"/>
      <c r="D232" s="20"/>
      <c r="E232" s="20"/>
    </row>
    <row r="233" spans="1:5" ht="15.75" thickBot="1" x14ac:dyDescent="0.3">
      <c r="A233" s="21" t="s">
        <v>64</v>
      </c>
      <c r="B233" s="20"/>
      <c r="C233" s="20"/>
      <c r="D233" s="20"/>
      <c r="E233" s="20"/>
    </row>
    <row r="234" spans="1:5" ht="15.75" thickBot="1" x14ac:dyDescent="0.3">
      <c r="A234" s="19" t="s">
        <v>65</v>
      </c>
      <c r="B234" s="23">
        <f>B235+B236+B237+B238</f>
        <v>0</v>
      </c>
      <c r="C234" s="23">
        <f t="shared" ref="C234:E234" si="35">C235+C236+C237+C238</f>
        <v>0</v>
      </c>
      <c r="D234" s="23">
        <f t="shared" si="35"/>
        <v>0</v>
      </c>
      <c r="E234" s="23">
        <f t="shared" si="35"/>
        <v>0</v>
      </c>
    </row>
    <row r="235" spans="1:5" ht="15.75" thickBot="1" x14ac:dyDescent="0.3">
      <c r="A235" s="21" t="s">
        <v>38</v>
      </c>
      <c r="B235" s="23"/>
      <c r="C235" s="23">
        <v>0</v>
      </c>
      <c r="D235" s="23">
        <v>0</v>
      </c>
      <c r="E235" s="23"/>
    </row>
    <row r="236" spans="1:5" ht="15.75" thickBot="1" x14ac:dyDescent="0.3">
      <c r="A236" s="21" t="s">
        <v>62</v>
      </c>
      <c r="B236" s="23"/>
      <c r="C236" s="23"/>
      <c r="D236" s="23"/>
      <c r="E236" s="23"/>
    </row>
    <row r="237" spans="1:5" ht="15.75" thickBot="1" x14ac:dyDescent="0.3">
      <c r="A237" s="21" t="s">
        <v>63</v>
      </c>
      <c r="B237" s="23"/>
      <c r="C237" s="23"/>
      <c r="D237" s="23"/>
      <c r="E237" s="23"/>
    </row>
    <row r="238" spans="1:5" ht="15.75" thickBot="1" x14ac:dyDescent="0.3">
      <c r="A238" s="21" t="s">
        <v>64</v>
      </c>
      <c r="B238" s="23"/>
      <c r="C238" s="23"/>
      <c r="D238" s="23"/>
      <c r="E238" s="23"/>
    </row>
    <row r="239" spans="1:5" ht="15.75" thickBot="1" x14ac:dyDescent="0.3">
      <c r="A239" s="28" t="s">
        <v>50</v>
      </c>
      <c r="B239" s="23">
        <f>B229+B234</f>
        <v>0</v>
      </c>
      <c r="C239" s="23">
        <f t="shared" ref="C239:E239" si="36">C229+C234</f>
        <v>0</v>
      </c>
      <c r="D239" s="23">
        <f t="shared" si="36"/>
        <v>0</v>
      </c>
      <c r="E239" s="23">
        <f t="shared" si="36"/>
        <v>0</v>
      </c>
    </row>
    <row r="240" spans="1:5" ht="15.75" thickBot="1" x14ac:dyDescent="0.3">
      <c r="A240" s="120" t="s">
        <v>79</v>
      </c>
      <c r="B240" s="121"/>
      <c r="C240" s="121"/>
      <c r="D240" s="121"/>
      <c r="E240" s="122"/>
    </row>
    <row r="241" spans="1:5" ht="15.75" customHeight="1" thickBot="1" x14ac:dyDescent="0.3">
      <c r="A241" s="120" t="s">
        <v>80</v>
      </c>
      <c r="B241" s="121"/>
      <c r="C241" s="121"/>
      <c r="D241" s="121"/>
      <c r="E241" s="122"/>
    </row>
    <row r="242" spans="1:5" ht="15.75" thickBot="1" x14ac:dyDescent="0.3">
      <c r="A242" s="12" t="s">
        <v>54</v>
      </c>
      <c r="B242" s="123"/>
      <c r="C242" s="124"/>
      <c r="D242" s="124"/>
      <c r="E242" s="125"/>
    </row>
    <row r="243" spans="1:5" ht="30.75" customHeight="1" thickBot="1" x14ac:dyDescent="0.3">
      <c r="A243" s="12" t="s">
        <v>55</v>
      </c>
      <c r="B243" s="12"/>
      <c r="C243" s="37" t="s">
        <v>56</v>
      </c>
      <c r="D243" s="108"/>
      <c r="E243" s="110"/>
    </row>
    <row r="244" spans="1:5" ht="15.75" thickBot="1" x14ac:dyDescent="0.3">
      <c r="A244" s="38"/>
      <c r="B244" s="108"/>
      <c r="C244" s="109"/>
      <c r="D244" s="109"/>
      <c r="E244" s="110"/>
    </row>
    <row r="245" spans="1:5" ht="17.25" customHeight="1" thickBot="1" x14ac:dyDescent="0.3">
      <c r="A245" s="6" t="s">
        <v>26</v>
      </c>
      <c r="B245" s="111"/>
      <c r="C245" s="112"/>
      <c r="D245" s="112"/>
      <c r="E245" s="113"/>
    </row>
    <row r="246" spans="1:5" ht="15.75" thickBot="1" x14ac:dyDescent="0.3">
      <c r="A246" s="6" t="s">
        <v>28</v>
      </c>
      <c r="B246" s="114"/>
      <c r="C246" s="115"/>
      <c r="D246" s="115"/>
      <c r="E246" s="116"/>
    </row>
    <row r="247" spans="1:5" ht="12.75" customHeight="1" x14ac:dyDescent="0.25">
      <c r="A247" s="106"/>
      <c r="B247" s="13">
        <v>2019</v>
      </c>
      <c r="C247" s="13">
        <v>2020</v>
      </c>
      <c r="D247" s="13">
        <v>2021</v>
      </c>
      <c r="E247" s="13">
        <v>2022</v>
      </c>
    </row>
    <row r="248" spans="1:5" ht="9" customHeight="1" thickBot="1" x14ac:dyDescent="0.3">
      <c r="A248" s="107"/>
      <c r="B248" s="14" t="s">
        <v>13</v>
      </c>
      <c r="C248" s="14" t="s">
        <v>14</v>
      </c>
      <c r="D248" s="14" t="s">
        <v>14</v>
      </c>
      <c r="E248" s="14" t="s">
        <v>14</v>
      </c>
    </row>
    <row r="249" spans="1:5" ht="15.75" thickBot="1" x14ac:dyDescent="0.3">
      <c r="A249" s="6" t="s">
        <v>29</v>
      </c>
      <c r="B249" s="15"/>
      <c r="C249" s="15"/>
      <c r="D249" s="15"/>
      <c r="E249" s="15"/>
    </row>
    <row r="250" spans="1:5" ht="15.75" thickBot="1" x14ac:dyDescent="0.3">
      <c r="A250" s="6" t="s">
        <v>30</v>
      </c>
      <c r="B250" s="15">
        <f>B313-B275</f>
        <v>0</v>
      </c>
      <c r="C250" s="15">
        <f t="shared" ref="C250:D250" si="37">C313-C275</f>
        <v>0</v>
      </c>
      <c r="D250" s="15">
        <f t="shared" si="37"/>
        <v>0</v>
      </c>
      <c r="E250" s="15">
        <f>E268</f>
        <v>0</v>
      </c>
    </row>
    <row r="251" spans="1:5" ht="15.75" thickBot="1" x14ac:dyDescent="0.3">
      <c r="A251" s="6" t="s">
        <v>31</v>
      </c>
      <c r="B251" s="15" t="e">
        <f>B250/B249</f>
        <v>#DIV/0!</v>
      </c>
      <c r="C251" s="15" t="e">
        <f t="shared" ref="C251:E251" si="38">C250/C249</f>
        <v>#DIV/0!</v>
      </c>
      <c r="D251" s="15" t="e">
        <f t="shared" si="38"/>
        <v>#DIV/0!</v>
      </c>
      <c r="E251" s="15" t="e">
        <f t="shared" si="38"/>
        <v>#DIV/0!</v>
      </c>
    </row>
    <row r="252" spans="1:5" ht="15.75" thickBot="1" x14ac:dyDescent="0.3">
      <c r="A252" s="6" t="s">
        <v>32</v>
      </c>
      <c r="B252" s="16" t="s">
        <v>33</v>
      </c>
      <c r="C252" s="17" t="e">
        <f>C249/B249-1</f>
        <v>#DIV/0!</v>
      </c>
      <c r="D252" s="17" t="e">
        <f t="shared" ref="D252:E254" si="39">D249/C249-1</f>
        <v>#DIV/0!</v>
      </c>
      <c r="E252" s="17" t="e">
        <f t="shared" si="39"/>
        <v>#DIV/0!</v>
      </c>
    </row>
    <row r="253" spans="1:5" ht="15.75" thickBot="1" x14ac:dyDescent="0.3">
      <c r="A253" s="6" t="s">
        <v>34</v>
      </c>
      <c r="B253" s="16" t="s">
        <v>33</v>
      </c>
      <c r="C253" s="17" t="e">
        <f>C250/B250-1</f>
        <v>#DIV/0!</v>
      </c>
      <c r="D253" s="17" t="e">
        <f t="shared" si="39"/>
        <v>#DIV/0!</v>
      </c>
      <c r="E253" s="17" t="e">
        <f t="shared" si="39"/>
        <v>#DIV/0!</v>
      </c>
    </row>
    <row r="254" spans="1:5" ht="15.75" thickBot="1" x14ac:dyDescent="0.3">
      <c r="A254" s="6" t="s">
        <v>35</v>
      </c>
      <c r="B254" s="16" t="s">
        <v>33</v>
      </c>
      <c r="C254" s="17" t="e">
        <f>C251/B251-1</f>
        <v>#DIV/0!</v>
      </c>
      <c r="D254" s="17" t="e">
        <f t="shared" si="39"/>
        <v>#DIV/0!</v>
      </c>
      <c r="E254" s="17" t="e">
        <f t="shared" si="39"/>
        <v>#DIV/0!</v>
      </c>
    </row>
    <row r="255" spans="1:5" ht="15.75" customHeight="1" thickBot="1" x14ac:dyDescent="0.3">
      <c r="A255" s="117" t="s">
        <v>60</v>
      </c>
      <c r="B255" s="118"/>
      <c r="C255" s="118"/>
      <c r="D255" s="118"/>
      <c r="E255" s="119"/>
    </row>
    <row r="256" spans="1:5" ht="12.75" customHeight="1" x14ac:dyDescent="0.25">
      <c r="A256" s="106"/>
      <c r="B256" s="13">
        <v>2019</v>
      </c>
      <c r="C256" s="13">
        <v>2020</v>
      </c>
      <c r="D256" s="13">
        <v>2021</v>
      </c>
      <c r="E256" s="13">
        <v>2022</v>
      </c>
    </row>
    <row r="257" spans="1:5" ht="9" customHeight="1" thickBot="1" x14ac:dyDescent="0.3">
      <c r="A257" s="107"/>
      <c r="B257" s="14" t="s">
        <v>13</v>
      </c>
      <c r="C257" s="14" t="s">
        <v>14</v>
      </c>
      <c r="D257" s="14" t="s">
        <v>14</v>
      </c>
      <c r="E257" s="14" t="s">
        <v>14</v>
      </c>
    </row>
    <row r="258" spans="1:5" ht="15.75" thickBot="1" x14ac:dyDescent="0.3">
      <c r="A258" s="19" t="s">
        <v>61</v>
      </c>
      <c r="B258" s="20">
        <f>B259+B260+B261+B262</f>
        <v>0</v>
      </c>
      <c r="C258" s="20">
        <f t="shared" ref="C258:E258" si="40">C259+C260+C261+C262</f>
        <v>0</v>
      </c>
      <c r="D258" s="20">
        <f t="shared" si="40"/>
        <v>0</v>
      </c>
      <c r="E258" s="20">
        <f t="shared" si="40"/>
        <v>0</v>
      </c>
    </row>
    <row r="259" spans="1:5" ht="15.75" thickBot="1" x14ac:dyDescent="0.3">
      <c r="A259" s="21" t="s">
        <v>38</v>
      </c>
      <c r="B259" s="20"/>
      <c r="C259" s="20"/>
      <c r="D259" s="20"/>
      <c r="E259" s="20"/>
    </row>
    <row r="260" spans="1:5" ht="15.75" thickBot="1" x14ac:dyDescent="0.3">
      <c r="A260" s="21" t="s">
        <v>62</v>
      </c>
      <c r="B260" s="20"/>
      <c r="C260" s="20"/>
      <c r="D260" s="20"/>
      <c r="E260" s="20"/>
    </row>
    <row r="261" spans="1:5" ht="15.75" thickBot="1" x14ac:dyDescent="0.3">
      <c r="A261" s="21" t="s">
        <v>63</v>
      </c>
      <c r="B261" s="20"/>
      <c r="C261" s="20"/>
      <c r="D261" s="20"/>
      <c r="E261" s="20"/>
    </row>
    <row r="262" spans="1:5" ht="15.75" thickBot="1" x14ac:dyDescent="0.3">
      <c r="A262" s="21" t="s">
        <v>64</v>
      </c>
      <c r="B262" s="20"/>
      <c r="C262" s="20"/>
      <c r="D262" s="20"/>
      <c r="E262" s="20"/>
    </row>
    <row r="263" spans="1:5" ht="15.75" thickBot="1" x14ac:dyDescent="0.3">
      <c r="A263" s="19" t="s">
        <v>65</v>
      </c>
      <c r="B263" s="23">
        <f>B264+B265+B266+B267</f>
        <v>0</v>
      </c>
      <c r="C263" s="23">
        <f t="shared" ref="C263:E263" si="41">C264+C265+C266+C267</f>
        <v>0</v>
      </c>
      <c r="D263" s="23">
        <f t="shared" si="41"/>
        <v>0</v>
      </c>
      <c r="E263" s="23">
        <f t="shared" si="41"/>
        <v>0</v>
      </c>
    </row>
    <row r="264" spans="1:5" ht="15.75" thickBot="1" x14ac:dyDescent="0.3">
      <c r="A264" s="21" t="s">
        <v>38</v>
      </c>
      <c r="B264" s="23"/>
      <c r="C264" s="20"/>
      <c r="D264" s="20"/>
      <c r="E264" s="20">
        <v>0</v>
      </c>
    </row>
    <row r="265" spans="1:5" ht="15.75" thickBot="1" x14ac:dyDescent="0.3">
      <c r="A265" s="21" t="s">
        <v>62</v>
      </c>
      <c r="B265" s="23"/>
      <c r="C265" s="20"/>
      <c r="D265" s="20"/>
      <c r="E265" s="20"/>
    </row>
    <row r="266" spans="1:5" ht="15.75" thickBot="1" x14ac:dyDescent="0.3">
      <c r="A266" s="21" t="s">
        <v>63</v>
      </c>
      <c r="B266" s="23"/>
      <c r="C266" s="20"/>
      <c r="D266" s="20"/>
      <c r="E266" s="20"/>
    </row>
    <row r="267" spans="1:5" ht="15.75" thickBot="1" x14ac:dyDescent="0.3">
      <c r="A267" s="21" t="s">
        <v>64</v>
      </c>
      <c r="B267" s="23"/>
      <c r="C267" s="20"/>
      <c r="D267" s="20"/>
      <c r="E267" s="20"/>
    </row>
    <row r="268" spans="1:5" ht="15.75" thickBot="1" x14ac:dyDescent="0.3">
      <c r="A268" s="39" t="s">
        <v>46</v>
      </c>
      <c r="B268" s="23">
        <f>B258+B263</f>
        <v>0</v>
      </c>
      <c r="C268" s="23">
        <f t="shared" ref="C268:E268" si="42">C258+C263</f>
        <v>0</v>
      </c>
      <c r="D268" s="23">
        <f t="shared" si="42"/>
        <v>0</v>
      </c>
      <c r="E268" s="23">
        <f t="shared" si="42"/>
        <v>0</v>
      </c>
    </row>
    <row r="269" spans="1:5" ht="34.5" thickBot="1" x14ac:dyDescent="0.3">
      <c r="A269" s="12" t="s">
        <v>66</v>
      </c>
      <c r="B269" s="12"/>
      <c r="C269" s="37" t="s">
        <v>56</v>
      </c>
      <c r="D269" s="109"/>
      <c r="E269" s="110"/>
    </row>
    <row r="270" spans="1:5" ht="17.25" customHeight="1" thickBot="1" x14ac:dyDescent="0.3">
      <c r="A270" s="6" t="s">
        <v>26</v>
      </c>
      <c r="B270" s="111"/>
      <c r="C270" s="112"/>
      <c r="D270" s="112"/>
      <c r="E270" s="113"/>
    </row>
    <row r="271" spans="1:5" ht="15.75" thickBot="1" x14ac:dyDescent="0.3">
      <c r="A271" s="6" t="s">
        <v>28</v>
      </c>
      <c r="B271" s="114"/>
      <c r="C271" s="115"/>
      <c r="D271" s="115"/>
      <c r="E271" s="116"/>
    </row>
    <row r="272" spans="1:5" ht="12.75" customHeight="1" x14ac:dyDescent="0.25">
      <c r="A272" s="106"/>
      <c r="B272" s="13">
        <v>2019</v>
      </c>
      <c r="C272" s="13">
        <v>2020</v>
      </c>
      <c r="D272" s="13">
        <v>2021</v>
      </c>
      <c r="E272" s="13">
        <v>2022</v>
      </c>
    </row>
    <row r="273" spans="1:5" ht="9" customHeight="1" thickBot="1" x14ac:dyDescent="0.3">
      <c r="A273" s="107"/>
      <c r="B273" s="14" t="s">
        <v>13</v>
      </c>
      <c r="C273" s="14" t="s">
        <v>14</v>
      </c>
      <c r="D273" s="14" t="s">
        <v>14</v>
      </c>
      <c r="E273" s="14" t="s">
        <v>14</v>
      </c>
    </row>
    <row r="274" spans="1:5" ht="15.75" thickBot="1" x14ac:dyDescent="0.3">
      <c r="A274" s="6" t="s">
        <v>29</v>
      </c>
      <c r="B274" s="6"/>
      <c r="C274" s="6"/>
      <c r="D274" s="6"/>
      <c r="E274" s="6"/>
    </row>
    <row r="275" spans="1:5" ht="15.75" thickBot="1" x14ac:dyDescent="0.3">
      <c r="A275" s="6" t="s">
        <v>30</v>
      </c>
      <c r="B275" s="15"/>
      <c r="C275" s="15"/>
      <c r="D275" s="15"/>
      <c r="E275" s="15"/>
    </row>
    <row r="276" spans="1:5" ht="15.75" thickBot="1" x14ac:dyDescent="0.3">
      <c r="A276" s="6" t="s">
        <v>31</v>
      </c>
      <c r="B276" s="15" t="e">
        <f>B275/B274</f>
        <v>#DIV/0!</v>
      </c>
      <c r="C276" s="15" t="e">
        <f t="shared" ref="C276:E276" si="43">C275/C274</f>
        <v>#DIV/0!</v>
      </c>
      <c r="D276" s="15" t="e">
        <f t="shared" si="43"/>
        <v>#DIV/0!</v>
      </c>
      <c r="E276" s="15" t="e">
        <f t="shared" si="43"/>
        <v>#DIV/0!</v>
      </c>
    </row>
    <row r="277" spans="1:5" ht="15.75" thickBot="1" x14ac:dyDescent="0.3">
      <c r="A277" s="6" t="s">
        <v>32</v>
      </c>
      <c r="B277" s="16" t="s">
        <v>33</v>
      </c>
      <c r="C277" s="17" t="e">
        <f>C274/B274-1</f>
        <v>#DIV/0!</v>
      </c>
      <c r="D277" s="17" t="e">
        <f t="shared" ref="D277:E279" si="44">D274/C274-1</f>
        <v>#DIV/0!</v>
      </c>
      <c r="E277" s="17" t="e">
        <f t="shared" si="44"/>
        <v>#DIV/0!</v>
      </c>
    </row>
    <row r="278" spans="1:5" ht="15.75" thickBot="1" x14ac:dyDescent="0.3">
      <c r="A278" s="6" t="s">
        <v>34</v>
      </c>
      <c r="B278" s="16" t="s">
        <v>33</v>
      </c>
      <c r="C278" s="17" t="e">
        <f>C275/B275-1</f>
        <v>#DIV/0!</v>
      </c>
      <c r="D278" s="17" t="e">
        <f t="shared" si="44"/>
        <v>#DIV/0!</v>
      </c>
      <c r="E278" s="17" t="e">
        <f t="shared" si="44"/>
        <v>#DIV/0!</v>
      </c>
    </row>
    <row r="279" spans="1:5" ht="15.75" thickBot="1" x14ac:dyDescent="0.3">
      <c r="A279" s="6" t="s">
        <v>35</v>
      </c>
      <c r="B279" s="16" t="s">
        <v>33</v>
      </c>
      <c r="C279" s="17" t="e">
        <f>C276/B276-1</f>
        <v>#DIV/0!</v>
      </c>
      <c r="D279" s="17" t="e">
        <f t="shared" si="44"/>
        <v>#DIV/0!</v>
      </c>
      <c r="E279" s="17" t="e">
        <f t="shared" si="44"/>
        <v>#DIV/0!</v>
      </c>
    </row>
    <row r="280" spans="1:5" ht="15.75" thickBot="1" x14ac:dyDescent="0.3">
      <c r="A280" s="117" t="s">
        <v>71</v>
      </c>
      <c r="B280" s="118"/>
      <c r="C280" s="118"/>
      <c r="D280" s="118"/>
      <c r="E280" s="119"/>
    </row>
    <row r="281" spans="1:5" ht="12.75" customHeight="1" x14ac:dyDescent="0.25">
      <c r="A281" s="106"/>
      <c r="B281" s="13">
        <v>2019</v>
      </c>
      <c r="C281" s="13">
        <v>2020</v>
      </c>
      <c r="D281" s="13">
        <v>2021</v>
      </c>
      <c r="E281" s="13">
        <v>2022</v>
      </c>
    </row>
    <row r="282" spans="1:5" ht="9" customHeight="1" thickBot="1" x14ac:dyDescent="0.3">
      <c r="A282" s="107"/>
      <c r="B282" s="14" t="s">
        <v>13</v>
      </c>
      <c r="C282" s="14" t="s">
        <v>14</v>
      </c>
      <c r="D282" s="14" t="s">
        <v>14</v>
      </c>
      <c r="E282" s="14" t="s">
        <v>14</v>
      </c>
    </row>
    <row r="283" spans="1:5" ht="15.75" thickBot="1" x14ac:dyDescent="0.3">
      <c r="A283" s="19" t="s">
        <v>61</v>
      </c>
      <c r="B283" s="20">
        <f>B284+B285+B286+B287</f>
        <v>0</v>
      </c>
      <c r="C283" s="20">
        <f t="shared" ref="C283:E283" si="45">C284+C285+C286+C287</f>
        <v>0</v>
      </c>
      <c r="D283" s="20">
        <f t="shared" si="45"/>
        <v>0</v>
      </c>
      <c r="E283" s="20">
        <f t="shared" si="45"/>
        <v>0</v>
      </c>
    </row>
    <row r="284" spans="1:5" ht="15.75" thickBot="1" x14ac:dyDescent="0.3">
      <c r="A284" s="21" t="s">
        <v>38</v>
      </c>
      <c r="B284" s="20"/>
      <c r="C284" s="20"/>
      <c r="D284" s="20"/>
      <c r="E284" s="20"/>
    </row>
    <row r="285" spans="1:5" ht="15.75" thickBot="1" x14ac:dyDescent="0.3">
      <c r="A285" s="21" t="s">
        <v>62</v>
      </c>
      <c r="B285" s="20"/>
      <c r="C285" s="20"/>
      <c r="D285" s="20"/>
      <c r="E285" s="20"/>
    </row>
    <row r="286" spans="1:5" ht="15.75" thickBot="1" x14ac:dyDescent="0.3">
      <c r="A286" s="21" t="s">
        <v>63</v>
      </c>
      <c r="B286" s="20"/>
      <c r="C286" s="20"/>
      <c r="D286" s="20"/>
      <c r="E286" s="20"/>
    </row>
    <row r="287" spans="1:5" ht="15.75" thickBot="1" x14ac:dyDescent="0.3">
      <c r="A287" s="21" t="s">
        <v>64</v>
      </c>
      <c r="B287" s="20"/>
      <c r="C287" s="20"/>
      <c r="D287" s="20"/>
      <c r="E287" s="20"/>
    </row>
    <row r="288" spans="1:5" ht="15.75" thickBot="1" x14ac:dyDescent="0.3">
      <c r="A288" s="19" t="s">
        <v>65</v>
      </c>
      <c r="B288" s="23">
        <f>B289+B290+B291+B292</f>
        <v>0</v>
      </c>
      <c r="C288" s="23">
        <f t="shared" ref="C288:E288" si="46">C289+C290+C291+C292</f>
        <v>0</v>
      </c>
      <c r="D288" s="23">
        <f t="shared" si="46"/>
        <v>0</v>
      </c>
      <c r="E288" s="23">
        <f t="shared" si="46"/>
        <v>0</v>
      </c>
    </row>
    <row r="289" spans="1:5" ht="15.75" thickBot="1" x14ac:dyDescent="0.3">
      <c r="A289" s="21" t="s">
        <v>38</v>
      </c>
      <c r="B289" s="23"/>
      <c r="C289" s="20"/>
      <c r="D289" s="20"/>
      <c r="E289" s="20"/>
    </row>
    <row r="290" spans="1:5" ht="15.75" thickBot="1" x14ac:dyDescent="0.3">
      <c r="A290" s="21" t="s">
        <v>62</v>
      </c>
      <c r="B290" s="23"/>
      <c r="C290" s="20"/>
      <c r="D290" s="20"/>
      <c r="E290" s="20"/>
    </row>
    <row r="291" spans="1:5" ht="15.75" thickBot="1" x14ac:dyDescent="0.3">
      <c r="A291" s="21" t="s">
        <v>63</v>
      </c>
      <c r="B291" s="23"/>
      <c r="C291" s="20"/>
      <c r="D291" s="20"/>
      <c r="E291" s="20"/>
    </row>
    <row r="292" spans="1:5" ht="15.75" thickBot="1" x14ac:dyDescent="0.3">
      <c r="A292" s="21" t="s">
        <v>64</v>
      </c>
      <c r="B292" s="23"/>
      <c r="C292" s="20"/>
      <c r="D292" s="20"/>
      <c r="E292" s="20"/>
    </row>
    <row r="293" spans="1:5" ht="15.75" thickBot="1" x14ac:dyDescent="0.3">
      <c r="A293" s="39" t="s">
        <v>72</v>
      </c>
      <c r="B293" s="23">
        <f>B283+B288</f>
        <v>0</v>
      </c>
      <c r="C293" s="23">
        <f t="shared" ref="C293:E293" si="47">C283+C288</f>
        <v>0</v>
      </c>
      <c r="D293" s="23">
        <f t="shared" si="47"/>
        <v>0</v>
      </c>
      <c r="E293" s="23">
        <f t="shared" si="47"/>
        <v>0</v>
      </c>
    </row>
    <row r="294" spans="1:5" ht="34.5" thickBot="1" x14ac:dyDescent="0.3">
      <c r="A294" s="12" t="s">
        <v>73</v>
      </c>
      <c r="B294" s="40"/>
      <c r="C294" s="41" t="s">
        <v>56</v>
      </c>
      <c r="D294" s="42"/>
      <c r="E294" s="43"/>
    </row>
    <row r="295" spans="1:5" ht="17.25" customHeight="1" thickBot="1" x14ac:dyDescent="0.3">
      <c r="A295" s="6" t="s">
        <v>26</v>
      </c>
      <c r="B295" s="111"/>
      <c r="C295" s="112"/>
      <c r="D295" s="112"/>
      <c r="E295" s="113"/>
    </row>
    <row r="296" spans="1:5" ht="15.75" thickBot="1" x14ac:dyDescent="0.3">
      <c r="A296" s="6" t="s">
        <v>28</v>
      </c>
      <c r="B296" s="114"/>
      <c r="C296" s="115"/>
      <c r="D296" s="115"/>
      <c r="E296" s="116"/>
    </row>
    <row r="297" spans="1:5" ht="12.75" customHeight="1" x14ac:dyDescent="0.25">
      <c r="A297" s="106"/>
      <c r="B297" s="13">
        <v>2019</v>
      </c>
      <c r="C297" s="13">
        <v>2020</v>
      </c>
      <c r="D297" s="13">
        <v>2021</v>
      </c>
      <c r="E297" s="13">
        <v>2022</v>
      </c>
    </row>
    <row r="298" spans="1:5" ht="9" customHeight="1" thickBot="1" x14ac:dyDescent="0.3">
      <c r="A298" s="107"/>
      <c r="B298" s="14" t="s">
        <v>13</v>
      </c>
      <c r="C298" s="14" t="s">
        <v>14</v>
      </c>
      <c r="D298" s="14" t="s">
        <v>14</v>
      </c>
      <c r="E298" s="14" t="s">
        <v>14</v>
      </c>
    </row>
    <row r="299" spans="1:5" ht="15.75" thickBot="1" x14ac:dyDescent="0.3">
      <c r="A299" s="6" t="s">
        <v>29</v>
      </c>
      <c r="B299" s="6"/>
      <c r="C299" s="6"/>
      <c r="D299" s="6"/>
      <c r="E299" s="6"/>
    </row>
    <row r="300" spans="1:5" ht="15.75" thickBot="1" x14ac:dyDescent="0.3">
      <c r="A300" s="6" t="s">
        <v>30</v>
      </c>
      <c r="B300" s="15">
        <f>B318</f>
        <v>0</v>
      </c>
      <c r="C300" s="15">
        <f t="shared" ref="C300:E300" si="48">C318</f>
        <v>0</v>
      </c>
      <c r="D300" s="15">
        <f t="shared" si="48"/>
        <v>0</v>
      </c>
      <c r="E300" s="15">
        <f t="shared" si="48"/>
        <v>0</v>
      </c>
    </row>
    <row r="301" spans="1:5" ht="15.75" thickBot="1" x14ac:dyDescent="0.3">
      <c r="A301" s="6" t="s">
        <v>31</v>
      </c>
      <c r="B301" s="15" t="e">
        <f>B300/B299</f>
        <v>#DIV/0!</v>
      </c>
      <c r="C301" s="15" t="e">
        <f t="shared" ref="C301:E301" si="49">C300/C299</f>
        <v>#DIV/0!</v>
      </c>
      <c r="D301" s="15" t="e">
        <f t="shared" si="49"/>
        <v>#DIV/0!</v>
      </c>
      <c r="E301" s="15" t="e">
        <f t="shared" si="49"/>
        <v>#DIV/0!</v>
      </c>
    </row>
    <row r="302" spans="1:5" ht="15.75" thickBot="1" x14ac:dyDescent="0.3">
      <c r="A302" s="6" t="s">
        <v>32</v>
      </c>
      <c r="B302" s="16" t="s">
        <v>33</v>
      </c>
      <c r="C302" s="17" t="e">
        <f>C299/B299-1</f>
        <v>#DIV/0!</v>
      </c>
      <c r="D302" s="17" t="e">
        <f t="shared" ref="D302:E304" si="50">D299/C299-1</f>
        <v>#DIV/0!</v>
      </c>
      <c r="E302" s="17" t="e">
        <f t="shared" si="50"/>
        <v>#DIV/0!</v>
      </c>
    </row>
    <row r="303" spans="1:5" ht="15.75" thickBot="1" x14ac:dyDescent="0.3">
      <c r="A303" s="6" t="s">
        <v>34</v>
      </c>
      <c r="B303" s="16" t="s">
        <v>33</v>
      </c>
      <c r="C303" s="17" t="e">
        <f>C300/B300-1</f>
        <v>#DIV/0!</v>
      </c>
      <c r="D303" s="17" t="e">
        <f t="shared" si="50"/>
        <v>#DIV/0!</v>
      </c>
      <c r="E303" s="17" t="e">
        <f t="shared" si="50"/>
        <v>#DIV/0!</v>
      </c>
    </row>
    <row r="304" spans="1:5" ht="15.75" thickBot="1" x14ac:dyDescent="0.3">
      <c r="A304" s="6" t="s">
        <v>35</v>
      </c>
      <c r="B304" s="16" t="s">
        <v>33</v>
      </c>
      <c r="C304" s="17" t="e">
        <f>C301/B301-1</f>
        <v>#DIV/0!</v>
      </c>
      <c r="D304" s="17" t="e">
        <f t="shared" si="50"/>
        <v>#DIV/0!</v>
      </c>
      <c r="E304" s="17" t="e">
        <f t="shared" si="50"/>
        <v>#DIV/0!</v>
      </c>
    </row>
    <row r="305" spans="1:5" ht="15.75" thickBot="1" x14ac:dyDescent="0.3">
      <c r="A305" s="117" t="s">
        <v>81</v>
      </c>
      <c r="B305" s="118"/>
      <c r="C305" s="118"/>
      <c r="D305" s="118"/>
      <c r="E305" s="119"/>
    </row>
    <row r="306" spans="1:5" ht="12.75" customHeight="1" x14ac:dyDescent="0.25">
      <c r="A306" s="106"/>
      <c r="B306" s="13">
        <v>2018</v>
      </c>
      <c r="C306" s="13">
        <v>2019</v>
      </c>
      <c r="D306" s="13">
        <v>2020</v>
      </c>
      <c r="E306" s="13">
        <v>2021</v>
      </c>
    </row>
    <row r="307" spans="1:5" ht="9" customHeight="1" thickBot="1" x14ac:dyDescent="0.3">
      <c r="A307" s="107"/>
      <c r="B307" s="14" t="s">
        <v>13</v>
      </c>
      <c r="C307" s="14" t="s">
        <v>14</v>
      </c>
      <c r="D307" s="14" t="s">
        <v>14</v>
      </c>
      <c r="E307" s="14" t="s">
        <v>14</v>
      </c>
    </row>
    <row r="308" spans="1:5" ht="15.75" thickBot="1" x14ac:dyDescent="0.3">
      <c r="A308" s="19" t="s">
        <v>61</v>
      </c>
      <c r="B308" s="20">
        <f>B309+B310+B311+B312</f>
        <v>0</v>
      </c>
      <c r="C308" s="20">
        <f t="shared" ref="C308:E308" si="51">C309+C310+C311+C312</f>
        <v>0</v>
      </c>
      <c r="D308" s="20">
        <f t="shared" si="51"/>
        <v>0</v>
      </c>
      <c r="E308" s="20">
        <f t="shared" si="51"/>
        <v>0</v>
      </c>
    </row>
    <row r="309" spans="1:5" ht="15.75" thickBot="1" x14ac:dyDescent="0.3">
      <c r="A309" s="21" t="s">
        <v>38</v>
      </c>
      <c r="B309" s="20"/>
      <c r="C309" s="20"/>
      <c r="D309" s="20"/>
      <c r="E309" s="20"/>
    </row>
    <row r="310" spans="1:5" ht="15.75" thickBot="1" x14ac:dyDescent="0.3">
      <c r="A310" s="21" t="s">
        <v>62</v>
      </c>
      <c r="B310" s="20"/>
      <c r="C310" s="20"/>
      <c r="D310" s="20"/>
      <c r="E310" s="20"/>
    </row>
    <row r="311" spans="1:5" ht="15.75" thickBot="1" x14ac:dyDescent="0.3">
      <c r="A311" s="21" t="s">
        <v>63</v>
      </c>
      <c r="B311" s="20"/>
      <c r="C311" s="20"/>
      <c r="D311" s="20"/>
      <c r="E311" s="20"/>
    </row>
    <row r="312" spans="1:5" ht="15.75" thickBot="1" x14ac:dyDescent="0.3">
      <c r="A312" s="21" t="s">
        <v>64</v>
      </c>
      <c r="B312" s="20"/>
      <c r="C312" s="20"/>
      <c r="D312" s="20"/>
      <c r="E312" s="20"/>
    </row>
    <row r="313" spans="1:5" ht="15.75" thickBot="1" x14ac:dyDescent="0.3">
      <c r="A313" s="19" t="s">
        <v>65</v>
      </c>
      <c r="B313" s="23">
        <f>B314+B315+B316+B317</f>
        <v>0</v>
      </c>
      <c r="C313" s="23">
        <f t="shared" ref="C313:E313" si="52">C314+C315+C316+C317</f>
        <v>0</v>
      </c>
      <c r="D313" s="23">
        <f t="shared" si="52"/>
        <v>0</v>
      </c>
      <c r="E313" s="23">
        <f t="shared" si="52"/>
        <v>0</v>
      </c>
    </row>
    <row r="314" spans="1:5" ht="15.75" thickBot="1" x14ac:dyDescent="0.3">
      <c r="A314" s="21" t="s">
        <v>38</v>
      </c>
      <c r="B314" s="23"/>
      <c r="C314" s="20"/>
      <c r="D314" s="20"/>
      <c r="E314" s="20"/>
    </row>
    <row r="315" spans="1:5" ht="15.75" thickBot="1" x14ac:dyDescent="0.3">
      <c r="A315" s="21" t="s">
        <v>62</v>
      </c>
      <c r="B315" s="23"/>
      <c r="C315" s="20"/>
      <c r="D315" s="20"/>
      <c r="E315" s="20"/>
    </row>
    <row r="316" spans="1:5" ht="15.75" thickBot="1" x14ac:dyDescent="0.3">
      <c r="A316" s="21" t="s">
        <v>63</v>
      </c>
      <c r="B316" s="23"/>
      <c r="C316" s="20"/>
      <c r="D316" s="20"/>
      <c r="E316" s="20"/>
    </row>
    <row r="317" spans="1:5" ht="15.75" thickBot="1" x14ac:dyDescent="0.3">
      <c r="A317" s="21" t="s">
        <v>64</v>
      </c>
      <c r="B317" s="23"/>
      <c r="C317" s="20"/>
      <c r="D317" s="20"/>
      <c r="E317" s="20"/>
    </row>
    <row r="318" spans="1:5" ht="15.75" thickBot="1" x14ac:dyDescent="0.3">
      <c r="A318" s="28" t="s">
        <v>82</v>
      </c>
      <c r="B318" s="23">
        <f>B308+B313</f>
        <v>0</v>
      </c>
      <c r="C318" s="23">
        <f t="shared" ref="C318:E318" si="53">C308+C313</f>
        <v>0</v>
      </c>
      <c r="D318" s="23">
        <f t="shared" si="53"/>
        <v>0</v>
      </c>
      <c r="E318" s="23">
        <f t="shared" si="53"/>
        <v>0</v>
      </c>
    </row>
    <row r="319" spans="1:5" ht="25.5" customHeight="1" thickBot="1" x14ac:dyDescent="0.3">
      <c r="A319" s="44" t="s">
        <v>76</v>
      </c>
      <c r="B319" s="108"/>
      <c r="C319" s="109"/>
      <c r="D319" s="109"/>
      <c r="E319" s="110"/>
    </row>
    <row r="320" spans="1:5" ht="34.5" thickBot="1" x14ac:dyDescent="0.3">
      <c r="A320" s="12" t="s">
        <v>73</v>
      </c>
      <c r="B320" s="40"/>
      <c r="C320" s="41" t="s">
        <v>56</v>
      </c>
      <c r="D320" s="42"/>
      <c r="E320" s="43"/>
    </row>
    <row r="321" spans="1:5" ht="17.25" customHeight="1" thickBot="1" x14ac:dyDescent="0.3">
      <c r="A321" s="6" t="s">
        <v>26</v>
      </c>
      <c r="B321" s="111"/>
      <c r="C321" s="112"/>
      <c r="D321" s="112"/>
      <c r="E321" s="113"/>
    </row>
    <row r="322" spans="1:5" ht="15.75" thickBot="1" x14ac:dyDescent="0.3">
      <c r="A322" s="6" t="s">
        <v>28</v>
      </c>
      <c r="B322" s="114"/>
      <c r="C322" s="115"/>
      <c r="D322" s="115"/>
      <c r="E322" s="116"/>
    </row>
    <row r="323" spans="1:5" ht="12.75" customHeight="1" x14ac:dyDescent="0.25">
      <c r="A323" s="106"/>
      <c r="B323" s="13">
        <v>2019</v>
      </c>
      <c r="C323" s="13">
        <v>2020</v>
      </c>
      <c r="D323" s="13">
        <v>2021</v>
      </c>
      <c r="E323" s="13">
        <v>2022</v>
      </c>
    </row>
    <row r="324" spans="1:5" ht="9" customHeight="1" thickBot="1" x14ac:dyDescent="0.3">
      <c r="A324" s="107"/>
      <c r="B324" s="14" t="s">
        <v>13</v>
      </c>
      <c r="C324" s="14" t="s">
        <v>14</v>
      </c>
      <c r="D324" s="14" t="s">
        <v>14</v>
      </c>
      <c r="E324" s="14" t="s">
        <v>14</v>
      </c>
    </row>
    <row r="325" spans="1:5" ht="15.75" thickBot="1" x14ac:dyDescent="0.3">
      <c r="A325" s="6" t="s">
        <v>29</v>
      </c>
      <c r="B325" s="6"/>
      <c r="C325" s="6"/>
      <c r="D325" s="6"/>
      <c r="E325" s="6"/>
    </row>
    <row r="326" spans="1:5" ht="15.75" thickBot="1" x14ac:dyDescent="0.3">
      <c r="A326" s="6" t="s">
        <v>30</v>
      </c>
      <c r="B326" s="15">
        <f>B344</f>
        <v>0</v>
      </c>
      <c r="C326" s="15">
        <f t="shared" ref="C326:E326" si="54">C344</f>
        <v>0</v>
      </c>
      <c r="D326" s="15">
        <f t="shared" si="54"/>
        <v>0</v>
      </c>
      <c r="E326" s="15">
        <f t="shared" si="54"/>
        <v>0</v>
      </c>
    </row>
    <row r="327" spans="1:5" ht="15.75" thickBot="1" x14ac:dyDescent="0.3">
      <c r="A327" s="6" t="s">
        <v>31</v>
      </c>
      <c r="B327" s="15" t="e">
        <f>B326/B325</f>
        <v>#DIV/0!</v>
      </c>
      <c r="C327" s="15" t="e">
        <f t="shared" ref="C327:E327" si="55">C326/C325</f>
        <v>#DIV/0!</v>
      </c>
      <c r="D327" s="15" t="e">
        <f t="shared" si="55"/>
        <v>#DIV/0!</v>
      </c>
      <c r="E327" s="15" t="e">
        <f t="shared" si="55"/>
        <v>#DIV/0!</v>
      </c>
    </row>
    <row r="328" spans="1:5" ht="15.75" thickBot="1" x14ac:dyDescent="0.3">
      <c r="A328" s="6" t="s">
        <v>32</v>
      </c>
      <c r="B328" s="16" t="s">
        <v>33</v>
      </c>
      <c r="C328" s="17" t="e">
        <f>C325/B325-1</f>
        <v>#DIV/0!</v>
      </c>
      <c r="D328" s="17" t="e">
        <f t="shared" ref="D328:E330" si="56">D325/C325-1</f>
        <v>#DIV/0!</v>
      </c>
      <c r="E328" s="17" t="e">
        <f t="shared" si="56"/>
        <v>#DIV/0!</v>
      </c>
    </row>
    <row r="329" spans="1:5" ht="15.75" thickBot="1" x14ac:dyDescent="0.3">
      <c r="A329" s="6" t="s">
        <v>34</v>
      </c>
      <c r="B329" s="16" t="s">
        <v>33</v>
      </c>
      <c r="C329" s="17" t="e">
        <f>C326/B326-1</f>
        <v>#DIV/0!</v>
      </c>
      <c r="D329" s="17" t="e">
        <f t="shared" si="56"/>
        <v>#DIV/0!</v>
      </c>
      <c r="E329" s="17" t="e">
        <f t="shared" si="56"/>
        <v>#DIV/0!</v>
      </c>
    </row>
    <row r="330" spans="1:5" ht="15.75" thickBot="1" x14ac:dyDescent="0.3">
      <c r="A330" s="6" t="s">
        <v>35</v>
      </c>
      <c r="B330" s="16" t="s">
        <v>33</v>
      </c>
      <c r="C330" s="17" t="e">
        <f>C327/B327-1</f>
        <v>#DIV/0!</v>
      </c>
      <c r="D330" s="17" t="e">
        <f t="shared" si="56"/>
        <v>#DIV/0!</v>
      </c>
      <c r="E330" s="17" t="e">
        <f t="shared" si="56"/>
        <v>#DIV/0!</v>
      </c>
    </row>
    <row r="331" spans="1:5" ht="15.75" thickBot="1" x14ac:dyDescent="0.3">
      <c r="A331" s="117" t="s">
        <v>78</v>
      </c>
      <c r="B331" s="118"/>
      <c r="C331" s="118"/>
      <c r="D331" s="118"/>
      <c r="E331" s="119"/>
    </row>
    <row r="332" spans="1:5" ht="12.75" customHeight="1" x14ac:dyDescent="0.25">
      <c r="A332" s="106"/>
      <c r="B332" s="13">
        <v>2019</v>
      </c>
      <c r="C332" s="13">
        <v>2020</v>
      </c>
      <c r="D332" s="13">
        <v>2021</v>
      </c>
      <c r="E332" s="13">
        <v>2022</v>
      </c>
    </row>
    <row r="333" spans="1:5" ht="9" customHeight="1" thickBot="1" x14ac:dyDescent="0.3">
      <c r="A333" s="107"/>
      <c r="B333" s="14" t="s">
        <v>13</v>
      </c>
      <c r="C333" s="14" t="s">
        <v>14</v>
      </c>
      <c r="D333" s="14" t="s">
        <v>14</v>
      </c>
      <c r="E333" s="14" t="s">
        <v>14</v>
      </c>
    </row>
    <row r="334" spans="1:5" ht="15.75" thickBot="1" x14ac:dyDescent="0.3">
      <c r="A334" s="19" t="s">
        <v>61</v>
      </c>
      <c r="B334" s="20">
        <f>B335+B336+B337+B338</f>
        <v>0</v>
      </c>
      <c r="C334" s="20">
        <f t="shared" ref="C334:E334" si="57">C335+C336+C337+C338</f>
        <v>0</v>
      </c>
      <c r="D334" s="20">
        <f t="shared" si="57"/>
        <v>0</v>
      </c>
      <c r="E334" s="20">
        <f t="shared" si="57"/>
        <v>0</v>
      </c>
    </row>
    <row r="335" spans="1:5" ht="15.75" thickBot="1" x14ac:dyDescent="0.3">
      <c r="A335" s="21" t="s">
        <v>38</v>
      </c>
      <c r="B335" s="20"/>
      <c r="C335" s="20"/>
      <c r="D335" s="20"/>
      <c r="E335" s="20"/>
    </row>
    <row r="336" spans="1:5" ht="15.75" thickBot="1" x14ac:dyDescent="0.3">
      <c r="A336" s="21" t="s">
        <v>62</v>
      </c>
      <c r="B336" s="20"/>
      <c r="C336" s="20"/>
      <c r="D336" s="20"/>
      <c r="E336" s="20"/>
    </row>
    <row r="337" spans="1:5" ht="15.75" thickBot="1" x14ac:dyDescent="0.3">
      <c r="A337" s="21" t="s">
        <v>63</v>
      </c>
      <c r="B337" s="20"/>
      <c r="C337" s="20"/>
      <c r="D337" s="20"/>
      <c r="E337" s="20"/>
    </row>
    <row r="338" spans="1:5" ht="15.75" thickBot="1" x14ac:dyDescent="0.3">
      <c r="A338" s="21" t="s">
        <v>64</v>
      </c>
      <c r="B338" s="20"/>
      <c r="C338" s="20"/>
      <c r="D338" s="20"/>
      <c r="E338" s="20"/>
    </row>
    <row r="339" spans="1:5" ht="15.75" thickBot="1" x14ac:dyDescent="0.3">
      <c r="A339" s="19" t="s">
        <v>65</v>
      </c>
      <c r="B339" s="23">
        <f>B340+B341+B342+B343</f>
        <v>0</v>
      </c>
      <c r="C339" s="23">
        <f t="shared" ref="C339:E339" si="58">C340+C341+C342+C343</f>
        <v>0</v>
      </c>
      <c r="D339" s="23">
        <f t="shared" si="58"/>
        <v>0</v>
      </c>
      <c r="E339" s="23">
        <f t="shared" si="58"/>
        <v>0</v>
      </c>
    </row>
    <row r="340" spans="1:5" ht="15.75" thickBot="1" x14ac:dyDescent="0.3">
      <c r="A340" s="21" t="s">
        <v>38</v>
      </c>
      <c r="B340" s="23"/>
      <c r="C340" s="23"/>
      <c r="D340" s="23"/>
      <c r="E340" s="23"/>
    </row>
    <row r="341" spans="1:5" ht="15.75" thickBot="1" x14ac:dyDescent="0.3">
      <c r="A341" s="21" t="s">
        <v>62</v>
      </c>
      <c r="B341" s="23"/>
      <c r="C341" s="23"/>
      <c r="D341" s="23"/>
      <c r="E341" s="23"/>
    </row>
    <row r="342" spans="1:5" ht="15.75" thickBot="1" x14ac:dyDescent="0.3">
      <c r="A342" s="21" t="s">
        <v>63</v>
      </c>
      <c r="B342" s="23"/>
      <c r="C342" s="23"/>
      <c r="D342" s="23"/>
      <c r="E342" s="23"/>
    </row>
    <row r="343" spans="1:5" ht="15.75" thickBot="1" x14ac:dyDescent="0.3">
      <c r="A343" s="21" t="s">
        <v>64</v>
      </c>
      <c r="B343" s="23"/>
      <c r="C343" s="23"/>
      <c r="D343" s="23"/>
      <c r="E343" s="23"/>
    </row>
    <row r="344" spans="1:5" ht="15.75" thickBot="1" x14ac:dyDescent="0.3">
      <c r="A344" s="28" t="s">
        <v>50</v>
      </c>
      <c r="B344" s="23">
        <f>B334+B339</f>
        <v>0</v>
      </c>
      <c r="C344" s="23">
        <f t="shared" ref="C344:E344" si="59">C334+C339</f>
        <v>0</v>
      </c>
      <c r="D344" s="23">
        <f t="shared" si="59"/>
        <v>0</v>
      </c>
      <c r="E344" s="23">
        <f t="shared" si="59"/>
        <v>0</v>
      </c>
    </row>
    <row r="345" spans="1:5" ht="15.75" thickBot="1" x14ac:dyDescent="0.3">
      <c r="A345" s="45"/>
      <c r="B345" s="46"/>
      <c r="C345" s="46"/>
      <c r="D345" s="46"/>
      <c r="E345" s="46"/>
    </row>
    <row r="346" spans="1:5" ht="27" customHeight="1" thickBot="1" x14ac:dyDescent="0.3">
      <c r="A346" s="8" t="s">
        <v>83</v>
      </c>
      <c r="B346" s="47">
        <f>B221+B145+B67+B30+B170+B104+B326+B300+B275+B250+B195</f>
        <v>210040</v>
      </c>
      <c r="C346" s="47">
        <f t="shared" ref="C346:E346" si="60">C221+C145+C67+C30+C170+C104+C326+C300+C275+C250+C195</f>
        <v>206000</v>
      </c>
      <c r="D346" s="47">
        <f t="shared" si="60"/>
        <v>211000</v>
      </c>
      <c r="E346" s="47">
        <f t="shared" si="60"/>
        <v>212000</v>
      </c>
    </row>
    <row r="347" spans="1:5" ht="24.75" thickBot="1" x14ac:dyDescent="0.3">
      <c r="A347" s="8" t="s">
        <v>84</v>
      </c>
      <c r="B347" s="47">
        <f>+B239+B213+B133+B96+B59+B344+B318+B293+B268+B188+B163</f>
        <v>210040</v>
      </c>
      <c r="C347" s="47">
        <f t="shared" ref="C347:E347" si="61">+C239+C213+C133+C96+C59+C344+C318+C293+C268+C188+C163</f>
        <v>206000</v>
      </c>
      <c r="D347" s="47">
        <f t="shared" si="61"/>
        <v>211000</v>
      </c>
      <c r="E347" s="47">
        <f t="shared" si="61"/>
        <v>212000</v>
      </c>
    </row>
    <row r="348" spans="1:5" ht="15.75" thickBot="1" x14ac:dyDescent="0.3">
      <c r="A348" s="19" t="s">
        <v>37</v>
      </c>
      <c r="B348" s="48">
        <f>B349+B350</f>
        <v>70000</v>
      </c>
      <c r="C348" s="48">
        <f t="shared" ref="C348:E348" si="62">C349+C350</f>
        <v>82000</v>
      </c>
      <c r="D348" s="48">
        <f t="shared" si="62"/>
        <v>82000</v>
      </c>
      <c r="E348" s="48">
        <f t="shared" si="62"/>
        <v>82000</v>
      </c>
    </row>
    <row r="349" spans="1:5" ht="15.75" thickBot="1" x14ac:dyDescent="0.3">
      <c r="A349" s="21" t="s">
        <v>38</v>
      </c>
      <c r="B349" s="23">
        <f t="shared" ref="B349:E350" si="63">B39+B76+B113</f>
        <v>70000</v>
      </c>
      <c r="C349" s="23">
        <f t="shared" si="63"/>
        <v>82000</v>
      </c>
      <c r="D349" s="23">
        <f t="shared" si="63"/>
        <v>82000</v>
      </c>
      <c r="E349" s="23">
        <f t="shared" si="63"/>
        <v>82000</v>
      </c>
    </row>
    <row r="350" spans="1:5" ht="15.75" thickBot="1" x14ac:dyDescent="0.3">
      <c r="A350" s="21" t="s">
        <v>85</v>
      </c>
      <c r="B350" s="23">
        <f t="shared" si="63"/>
        <v>0</v>
      </c>
      <c r="C350" s="23">
        <f t="shared" si="63"/>
        <v>0</v>
      </c>
      <c r="D350" s="23">
        <f t="shared" si="63"/>
        <v>0</v>
      </c>
      <c r="E350" s="23">
        <f t="shared" si="63"/>
        <v>0</v>
      </c>
    </row>
    <row r="351" spans="1:5" ht="24.75" thickBot="1" x14ac:dyDescent="0.3">
      <c r="A351" s="19" t="s">
        <v>40</v>
      </c>
      <c r="B351" s="48">
        <f>B352+B353</f>
        <v>12000</v>
      </c>
      <c r="C351" s="48">
        <f t="shared" ref="C351:E351" si="64">C352+C353</f>
        <v>12600</v>
      </c>
      <c r="D351" s="48">
        <f t="shared" si="64"/>
        <v>12600</v>
      </c>
      <c r="E351" s="48">
        <f t="shared" si="64"/>
        <v>12600</v>
      </c>
    </row>
    <row r="352" spans="1:5" ht="15.75" thickBot="1" x14ac:dyDescent="0.3">
      <c r="A352" s="21" t="s">
        <v>38</v>
      </c>
      <c r="B352" s="20">
        <f>B42+B79+B116</f>
        <v>12000</v>
      </c>
      <c r="C352" s="20">
        <f>C42+C79+C116</f>
        <v>12600</v>
      </c>
      <c r="D352" s="20">
        <f>D42+D79+D116</f>
        <v>12600</v>
      </c>
      <c r="E352" s="20">
        <f>E42+E79+E116</f>
        <v>12600</v>
      </c>
    </row>
    <row r="353" spans="1:5" ht="15.75" thickBot="1" x14ac:dyDescent="0.3">
      <c r="A353" s="21" t="s">
        <v>85</v>
      </c>
      <c r="B353" s="23">
        <f>B43+B80+B114</f>
        <v>0</v>
      </c>
      <c r="C353" s="23">
        <f>C43+C80+C114</f>
        <v>0</v>
      </c>
      <c r="D353" s="23">
        <f>D43+D80+D114</f>
        <v>0</v>
      </c>
      <c r="E353" s="23">
        <f>E43+E80+E114</f>
        <v>0</v>
      </c>
    </row>
    <row r="354" spans="1:5" ht="15.75" thickBot="1" x14ac:dyDescent="0.3">
      <c r="A354" s="19" t="s">
        <v>41</v>
      </c>
      <c r="B354" s="48">
        <f>B355+B356</f>
        <v>110640</v>
      </c>
      <c r="C354" s="48">
        <f t="shared" ref="C354:E354" si="65">C355+C356</f>
        <v>99040</v>
      </c>
      <c r="D354" s="48">
        <f t="shared" si="65"/>
        <v>104040</v>
      </c>
      <c r="E354" s="48">
        <f t="shared" si="65"/>
        <v>105040</v>
      </c>
    </row>
    <row r="355" spans="1:5" ht="15.75" thickBot="1" x14ac:dyDescent="0.3">
      <c r="A355" s="21" t="s">
        <v>38</v>
      </c>
      <c r="B355" s="23">
        <f>B45+B82+B119</f>
        <v>110640</v>
      </c>
      <c r="C355" s="23">
        <f t="shared" ref="C355:E355" si="66">C45+C82+C119</f>
        <v>99040</v>
      </c>
      <c r="D355" s="23">
        <f t="shared" si="66"/>
        <v>104040</v>
      </c>
      <c r="E355" s="23">
        <f t="shared" si="66"/>
        <v>105040</v>
      </c>
    </row>
    <row r="356" spans="1:5" ht="15.75" thickBot="1" x14ac:dyDescent="0.3">
      <c r="A356" s="21" t="s">
        <v>85</v>
      </c>
      <c r="B356" s="23">
        <f>B46+B83+B120</f>
        <v>0</v>
      </c>
      <c r="C356" s="23">
        <f>C46+C83+C120</f>
        <v>0</v>
      </c>
      <c r="D356" s="23">
        <f>D46+D83+D120</f>
        <v>0</v>
      </c>
      <c r="E356" s="23">
        <f>E46+E83+E120</f>
        <v>0</v>
      </c>
    </row>
    <row r="357" spans="1:5" ht="15.75" thickBot="1" x14ac:dyDescent="0.3">
      <c r="A357" s="19" t="s">
        <v>42</v>
      </c>
      <c r="B357" s="48">
        <f>B358+B359</f>
        <v>0</v>
      </c>
      <c r="C357" s="48">
        <f t="shared" ref="C357:E357" si="67">C358+C359</f>
        <v>0</v>
      </c>
      <c r="D357" s="48">
        <f t="shared" si="67"/>
        <v>0</v>
      </c>
      <c r="E357" s="48">
        <f t="shared" si="67"/>
        <v>0</v>
      </c>
    </row>
    <row r="358" spans="1:5" ht="15.75" thickBot="1" x14ac:dyDescent="0.3">
      <c r="A358" s="21" t="s">
        <v>38</v>
      </c>
      <c r="B358" s="20">
        <f t="shared" ref="B358:E359" si="68">B48+B85+B122</f>
        <v>0</v>
      </c>
      <c r="C358" s="20">
        <f t="shared" si="68"/>
        <v>0</v>
      </c>
      <c r="D358" s="20">
        <f t="shared" si="68"/>
        <v>0</v>
      </c>
      <c r="E358" s="20">
        <f t="shared" si="68"/>
        <v>0</v>
      </c>
    </row>
    <row r="359" spans="1:5" ht="15.75" thickBot="1" x14ac:dyDescent="0.3">
      <c r="A359" s="21" t="s">
        <v>85</v>
      </c>
      <c r="B359" s="23">
        <f t="shared" si="68"/>
        <v>0</v>
      </c>
      <c r="C359" s="23">
        <f t="shared" si="68"/>
        <v>0</v>
      </c>
      <c r="D359" s="23">
        <f t="shared" si="68"/>
        <v>0</v>
      </c>
      <c r="E359" s="23">
        <f t="shared" si="68"/>
        <v>0</v>
      </c>
    </row>
    <row r="360" spans="1:5" ht="15.75" thickBot="1" x14ac:dyDescent="0.3">
      <c r="A360" s="19" t="s">
        <v>43</v>
      </c>
      <c r="B360" s="48">
        <f>B361+B362</f>
        <v>0</v>
      </c>
      <c r="C360" s="48">
        <f t="shared" ref="C360:E360" si="69">C361+C362</f>
        <v>0</v>
      </c>
      <c r="D360" s="48">
        <f t="shared" si="69"/>
        <v>0</v>
      </c>
      <c r="E360" s="48">
        <f t="shared" si="69"/>
        <v>0</v>
      </c>
    </row>
    <row r="361" spans="1:5" ht="15.75" thickBot="1" x14ac:dyDescent="0.3">
      <c r="A361" s="21" t="s">
        <v>38</v>
      </c>
      <c r="B361" s="20">
        <f t="shared" ref="B361:E362" si="70">B51+B88+B125</f>
        <v>0</v>
      </c>
      <c r="C361" s="20">
        <f t="shared" si="70"/>
        <v>0</v>
      </c>
      <c r="D361" s="20">
        <f t="shared" si="70"/>
        <v>0</v>
      </c>
      <c r="E361" s="20">
        <f t="shared" si="70"/>
        <v>0</v>
      </c>
    </row>
    <row r="362" spans="1:5" ht="15.75" thickBot="1" x14ac:dyDescent="0.3">
      <c r="A362" s="21" t="s">
        <v>85</v>
      </c>
      <c r="B362" s="23">
        <f t="shared" si="70"/>
        <v>0</v>
      </c>
      <c r="C362" s="23">
        <f t="shared" si="70"/>
        <v>0</v>
      </c>
      <c r="D362" s="23">
        <f t="shared" si="70"/>
        <v>0</v>
      </c>
      <c r="E362" s="23">
        <f t="shared" si="70"/>
        <v>0</v>
      </c>
    </row>
    <row r="363" spans="1:5" ht="15.75" thickBot="1" x14ac:dyDescent="0.3">
      <c r="A363" s="19" t="s">
        <v>44</v>
      </c>
      <c r="B363" s="48">
        <f>B364+B365</f>
        <v>6000</v>
      </c>
      <c r="C363" s="48">
        <f>C364+C365</f>
        <v>6000</v>
      </c>
      <c r="D363" s="48">
        <f t="shared" ref="D363:E363" si="71">D364+D365</f>
        <v>6000</v>
      </c>
      <c r="E363" s="48">
        <f t="shared" si="71"/>
        <v>6000</v>
      </c>
    </row>
    <row r="364" spans="1:5" ht="15.75" thickBot="1" x14ac:dyDescent="0.3">
      <c r="A364" s="21" t="s">
        <v>38</v>
      </c>
      <c r="B364" s="20">
        <f>B54+B91+B128</f>
        <v>6000</v>
      </c>
      <c r="C364" s="20">
        <f t="shared" ref="C364:E364" si="72">C54+C91+C128</f>
        <v>6000</v>
      </c>
      <c r="D364" s="20">
        <f t="shared" si="72"/>
        <v>6000</v>
      </c>
      <c r="E364" s="20">
        <f t="shared" si="72"/>
        <v>6000</v>
      </c>
    </row>
    <row r="365" spans="1:5" ht="15.75" thickBot="1" x14ac:dyDescent="0.3">
      <c r="A365" s="21" t="s">
        <v>85</v>
      </c>
      <c r="B365" s="23">
        <f>B55+B92+B129</f>
        <v>0</v>
      </c>
      <c r="C365" s="23">
        <f>C55+C92+C129</f>
        <v>0</v>
      </c>
      <c r="D365" s="23">
        <f>D55+D92+D129</f>
        <v>0</v>
      </c>
      <c r="E365" s="23">
        <f>E55+E92+E129</f>
        <v>0</v>
      </c>
    </row>
    <row r="366" spans="1:5" ht="24.75" thickBot="1" x14ac:dyDescent="0.3">
      <c r="A366" s="19" t="s">
        <v>45</v>
      </c>
      <c r="B366" s="48">
        <f>B93+B56</f>
        <v>360</v>
      </c>
      <c r="C366" s="48">
        <f>C93+C56</f>
        <v>360</v>
      </c>
      <c r="D366" s="48">
        <f>D93+D56</f>
        <v>360</v>
      </c>
      <c r="E366" s="48">
        <f>E93+E56</f>
        <v>360</v>
      </c>
    </row>
    <row r="367" spans="1:5" ht="15.75" thickBot="1" x14ac:dyDescent="0.3">
      <c r="A367" s="21" t="s">
        <v>38</v>
      </c>
      <c r="B367" s="20">
        <f>B57+B94+B131</f>
        <v>360</v>
      </c>
      <c r="C367" s="20">
        <f t="shared" ref="C367:E367" si="73">C57+C94+C131</f>
        <v>360</v>
      </c>
      <c r="D367" s="20">
        <f t="shared" si="73"/>
        <v>360</v>
      </c>
      <c r="E367" s="20">
        <f t="shared" si="73"/>
        <v>360</v>
      </c>
    </row>
    <row r="368" spans="1:5" ht="15.75" thickBot="1" x14ac:dyDescent="0.3">
      <c r="A368" s="21" t="s">
        <v>85</v>
      </c>
      <c r="B368" s="23">
        <f>B58+B95+B132</f>
        <v>0</v>
      </c>
      <c r="C368" s="23">
        <f>C58+C95+C132</f>
        <v>0</v>
      </c>
      <c r="D368" s="23">
        <f>D58+D95+D132</f>
        <v>0</v>
      </c>
      <c r="E368" s="23">
        <f>E58+E95+E132</f>
        <v>0</v>
      </c>
    </row>
    <row r="369" spans="1:5" ht="15.75" thickBot="1" x14ac:dyDescent="0.3">
      <c r="A369" s="19" t="s">
        <v>86</v>
      </c>
      <c r="B369" s="48">
        <f>B370+B371+B372+B373</f>
        <v>0</v>
      </c>
      <c r="C369" s="48">
        <f t="shared" ref="C369:E369" si="74">C370+C371+C372+C373</f>
        <v>0</v>
      </c>
      <c r="D369" s="48">
        <f t="shared" si="74"/>
        <v>0</v>
      </c>
      <c r="E369" s="48">
        <f t="shared" si="74"/>
        <v>0</v>
      </c>
    </row>
    <row r="370" spans="1:5" ht="15.75" thickBot="1" x14ac:dyDescent="0.3">
      <c r="A370" s="21" t="s">
        <v>38</v>
      </c>
      <c r="B370" s="20">
        <f t="shared" ref="B370:E373" si="75">B154+B179+B204+B230+B259+B284+B309+B335</f>
        <v>0</v>
      </c>
      <c r="C370" s="20">
        <f t="shared" si="75"/>
        <v>0</v>
      </c>
      <c r="D370" s="20">
        <f t="shared" si="75"/>
        <v>0</v>
      </c>
      <c r="E370" s="20">
        <f t="shared" si="75"/>
        <v>0</v>
      </c>
    </row>
    <row r="371" spans="1:5" ht="15.75" thickBot="1" x14ac:dyDescent="0.3">
      <c r="A371" s="21" t="s">
        <v>87</v>
      </c>
      <c r="B371" s="20">
        <f t="shared" si="75"/>
        <v>0</v>
      </c>
      <c r="C371" s="20">
        <f t="shared" si="75"/>
        <v>0</v>
      </c>
      <c r="D371" s="20">
        <f t="shared" si="75"/>
        <v>0</v>
      </c>
      <c r="E371" s="20">
        <f t="shared" si="75"/>
        <v>0</v>
      </c>
    </row>
    <row r="372" spans="1:5" ht="15.75" thickBot="1" x14ac:dyDescent="0.3">
      <c r="A372" s="21" t="s">
        <v>63</v>
      </c>
      <c r="B372" s="20">
        <f t="shared" si="75"/>
        <v>0</v>
      </c>
      <c r="C372" s="20">
        <f t="shared" si="75"/>
        <v>0</v>
      </c>
      <c r="D372" s="20">
        <f t="shared" si="75"/>
        <v>0</v>
      </c>
      <c r="E372" s="20">
        <f t="shared" si="75"/>
        <v>0</v>
      </c>
    </row>
    <row r="373" spans="1:5" ht="15.75" thickBot="1" x14ac:dyDescent="0.3">
      <c r="A373" s="21" t="s">
        <v>64</v>
      </c>
      <c r="B373" s="20">
        <f t="shared" si="75"/>
        <v>0</v>
      </c>
      <c r="C373" s="20">
        <f t="shared" si="75"/>
        <v>0</v>
      </c>
      <c r="D373" s="20">
        <f t="shared" si="75"/>
        <v>0</v>
      </c>
      <c r="E373" s="20">
        <f t="shared" si="75"/>
        <v>0</v>
      </c>
    </row>
    <row r="374" spans="1:5" ht="15.75" thickBot="1" x14ac:dyDescent="0.3">
      <c r="A374" s="19" t="s">
        <v>88</v>
      </c>
      <c r="B374" s="48">
        <f>B375+B376+B377+B378</f>
        <v>11040</v>
      </c>
      <c r="C374" s="48">
        <f t="shared" ref="C374:E374" si="76">C375+C376+C377+C378</f>
        <v>6000</v>
      </c>
      <c r="D374" s="48">
        <f t="shared" si="76"/>
        <v>6000</v>
      </c>
      <c r="E374" s="48">
        <f t="shared" si="76"/>
        <v>6000</v>
      </c>
    </row>
    <row r="375" spans="1:5" ht="15.75" thickBot="1" x14ac:dyDescent="0.3">
      <c r="A375" s="21" t="s">
        <v>38</v>
      </c>
      <c r="B375" s="20">
        <f t="shared" ref="B375:E378" si="77">B159+B184+B209+B235+B264+B289+B314+B340</f>
        <v>11040</v>
      </c>
      <c r="C375" s="20">
        <f t="shared" si="77"/>
        <v>6000</v>
      </c>
      <c r="D375" s="20">
        <f t="shared" si="77"/>
        <v>6000</v>
      </c>
      <c r="E375" s="20">
        <f t="shared" si="77"/>
        <v>6000</v>
      </c>
    </row>
    <row r="376" spans="1:5" ht="15.75" thickBot="1" x14ac:dyDescent="0.3">
      <c r="A376" s="21" t="s">
        <v>87</v>
      </c>
      <c r="B376" s="20">
        <f t="shared" si="77"/>
        <v>0</v>
      </c>
      <c r="C376" s="20">
        <f t="shared" si="77"/>
        <v>0</v>
      </c>
      <c r="D376" s="20">
        <f t="shared" si="77"/>
        <v>0</v>
      </c>
      <c r="E376" s="20">
        <f t="shared" si="77"/>
        <v>0</v>
      </c>
    </row>
    <row r="377" spans="1:5" ht="15.75" thickBot="1" x14ac:dyDescent="0.3">
      <c r="A377" s="21" t="s">
        <v>63</v>
      </c>
      <c r="B377" s="20">
        <f t="shared" si="77"/>
        <v>0</v>
      </c>
      <c r="C377" s="20">
        <f t="shared" si="77"/>
        <v>0</v>
      </c>
      <c r="D377" s="20">
        <f t="shared" si="77"/>
        <v>0</v>
      </c>
      <c r="E377" s="20">
        <f t="shared" si="77"/>
        <v>0</v>
      </c>
    </row>
    <row r="378" spans="1:5" ht="15.75" thickBot="1" x14ac:dyDescent="0.3">
      <c r="A378" s="21" t="s">
        <v>64</v>
      </c>
      <c r="B378" s="20">
        <f t="shared" si="77"/>
        <v>0</v>
      </c>
      <c r="C378" s="20">
        <f t="shared" si="77"/>
        <v>0</v>
      </c>
      <c r="D378" s="20">
        <f t="shared" si="77"/>
        <v>0</v>
      </c>
      <c r="E378" s="20">
        <f t="shared" si="77"/>
        <v>0</v>
      </c>
    </row>
    <row r="379" spans="1:5" ht="15.75" thickBot="1" x14ac:dyDescent="0.3">
      <c r="A379" s="29" t="s">
        <v>47</v>
      </c>
      <c r="B379" s="30">
        <f>IF(B347-B346=0,0,"Error")</f>
        <v>0</v>
      </c>
      <c r="C379" s="30">
        <f>IF(C347-C346=0,0,"Error")</f>
        <v>0</v>
      </c>
      <c r="D379" s="30">
        <f>IF(D347-D346=0,0,"Error")</f>
        <v>0</v>
      </c>
      <c r="E379" s="30">
        <f>IF(E347-E346=0,0,"Error")</f>
        <v>0</v>
      </c>
    </row>
  </sheetData>
  <mergeCells count="86">
    <mergeCell ref="A1:E1"/>
    <mergeCell ref="A73:A74"/>
    <mergeCell ref="B98:E98"/>
    <mergeCell ref="B99:E99"/>
    <mergeCell ref="A2:E2"/>
    <mergeCell ref="A22:E22"/>
    <mergeCell ref="A3:E3"/>
    <mergeCell ref="B5:E5"/>
    <mergeCell ref="B6:E6"/>
    <mergeCell ref="B7:E7"/>
    <mergeCell ref="A8:E8"/>
    <mergeCell ref="A9:E11"/>
    <mergeCell ref="B12:E12"/>
    <mergeCell ref="A13:A14"/>
    <mergeCell ref="B18:E18"/>
    <mergeCell ref="A19:E19"/>
    <mergeCell ref="A72:E72"/>
    <mergeCell ref="A23:E23"/>
    <mergeCell ref="B24:E24"/>
    <mergeCell ref="B25:E25"/>
    <mergeCell ref="B26:E26"/>
    <mergeCell ref="A27:A28"/>
    <mergeCell ref="A35:E35"/>
    <mergeCell ref="A36:A37"/>
    <mergeCell ref="B61:E61"/>
    <mergeCell ref="B62:E62"/>
    <mergeCell ref="B63:E63"/>
    <mergeCell ref="A64:A65"/>
    <mergeCell ref="B100:E100"/>
    <mergeCell ref="A101:A102"/>
    <mergeCell ref="B165:E165"/>
    <mergeCell ref="A110:A111"/>
    <mergeCell ref="A135:E135"/>
    <mergeCell ref="A136:E136"/>
    <mergeCell ref="B137:E137"/>
    <mergeCell ref="D138:E138"/>
    <mergeCell ref="B141:E141"/>
    <mergeCell ref="A142:A143"/>
    <mergeCell ref="A150:E150"/>
    <mergeCell ref="A151:A152"/>
    <mergeCell ref="D164:E164"/>
    <mergeCell ref="B139:E139"/>
    <mergeCell ref="B140:E140"/>
    <mergeCell ref="A109:E109"/>
    <mergeCell ref="B217:E217"/>
    <mergeCell ref="B166:E166"/>
    <mergeCell ref="A167:A168"/>
    <mergeCell ref="A175:E175"/>
    <mergeCell ref="A176:A177"/>
    <mergeCell ref="B190:E190"/>
    <mergeCell ref="B191:E191"/>
    <mergeCell ref="A192:A193"/>
    <mergeCell ref="A200:E200"/>
    <mergeCell ref="A201:A202"/>
    <mergeCell ref="B214:E214"/>
    <mergeCell ref="B216:E216"/>
    <mergeCell ref="A247:A248"/>
    <mergeCell ref="A218:A219"/>
    <mergeCell ref="A226:E226"/>
    <mergeCell ref="A227:A228"/>
    <mergeCell ref="A240:E240"/>
    <mergeCell ref="A241:E241"/>
    <mergeCell ref="B242:E242"/>
    <mergeCell ref="D243:E243"/>
    <mergeCell ref="B244:E244"/>
    <mergeCell ref="B245:E245"/>
    <mergeCell ref="B246:E246"/>
    <mergeCell ref="A305:E305"/>
    <mergeCell ref="A255:E255"/>
    <mergeCell ref="A256:A257"/>
    <mergeCell ref="D269:E269"/>
    <mergeCell ref="B270:E270"/>
    <mergeCell ref="B271:E271"/>
    <mergeCell ref="A272:A273"/>
    <mergeCell ref="A280:E280"/>
    <mergeCell ref="A281:A282"/>
    <mergeCell ref="B295:E295"/>
    <mergeCell ref="B296:E296"/>
    <mergeCell ref="A297:A298"/>
    <mergeCell ref="A332:A333"/>
    <mergeCell ref="A306:A307"/>
    <mergeCell ref="B319:E319"/>
    <mergeCell ref="B321:E321"/>
    <mergeCell ref="B322:E322"/>
    <mergeCell ref="A323:A324"/>
    <mergeCell ref="A331:E331"/>
  </mergeCells>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93"/>
  <sheetViews>
    <sheetView view="pageBreakPreview" zoomScale="60" zoomScaleNormal="115" workbookViewId="0">
      <selection sqref="A1:E1"/>
    </sheetView>
  </sheetViews>
  <sheetFormatPr defaultRowHeight="15" x14ac:dyDescent="0.25"/>
  <cols>
    <col min="1" max="1" width="33.7109375" customWidth="1"/>
    <col min="2" max="4" width="11.7109375" customWidth="1"/>
    <col min="5" max="5" width="15.7109375" customWidth="1"/>
    <col min="6" max="8" width="11" bestFit="1" customWidth="1"/>
    <col min="9" max="9" width="8.7109375" bestFit="1" customWidth="1"/>
  </cols>
  <sheetData>
    <row r="1" spans="1:6" ht="15.75" x14ac:dyDescent="0.25">
      <c r="A1" s="237" t="s">
        <v>407</v>
      </c>
      <c r="B1" s="237"/>
      <c r="C1" s="237"/>
      <c r="D1" s="237"/>
      <c r="E1" s="237"/>
    </row>
    <row r="2" spans="1:6" ht="38.25" customHeight="1" x14ac:dyDescent="0.25">
      <c r="A2" s="141" t="s">
        <v>89</v>
      </c>
      <c r="B2" s="141"/>
      <c r="C2" s="141"/>
      <c r="D2" s="141"/>
      <c r="E2" s="141"/>
      <c r="F2" s="102"/>
    </row>
    <row r="3" spans="1:6" ht="18" customHeight="1" x14ac:dyDescent="0.25">
      <c r="A3" s="145" t="s">
        <v>1</v>
      </c>
      <c r="B3" s="145"/>
      <c r="C3" s="145"/>
      <c r="D3" s="145"/>
      <c r="E3" s="145"/>
      <c r="F3" s="1"/>
    </row>
    <row r="4" spans="1:6" ht="15.75" thickBot="1" x14ac:dyDescent="0.3"/>
    <row r="5" spans="1:6" ht="15.75" thickBot="1" x14ac:dyDescent="0.3">
      <c r="A5" s="2" t="s">
        <v>2</v>
      </c>
      <c r="B5" s="146" t="s">
        <v>90</v>
      </c>
      <c r="C5" s="146"/>
      <c r="D5" s="146"/>
      <c r="E5" s="146"/>
    </row>
    <row r="6" spans="1:6" ht="15.75" thickBot="1" x14ac:dyDescent="0.3">
      <c r="A6" s="2" t="s">
        <v>4</v>
      </c>
      <c r="B6" s="180" t="s">
        <v>91</v>
      </c>
      <c r="C6" s="148"/>
      <c r="D6" s="148"/>
      <c r="E6" s="149"/>
    </row>
    <row r="7" spans="1:6" ht="15.75" thickBot="1" x14ac:dyDescent="0.3">
      <c r="A7" s="2" t="s">
        <v>6</v>
      </c>
      <c r="B7" s="150" t="s">
        <v>7</v>
      </c>
      <c r="C7" s="151"/>
      <c r="D7" s="151"/>
      <c r="E7" s="152"/>
    </row>
    <row r="8" spans="1:6" ht="15.75" thickBot="1" x14ac:dyDescent="0.3">
      <c r="A8" s="153" t="s">
        <v>8</v>
      </c>
      <c r="B8" s="154"/>
      <c r="C8" s="154"/>
      <c r="D8" s="154"/>
      <c r="E8" s="155"/>
    </row>
    <row r="9" spans="1:6" ht="15.75" customHeight="1" x14ac:dyDescent="0.25">
      <c r="A9" s="165" t="s">
        <v>92</v>
      </c>
      <c r="B9" s="166"/>
      <c r="C9" s="166"/>
      <c r="D9" s="166"/>
      <c r="E9" s="167"/>
    </row>
    <row r="10" spans="1:6" ht="36.75" customHeight="1" x14ac:dyDescent="0.25">
      <c r="A10" s="168"/>
      <c r="B10" s="169"/>
      <c r="C10" s="169"/>
      <c r="D10" s="169"/>
      <c r="E10" s="170"/>
    </row>
    <row r="11" spans="1:6" ht="38.25" customHeight="1" thickBot="1" x14ac:dyDescent="0.3">
      <c r="A11" s="171"/>
      <c r="B11" s="172"/>
      <c r="C11" s="172"/>
      <c r="D11" s="172"/>
      <c r="E11" s="173"/>
    </row>
    <row r="12" spans="1:6" ht="29.25" customHeight="1" thickBot="1" x14ac:dyDescent="0.3">
      <c r="A12" s="3" t="s">
        <v>10</v>
      </c>
      <c r="B12" s="174" t="s">
        <v>93</v>
      </c>
      <c r="C12" s="175"/>
      <c r="D12" s="175"/>
      <c r="E12" s="176"/>
    </row>
    <row r="13" spans="1:6" ht="23.25" customHeight="1" x14ac:dyDescent="0.25">
      <c r="A13" s="106" t="s">
        <v>12</v>
      </c>
      <c r="B13" s="4">
        <v>2019</v>
      </c>
      <c r="C13" s="4">
        <v>2020</v>
      </c>
      <c r="D13" s="4">
        <v>2021</v>
      </c>
      <c r="E13" s="4">
        <v>2022</v>
      </c>
    </row>
    <row r="14" spans="1:6" ht="15.75" thickBot="1" x14ac:dyDescent="0.3">
      <c r="A14" s="177"/>
      <c r="B14" s="5" t="s">
        <v>13</v>
      </c>
      <c r="C14" s="5" t="s">
        <v>14</v>
      </c>
      <c r="D14" s="5" t="s">
        <v>14</v>
      </c>
      <c r="E14" s="5" t="s">
        <v>14</v>
      </c>
    </row>
    <row r="15" spans="1:6" ht="15.75" thickBot="1" x14ac:dyDescent="0.3">
      <c r="A15" s="51" t="s">
        <v>94</v>
      </c>
      <c r="B15" s="7">
        <v>0.13</v>
      </c>
      <c r="C15" s="7">
        <v>0.15</v>
      </c>
      <c r="D15" s="7">
        <v>0.17</v>
      </c>
      <c r="E15" s="7">
        <v>0.17</v>
      </c>
    </row>
    <row r="16" spans="1:6" ht="35.25" thickBot="1" x14ac:dyDescent="0.3">
      <c r="A16" s="52" t="s">
        <v>95</v>
      </c>
      <c r="B16" s="53" t="s">
        <v>96</v>
      </c>
      <c r="C16" s="53" t="s">
        <v>97</v>
      </c>
      <c r="D16" s="53" t="s">
        <v>98</v>
      </c>
      <c r="E16" s="53" t="s">
        <v>98</v>
      </c>
    </row>
    <row r="17" spans="1:5" ht="15.75" thickBot="1" x14ac:dyDescent="0.3">
      <c r="A17" s="51" t="s">
        <v>99</v>
      </c>
      <c r="B17" s="7" t="s">
        <v>100</v>
      </c>
      <c r="C17" s="7">
        <v>0.19</v>
      </c>
      <c r="D17" s="7">
        <v>0.2</v>
      </c>
      <c r="E17" s="7">
        <v>0.2</v>
      </c>
    </row>
    <row r="18" spans="1:5" ht="25.5" customHeight="1" thickBot="1" x14ac:dyDescent="0.3">
      <c r="A18" s="52" t="s">
        <v>101</v>
      </c>
      <c r="B18" s="54">
        <v>0.47</v>
      </c>
      <c r="C18" s="54">
        <v>0.55000000000000004</v>
      </c>
      <c r="D18" s="7">
        <v>0.6</v>
      </c>
      <c r="E18" s="7">
        <v>0.6</v>
      </c>
    </row>
    <row r="19" spans="1:5" ht="15.75" thickBot="1" x14ac:dyDescent="0.3">
      <c r="A19" s="51" t="s">
        <v>102</v>
      </c>
      <c r="B19" s="54">
        <v>0.4</v>
      </c>
      <c r="C19" s="54">
        <v>0.55000000000000004</v>
      </c>
      <c r="D19" s="7">
        <v>0.59</v>
      </c>
      <c r="E19" s="7">
        <v>0.59</v>
      </c>
    </row>
    <row r="20" spans="1:5" ht="35.25" customHeight="1" thickBot="1" x14ac:dyDescent="0.3">
      <c r="A20" s="8" t="s">
        <v>20</v>
      </c>
      <c r="B20" s="162" t="s">
        <v>103</v>
      </c>
      <c r="C20" s="163"/>
      <c r="D20" s="163"/>
      <c r="E20" s="164"/>
    </row>
    <row r="21" spans="1:5" ht="23.25" customHeight="1" thickBot="1" x14ac:dyDescent="0.3">
      <c r="A21" s="178" t="s">
        <v>21</v>
      </c>
      <c r="B21" s="112"/>
      <c r="C21" s="112"/>
      <c r="D21" s="112"/>
      <c r="E21" s="113"/>
    </row>
    <row r="22" spans="1:5" ht="15.75" thickBot="1" x14ac:dyDescent="0.3">
      <c r="A22" s="55" t="s">
        <v>104</v>
      </c>
      <c r="B22" s="56"/>
      <c r="C22" s="7" t="s">
        <v>105</v>
      </c>
      <c r="D22" s="7" t="s">
        <v>105</v>
      </c>
      <c r="E22" s="7" t="s">
        <v>105</v>
      </c>
    </row>
    <row r="23" spans="1:5" ht="33.75" thickBot="1" x14ac:dyDescent="0.3">
      <c r="A23" s="57" t="s">
        <v>106</v>
      </c>
      <c r="B23" s="58"/>
      <c r="C23" s="59" t="s">
        <v>17</v>
      </c>
      <c r="D23" s="59" t="s">
        <v>17</v>
      </c>
      <c r="E23" s="59" t="s">
        <v>17</v>
      </c>
    </row>
    <row r="24" spans="1:5" ht="23.25" thickBot="1" x14ac:dyDescent="0.3">
      <c r="A24" s="57" t="s">
        <v>107</v>
      </c>
      <c r="B24" s="60"/>
      <c r="C24" s="60"/>
      <c r="D24" s="60"/>
      <c r="E24" s="60"/>
    </row>
    <row r="25" spans="1:5" ht="33.75" thickBot="1" x14ac:dyDescent="0.3">
      <c r="A25" s="57" t="s">
        <v>108</v>
      </c>
      <c r="B25" s="59"/>
      <c r="C25" s="59"/>
      <c r="D25" s="59"/>
      <c r="E25" s="59"/>
    </row>
    <row r="26" spans="1:5" ht="15.75" thickBot="1" x14ac:dyDescent="0.3">
      <c r="A26" s="179" t="s">
        <v>22</v>
      </c>
      <c r="B26" s="143"/>
      <c r="C26" s="143"/>
      <c r="D26" s="143"/>
      <c r="E26" s="144"/>
    </row>
    <row r="27" spans="1:5" ht="15.75" thickBot="1" x14ac:dyDescent="0.3">
      <c r="A27" s="120" t="s">
        <v>23</v>
      </c>
      <c r="B27" s="121"/>
      <c r="C27" s="121"/>
      <c r="D27" s="121"/>
      <c r="E27" s="122"/>
    </row>
    <row r="28" spans="1:5" ht="33" customHeight="1" thickBot="1" x14ac:dyDescent="0.3">
      <c r="A28" s="12" t="s">
        <v>109</v>
      </c>
      <c r="B28" s="181" t="s">
        <v>110</v>
      </c>
      <c r="C28" s="160"/>
      <c r="D28" s="160"/>
      <c r="E28" s="161"/>
    </row>
    <row r="29" spans="1:5" ht="31.5" customHeight="1" thickBot="1" x14ac:dyDescent="0.3">
      <c r="A29" s="6" t="s">
        <v>26</v>
      </c>
      <c r="B29" s="137" t="s">
        <v>111</v>
      </c>
      <c r="C29" s="138"/>
      <c r="D29" s="138"/>
      <c r="E29" s="139"/>
    </row>
    <row r="30" spans="1:5" ht="15.75" thickBot="1" x14ac:dyDescent="0.3">
      <c r="A30" s="6" t="s">
        <v>28</v>
      </c>
      <c r="B30" s="114" t="s">
        <v>112</v>
      </c>
      <c r="C30" s="115"/>
      <c r="D30" s="115"/>
      <c r="E30" s="116"/>
    </row>
    <row r="31" spans="1:5" ht="12.75" customHeight="1" x14ac:dyDescent="0.25">
      <c r="A31" s="106"/>
      <c r="B31" s="13">
        <v>2019</v>
      </c>
      <c r="C31" s="13">
        <v>2020</v>
      </c>
      <c r="D31" s="13">
        <v>2021</v>
      </c>
      <c r="E31" s="13">
        <v>2022</v>
      </c>
    </row>
    <row r="32" spans="1:5" ht="9" customHeight="1" thickBot="1" x14ac:dyDescent="0.3">
      <c r="A32" s="107"/>
      <c r="B32" s="14" t="s">
        <v>13</v>
      </c>
      <c r="C32" s="14" t="s">
        <v>14</v>
      </c>
      <c r="D32" s="14" t="s">
        <v>14</v>
      </c>
      <c r="E32" s="14" t="s">
        <v>14</v>
      </c>
    </row>
    <row r="33" spans="1:5" ht="15.75" thickBot="1" x14ac:dyDescent="0.3">
      <c r="A33" s="6" t="s">
        <v>29</v>
      </c>
      <c r="B33" s="15">
        <v>60</v>
      </c>
      <c r="C33" s="15">
        <v>35</v>
      </c>
      <c r="D33" s="15">
        <v>35</v>
      </c>
      <c r="E33" s="15">
        <v>35</v>
      </c>
    </row>
    <row r="34" spans="1:5" ht="15.75" thickBot="1" x14ac:dyDescent="0.3">
      <c r="A34" s="6" t="s">
        <v>30</v>
      </c>
      <c r="B34" s="15">
        <v>58550</v>
      </c>
      <c r="C34" s="15">
        <v>32500</v>
      </c>
      <c r="D34" s="15">
        <v>32500</v>
      </c>
      <c r="E34" s="15">
        <v>32500</v>
      </c>
    </row>
    <row r="35" spans="1:5" ht="15.75" thickBot="1" x14ac:dyDescent="0.3">
      <c r="A35" s="6" t="s">
        <v>31</v>
      </c>
      <c r="B35" s="15">
        <f>B34/B33</f>
        <v>975.83333333333337</v>
      </c>
      <c r="C35" s="15">
        <f>C34/C33</f>
        <v>928.57142857142856</v>
      </c>
      <c r="D35" s="15">
        <f>D34/D33</f>
        <v>928.57142857142856</v>
      </c>
      <c r="E35" s="15">
        <f>E34/E33</f>
        <v>928.57142857142856</v>
      </c>
    </row>
    <row r="36" spans="1:5" ht="15.75" thickBot="1" x14ac:dyDescent="0.3">
      <c r="A36" s="6" t="s">
        <v>32</v>
      </c>
      <c r="B36" s="103" t="s">
        <v>33</v>
      </c>
      <c r="C36" s="17">
        <f t="shared" ref="C36:E38" si="0">C33/B33-1</f>
        <v>-0.41666666666666663</v>
      </c>
      <c r="D36" s="17">
        <f t="shared" si="0"/>
        <v>0</v>
      </c>
      <c r="E36" s="17">
        <f t="shared" si="0"/>
        <v>0</v>
      </c>
    </row>
    <row r="37" spans="1:5" ht="15.75" thickBot="1" x14ac:dyDescent="0.3">
      <c r="A37" s="6" t="s">
        <v>34</v>
      </c>
      <c r="B37" s="103" t="s">
        <v>33</v>
      </c>
      <c r="C37" s="17">
        <f t="shared" si="0"/>
        <v>-0.4449188727583262</v>
      </c>
      <c r="D37" s="17">
        <f t="shared" si="0"/>
        <v>0</v>
      </c>
      <c r="E37" s="17">
        <f t="shared" si="0"/>
        <v>0</v>
      </c>
    </row>
    <row r="38" spans="1:5" ht="15.75" thickBot="1" x14ac:dyDescent="0.3">
      <c r="A38" s="6" t="s">
        <v>35</v>
      </c>
      <c r="B38" s="103" t="s">
        <v>33</v>
      </c>
      <c r="C38" s="17">
        <f>C35/B35-1</f>
        <v>-4.8432353299987851E-2</v>
      </c>
      <c r="D38" s="17">
        <f t="shared" si="0"/>
        <v>0</v>
      </c>
      <c r="E38" s="17">
        <f t="shared" si="0"/>
        <v>0</v>
      </c>
    </row>
    <row r="39" spans="1:5" ht="15.75" thickBot="1" x14ac:dyDescent="0.3">
      <c r="A39" s="117" t="s">
        <v>36</v>
      </c>
      <c r="B39" s="118"/>
      <c r="C39" s="118"/>
      <c r="D39" s="118"/>
      <c r="E39" s="119"/>
    </row>
    <row r="40" spans="1:5" ht="12.75" customHeight="1" x14ac:dyDescent="0.25">
      <c r="A40" s="106"/>
      <c r="B40" s="13">
        <v>2019</v>
      </c>
      <c r="C40" s="13">
        <v>2020</v>
      </c>
      <c r="D40" s="13">
        <v>2021</v>
      </c>
      <c r="E40" s="13">
        <v>2022</v>
      </c>
    </row>
    <row r="41" spans="1:5" ht="9" customHeight="1" thickBot="1" x14ac:dyDescent="0.3">
      <c r="A41" s="107"/>
      <c r="B41" s="14" t="s">
        <v>13</v>
      </c>
      <c r="C41" s="14" t="s">
        <v>14</v>
      </c>
      <c r="D41" s="14" t="s">
        <v>14</v>
      </c>
      <c r="E41" s="14" t="s">
        <v>14</v>
      </c>
    </row>
    <row r="42" spans="1:5" ht="15.75" thickBot="1" x14ac:dyDescent="0.3">
      <c r="A42" s="19" t="s">
        <v>37</v>
      </c>
      <c r="B42" s="20">
        <f>B43</f>
        <v>8100</v>
      </c>
      <c r="C42" s="20">
        <f>C43</f>
        <v>28000</v>
      </c>
      <c r="D42" s="20">
        <f t="shared" ref="D42:E42" si="1">D43</f>
        <v>28000</v>
      </c>
      <c r="E42" s="20">
        <f t="shared" si="1"/>
        <v>28000</v>
      </c>
    </row>
    <row r="43" spans="1:5" ht="15.75" thickBot="1" x14ac:dyDescent="0.3">
      <c r="A43" s="21" t="s">
        <v>38</v>
      </c>
      <c r="B43" s="23">
        <v>8100</v>
      </c>
      <c r="C43" s="20">
        <v>28000</v>
      </c>
      <c r="D43" s="20">
        <v>28000</v>
      </c>
      <c r="E43" s="20">
        <v>28000</v>
      </c>
    </row>
    <row r="44" spans="1:5" ht="15.75" thickBot="1" x14ac:dyDescent="0.3">
      <c r="A44" s="21" t="s">
        <v>39</v>
      </c>
      <c r="B44" s="23"/>
      <c r="C44" s="32"/>
      <c r="D44" s="32"/>
      <c r="E44" s="32"/>
    </row>
    <row r="45" spans="1:5" ht="15.75" thickBot="1" x14ac:dyDescent="0.3">
      <c r="A45" s="19" t="s">
        <v>40</v>
      </c>
      <c r="B45" s="20">
        <f>B46</f>
        <v>3100</v>
      </c>
      <c r="C45" s="20">
        <f>C46</f>
        <v>4500</v>
      </c>
      <c r="D45" s="20">
        <f t="shared" ref="D45:E45" si="2">D46</f>
        <v>4500</v>
      </c>
      <c r="E45" s="20">
        <f t="shared" si="2"/>
        <v>4500</v>
      </c>
    </row>
    <row r="46" spans="1:5" ht="15.75" thickBot="1" x14ac:dyDescent="0.3">
      <c r="A46" s="21" t="s">
        <v>38</v>
      </c>
      <c r="B46" s="23">
        <v>3100</v>
      </c>
      <c r="C46" s="20">
        <v>4500</v>
      </c>
      <c r="D46" s="20">
        <v>4500</v>
      </c>
      <c r="E46" s="20">
        <v>4500</v>
      </c>
    </row>
    <row r="47" spans="1:5" ht="15.75" thickBot="1" x14ac:dyDescent="0.3">
      <c r="A47" s="21" t="s">
        <v>39</v>
      </c>
      <c r="B47" s="23"/>
      <c r="C47" s="20"/>
      <c r="D47" s="20"/>
      <c r="E47" s="20"/>
    </row>
    <row r="48" spans="1:5" ht="15.75" thickBot="1" x14ac:dyDescent="0.3">
      <c r="A48" s="19" t="s">
        <v>41</v>
      </c>
      <c r="B48" s="23">
        <f>B49</f>
        <v>47350</v>
      </c>
      <c r="C48" s="20">
        <f>C49</f>
        <v>0</v>
      </c>
      <c r="D48" s="20">
        <f t="shared" ref="D48:E48" si="3">D49</f>
        <v>0</v>
      </c>
      <c r="E48" s="20">
        <f t="shared" si="3"/>
        <v>0</v>
      </c>
    </row>
    <row r="49" spans="1:5" ht="15.75" thickBot="1" x14ac:dyDescent="0.3">
      <c r="A49" s="21" t="s">
        <v>38</v>
      </c>
      <c r="B49" s="23">
        <v>47350</v>
      </c>
      <c r="C49" s="20">
        <v>0</v>
      </c>
      <c r="D49" s="20">
        <v>0</v>
      </c>
      <c r="E49" s="20">
        <v>0</v>
      </c>
    </row>
    <row r="50" spans="1:5" ht="15.75" thickBot="1" x14ac:dyDescent="0.3">
      <c r="A50" s="21" t="s">
        <v>39</v>
      </c>
      <c r="B50" s="23"/>
      <c r="C50" s="20"/>
      <c r="D50" s="20"/>
      <c r="E50" s="20"/>
    </row>
    <row r="51" spans="1:5" ht="15.75" thickBot="1" x14ac:dyDescent="0.3">
      <c r="A51" s="19" t="s">
        <v>42</v>
      </c>
      <c r="B51" s="23"/>
      <c r="C51" s="20"/>
      <c r="D51" s="20"/>
      <c r="E51" s="20"/>
    </row>
    <row r="52" spans="1:5" ht="15.75" thickBot="1" x14ac:dyDescent="0.3">
      <c r="A52" s="21" t="s">
        <v>38</v>
      </c>
      <c r="B52" s="23"/>
      <c r="C52" s="20"/>
      <c r="D52" s="20"/>
      <c r="E52" s="20"/>
    </row>
    <row r="53" spans="1:5" ht="15.75" thickBot="1" x14ac:dyDescent="0.3">
      <c r="A53" s="21" t="s">
        <v>39</v>
      </c>
      <c r="B53" s="23"/>
      <c r="C53" s="20"/>
      <c r="D53" s="20"/>
      <c r="E53" s="20"/>
    </row>
    <row r="54" spans="1:5" ht="15.75" thickBot="1" x14ac:dyDescent="0.3">
      <c r="A54" s="19" t="s">
        <v>43</v>
      </c>
      <c r="B54" s="23"/>
      <c r="C54" s="20"/>
      <c r="D54" s="20"/>
      <c r="E54" s="20"/>
    </row>
    <row r="55" spans="1:5" ht="15.75" thickBot="1" x14ac:dyDescent="0.3">
      <c r="A55" s="21" t="s">
        <v>38</v>
      </c>
      <c r="B55" s="23"/>
      <c r="C55" s="20"/>
      <c r="D55" s="20"/>
      <c r="E55" s="20"/>
    </row>
    <row r="56" spans="1:5" ht="15.75" thickBot="1" x14ac:dyDescent="0.3">
      <c r="A56" s="21" t="s">
        <v>39</v>
      </c>
      <c r="B56" s="23"/>
      <c r="C56" s="20"/>
      <c r="D56" s="20"/>
      <c r="E56" s="20"/>
    </row>
    <row r="57" spans="1:5" ht="15.75" thickBot="1" x14ac:dyDescent="0.3">
      <c r="A57" s="19" t="s">
        <v>44</v>
      </c>
      <c r="B57" s="23"/>
      <c r="C57" s="20"/>
      <c r="D57" s="20"/>
      <c r="E57" s="20"/>
    </row>
    <row r="58" spans="1:5" ht="15.75" thickBot="1" x14ac:dyDescent="0.3">
      <c r="A58" s="21" t="s">
        <v>38</v>
      </c>
      <c r="B58" s="23"/>
      <c r="C58" s="20"/>
      <c r="D58" s="20"/>
      <c r="E58" s="20"/>
    </row>
    <row r="59" spans="1:5" ht="15.75" thickBot="1" x14ac:dyDescent="0.3">
      <c r="A59" s="21" t="s">
        <v>39</v>
      </c>
      <c r="B59" s="23"/>
      <c r="C59" s="20"/>
      <c r="D59" s="20"/>
      <c r="E59" s="20"/>
    </row>
    <row r="60" spans="1:5" ht="15.75" thickBot="1" x14ac:dyDescent="0.3">
      <c r="A60" s="19" t="s">
        <v>45</v>
      </c>
      <c r="B60" s="23">
        <v>0</v>
      </c>
      <c r="C60" s="20">
        <v>0</v>
      </c>
      <c r="D60" s="20">
        <f>C60*1.03*0.99</f>
        <v>0</v>
      </c>
      <c r="E60" s="20">
        <f>D60*1.03*0.99</f>
        <v>0</v>
      </c>
    </row>
    <row r="61" spans="1:5" ht="15.75" thickBot="1" x14ac:dyDescent="0.3">
      <c r="A61" s="21" t="s">
        <v>38</v>
      </c>
      <c r="B61" s="23"/>
      <c r="C61" s="27"/>
      <c r="D61" s="27"/>
      <c r="E61" s="27"/>
    </row>
    <row r="62" spans="1:5" ht="15.75" thickBot="1" x14ac:dyDescent="0.3">
      <c r="A62" s="21" t="s">
        <v>39</v>
      </c>
      <c r="B62" s="23"/>
      <c r="C62" s="26"/>
      <c r="D62" s="27"/>
      <c r="E62" s="27"/>
    </row>
    <row r="63" spans="1:5" ht="15.75" thickBot="1" x14ac:dyDescent="0.3">
      <c r="A63" s="28" t="s">
        <v>46</v>
      </c>
      <c r="B63" s="23">
        <f>B60+B57+B54+B51+B48+B45+B42</f>
        <v>58550</v>
      </c>
      <c r="C63" s="23">
        <f>C60+C57+C54+C51+C48+C45+C42</f>
        <v>32500</v>
      </c>
      <c r="D63" s="23">
        <f>D60+D57+D54+D51+D48+D45+D42</f>
        <v>32500</v>
      </c>
      <c r="E63" s="23">
        <f t="shared" ref="E63" si="4">E60+E57+E54+E51+E48+E45+E42</f>
        <v>32500</v>
      </c>
    </row>
    <row r="64" spans="1:5" ht="15.75" thickBot="1" x14ac:dyDescent="0.3">
      <c r="A64" s="29" t="s">
        <v>47</v>
      </c>
      <c r="B64" s="30">
        <f>IF(B63-B34=0,0,"Error")</f>
        <v>0</v>
      </c>
      <c r="C64" s="30">
        <f>IF(C63-C34=0,0,"Error")</f>
        <v>0</v>
      </c>
      <c r="D64" s="30">
        <f>IF(D63-D34=0,0,"Error")</f>
        <v>0</v>
      </c>
      <c r="E64" s="30">
        <f>IF(E63-E34=0,0,)</f>
        <v>0</v>
      </c>
    </row>
    <row r="65" spans="1:5" ht="40.5" customHeight="1" thickBot="1" x14ac:dyDescent="0.3">
      <c r="A65" s="31" t="s">
        <v>48</v>
      </c>
      <c r="B65" s="181" t="s">
        <v>113</v>
      </c>
      <c r="C65" s="160"/>
      <c r="D65" s="160"/>
      <c r="E65" s="161"/>
    </row>
    <row r="66" spans="1:5" ht="26.25" customHeight="1" thickBot="1" x14ac:dyDescent="0.3">
      <c r="A66" s="6" t="s">
        <v>26</v>
      </c>
      <c r="B66" s="111" t="s">
        <v>114</v>
      </c>
      <c r="C66" s="112"/>
      <c r="D66" s="112"/>
      <c r="E66" s="113"/>
    </row>
    <row r="67" spans="1:5" ht="15.75" thickBot="1" x14ac:dyDescent="0.3">
      <c r="A67" s="6" t="s">
        <v>28</v>
      </c>
      <c r="B67" s="114" t="s">
        <v>115</v>
      </c>
      <c r="C67" s="115"/>
      <c r="D67" s="115"/>
      <c r="E67" s="116"/>
    </row>
    <row r="68" spans="1:5" ht="12.75" customHeight="1" x14ac:dyDescent="0.25">
      <c r="A68" s="106"/>
      <c r="B68" s="13">
        <v>2019</v>
      </c>
      <c r="C68" s="13">
        <v>2020</v>
      </c>
      <c r="D68" s="13">
        <v>2021</v>
      </c>
      <c r="E68" s="13">
        <v>2022</v>
      </c>
    </row>
    <row r="69" spans="1:5" ht="9" customHeight="1" thickBot="1" x14ac:dyDescent="0.3">
      <c r="A69" s="107"/>
      <c r="B69" s="14" t="s">
        <v>13</v>
      </c>
      <c r="C69" s="14" t="s">
        <v>14</v>
      </c>
      <c r="D69" s="14" t="s">
        <v>14</v>
      </c>
      <c r="E69" s="14" t="s">
        <v>14</v>
      </c>
    </row>
    <row r="70" spans="1:5" ht="15.75" thickBot="1" x14ac:dyDescent="0.3">
      <c r="A70" s="6" t="s">
        <v>29</v>
      </c>
      <c r="B70" s="103">
        <v>5200</v>
      </c>
      <c r="C70" s="103">
        <v>5390</v>
      </c>
      <c r="D70" s="103">
        <v>5590</v>
      </c>
      <c r="E70" s="103">
        <v>5590</v>
      </c>
    </row>
    <row r="71" spans="1:5" ht="15.75" thickBot="1" x14ac:dyDescent="0.3">
      <c r="A71" s="6" t="s">
        <v>30</v>
      </c>
      <c r="B71" s="15">
        <f>B100</f>
        <v>258850</v>
      </c>
      <c r="C71" s="15">
        <f t="shared" ref="C71:E71" si="5">C100</f>
        <v>269500</v>
      </c>
      <c r="D71" s="15">
        <f t="shared" si="5"/>
        <v>279500</v>
      </c>
      <c r="E71" s="15">
        <f t="shared" si="5"/>
        <v>279500</v>
      </c>
    </row>
    <row r="72" spans="1:5" ht="15.75" thickBot="1" x14ac:dyDescent="0.3">
      <c r="A72" s="6" t="s">
        <v>31</v>
      </c>
      <c r="B72" s="15">
        <v>50</v>
      </c>
      <c r="C72" s="15">
        <f>C71/C70</f>
        <v>50</v>
      </c>
      <c r="D72" s="15">
        <f>D71/D70</f>
        <v>50</v>
      </c>
      <c r="E72" s="15">
        <f>E71/E70</f>
        <v>50</v>
      </c>
    </row>
    <row r="73" spans="1:5" ht="15.75" thickBot="1" x14ac:dyDescent="0.3">
      <c r="A73" s="6" t="s">
        <v>32</v>
      </c>
      <c r="B73" s="103"/>
      <c r="C73" s="17">
        <f>C70/B70-1</f>
        <v>3.6538461538461631E-2</v>
      </c>
      <c r="D73" s="17">
        <f>D70/C70-1</f>
        <v>3.7105751391465658E-2</v>
      </c>
      <c r="E73" s="17">
        <f>E70/D70-1</f>
        <v>0</v>
      </c>
    </row>
    <row r="74" spans="1:5" ht="15.75" thickBot="1" x14ac:dyDescent="0.3">
      <c r="A74" s="6" t="s">
        <v>34</v>
      </c>
      <c r="B74" s="103"/>
      <c r="C74" s="17">
        <f>C71/B71-1</f>
        <v>4.1143519412787377E-2</v>
      </c>
      <c r="D74" s="17">
        <f t="shared" ref="D74:E75" si="6">D71/C71-1</f>
        <v>3.7105751391465658E-2</v>
      </c>
      <c r="E74" s="17">
        <f t="shared" si="6"/>
        <v>0</v>
      </c>
    </row>
    <row r="75" spans="1:5" ht="15.75" thickBot="1" x14ac:dyDescent="0.3">
      <c r="A75" s="6" t="s">
        <v>35</v>
      </c>
      <c r="B75" s="103"/>
      <c r="C75" s="17">
        <f>C72/B72-1</f>
        <v>0</v>
      </c>
      <c r="D75" s="17">
        <f t="shared" si="6"/>
        <v>0</v>
      </c>
      <c r="E75" s="17">
        <f t="shared" si="6"/>
        <v>0</v>
      </c>
    </row>
    <row r="76" spans="1:5" ht="24.75" customHeight="1" thickBot="1" x14ac:dyDescent="0.3">
      <c r="A76" s="117" t="s">
        <v>49</v>
      </c>
      <c r="B76" s="118"/>
      <c r="C76" s="118"/>
      <c r="D76" s="118"/>
      <c r="E76" s="119"/>
    </row>
    <row r="77" spans="1:5" ht="12.75" customHeight="1" x14ac:dyDescent="0.25">
      <c r="A77" s="106"/>
      <c r="B77" s="13">
        <v>2019</v>
      </c>
      <c r="C77" s="13">
        <v>2020</v>
      </c>
      <c r="D77" s="13">
        <v>2021</v>
      </c>
      <c r="E77" s="13">
        <v>2022</v>
      </c>
    </row>
    <row r="78" spans="1:5" ht="9" customHeight="1" thickBot="1" x14ac:dyDescent="0.3">
      <c r="A78" s="107"/>
      <c r="B78" s="14" t="s">
        <v>13</v>
      </c>
      <c r="C78" s="14" t="s">
        <v>14</v>
      </c>
      <c r="D78" s="14" t="s">
        <v>14</v>
      </c>
      <c r="E78" s="14" t="s">
        <v>14</v>
      </c>
    </row>
    <row r="79" spans="1:5" ht="24.75" customHeight="1" thickBot="1" x14ac:dyDescent="0.3">
      <c r="A79" s="19" t="s">
        <v>37</v>
      </c>
      <c r="B79" s="23">
        <f>B80</f>
        <v>195800</v>
      </c>
      <c r="C79" s="20">
        <f>C80</f>
        <v>215000</v>
      </c>
      <c r="D79" s="20">
        <f t="shared" ref="D79:E79" si="7">D80</f>
        <v>215000</v>
      </c>
      <c r="E79" s="20">
        <f t="shared" si="7"/>
        <v>215000</v>
      </c>
    </row>
    <row r="80" spans="1:5" ht="38.25" customHeight="1" thickBot="1" x14ac:dyDescent="0.3">
      <c r="A80" s="21" t="s">
        <v>38</v>
      </c>
      <c r="B80" s="23">
        <v>195800</v>
      </c>
      <c r="C80" s="23">
        <v>215000</v>
      </c>
      <c r="D80" s="23">
        <v>215000</v>
      </c>
      <c r="E80" s="23">
        <v>215000</v>
      </c>
    </row>
    <row r="81" spans="1:5" ht="24.75" customHeight="1" thickBot="1" x14ac:dyDescent="0.3">
      <c r="A81" s="21" t="s">
        <v>39</v>
      </c>
      <c r="B81" s="23"/>
      <c r="C81" s="23"/>
      <c r="D81" s="23"/>
      <c r="E81" s="23"/>
    </row>
    <row r="82" spans="1:5" ht="24.75" customHeight="1" thickBot="1" x14ac:dyDescent="0.3">
      <c r="A82" s="19" t="s">
        <v>40</v>
      </c>
      <c r="B82" s="20">
        <f>B83</f>
        <v>32400</v>
      </c>
      <c r="C82" s="20">
        <f>C83</f>
        <v>36000</v>
      </c>
      <c r="D82" s="20">
        <f t="shared" ref="D82:E82" si="8">D83</f>
        <v>36000</v>
      </c>
      <c r="E82" s="20">
        <f t="shared" si="8"/>
        <v>36000</v>
      </c>
    </row>
    <row r="83" spans="1:5" ht="15.75" thickBot="1" x14ac:dyDescent="0.3">
      <c r="A83" s="21" t="s">
        <v>38</v>
      </c>
      <c r="B83" s="23">
        <v>32400</v>
      </c>
      <c r="C83" s="20">
        <v>36000</v>
      </c>
      <c r="D83" s="20">
        <v>36000</v>
      </c>
      <c r="E83" s="20">
        <v>36000</v>
      </c>
    </row>
    <row r="84" spans="1:5" ht="15.75" thickBot="1" x14ac:dyDescent="0.3">
      <c r="A84" s="21" t="s">
        <v>39</v>
      </c>
      <c r="B84" s="23"/>
      <c r="C84" s="20"/>
      <c r="D84" s="20"/>
      <c r="E84" s="20"/>
    </row>
    <row r="85" spans="1:5" ht="24.75" customHeight="1" thickBot="1" x14ac:dyDescent="0.3">
      <c r="A85" s="19" t="s">
        <v>41</v>
      </c>
      <c r="B85" s="23">
        <f>B86</f>
        <v>30650</v>
      </c>
      <c r="C85" s="20">
        <f>C86</f>
        <v>18500</v>
      </c>
      <c r="D85" s="20">
        <f t="shared" ref="D85:E85" si="9">D86</f>
        <v>28500</v>
      </c>
      <c r="E85" s="20">
        <f t="shared" si="9"/>
        <v>28500</v>
      </c>
    </row>
    <row r="86" spans="1:5" ht="15.75" thickBot="1" x14ac:dyDescent="0.3">
      <c r="A86" s="21" t="s">
        <v>38</v>
      </c>
      <c r="B86" s="23">
        <v>30650</v>
      </c>
      <c r="C86" s="20">
        <v>18500</v>
      </c>
      <c r="D86" s="20">
        <v>28500</v>
      </c>
      <c r="E86" s="20">
        <v>28500</v>
      </c>
    </row>
    <row r="87" spans="1:5" ht="15.75" thickBot="1" x14ac:dyDescent="0.3">
      <c r="A87" s="21" t="s">
        <v>39</v>
      </c>
      <c r="B87" s="23"/>
      <c r="C87" s="20"/>
      <c r="D87" s="20"/>
      <c r="E87" s="20"/>
    </row>
    <row r="88" spans="1:5" ht="15.75" thickBot="1" x14ac:dyDescent="0.3">
      <c r="A88" s="19" t="s">
        <v>42</v>
      </c>
      <c r="B88" s="23"/>
      <c r="C88" s="20"/>
      <c r="D88" s="20"/>
      <c r="E88" s="20"/>
    </row>
    <row r="89" spans="1:5" ht="15.75" thickBot="1" x14ac:dyDescent="0.3">
      <c r="A89" s="21" t="s">
        <v>38</v>
      </c>
      <c r="B89" s="23"/>
      <c r="C89" s="20"/>
      <c r="D89" s="20"/>
      <c r="E89" s="20"/>
    </row>
    <row r="90" spans="1:5" ht="15.75" thickBot="1" x14ac:dyDescent="0.3">
      <c r="A90" s="21" t="s">
        <v>39</v>
      </c>
      <c r="B90" s="23"/>
      <c r="C90" s="20"/>
      <c r="D90" s="20"/>
      <c r="E90" s="20"/>
    </row>
    <row r="91" spans="1:5" ht="15.75" thickBot="1" x14ac:dyDescent="0.3">
      <c r="A91" s="19" t="s">
        <v>43</v>
      </c>
      <c r="B91" s="23"/>
      <c r="C91" s="20"/>
      <c r="D91" s="20"/>
      <c r="E91" s="20"/>
    </row>
    <row r="92" spans="1:5" ht="15.75" thickBot="1" x14ac:dyDescent="0.3">
      <c r="A92" s="21" t="s">
        <v>38</v>
      </c>
      <c r="B92" s="23"/>
      <c r="C92" s="20"/>
      <c r="D92" s="20"/>
      <c r="E92" s="20"/>
    </row>
    <row r="93" spans="1:5" ht="15.75" thickBot="1" x14ac:dyDescent="0.3">
      <c r="A93" s="21" t="s">
        <v>39</v>
      </c>
      <c r="B93" s="23"/>
      <c r="C93" s="20"/>
      <c r="D93" s="20"/>
      <c r="E93" s="20"/>
    </row>
    <row r="94" spans="1:5" ht="15.75" thickBot="1" x14ac:dyDescent="0.3">
      <c r="A94" s="19" t="s">
        <v>44</v>
      </c>
      <c r="B94" s="23"/>
      <c r="C94" s="20"/>
      <c r="D94" s="20"/>
      <c r="E94" s="20"/>
    </row>
    <row r="95" spans="1:5" ht="15.75" thickBot="1" x14ac:dyDescent="0.3">
      <c r="A95" s="21" t="s">
        <v>38</v>
      </c>
      <c r="B95" s="23"/>
      <c r="C95" s="20"/>
      <c r="D95" s="20"/>
      <c r="E95" s="20"/>
    </row>
    <row r="96" spans="1:5" ht="15.75" thickBot="1" x14ac:dyDescent="0.3">
      <c r="A96" s="21" t="s">
        <v>39</v>
      </c>
      <c r="B96" s="23"/>
      <c r="C96" s="20"/>
      <c r="D96" s="20"/>
      <c r="E96" s="20"/>
    </row>
    <row r="97" spans="1:5" ht="15.75" thickBot="1" x14ac:dyDescent="0.3">
      <c r="A97" s="19" t="s">
        <v>45</v>
      </c>
      <c r="B97" s="23"/>
      <c r="C97" s="20"/>
      <c r="D97" s="20"/>
      <c r="E97" s="20"/>
    </row>
    <row r="98" spans="1:5" ht="15.75" thickBot="1" x14ac:dyDescent="0.3">
      <c r="A98" s="21" t="s">
        <v>38</v>
      </c>
      <c r="B98" s="23"/>
      <c r="C98" s="20"/>
      <c r="D98" s="20"/>
      <c r="E98" s="20"/>
    </row>
    <row r="99" spans="1:5" ht="15.75" thickBot="1" x14ac:dyDescent="0.3">
      <c r="A99" s="21" t="s">
        <v>39</v>
      </c>
      <c r="B99" s="23"/>
      <c r="C99" s="20"/>
      <c r="D99" s="20"/>
      <c r="E99" s="20"/>
    </row>
    <row r="100" spans="1:5" ht="15.75" thickBot="1" x14ac:dyDescent="0.3">
      <c r="A100" s="33" t="s">
        <v>50</v>
      </c>
      <c r="B100" s="23">
        <f>B97+B94+B91+B88+B85+B82+B79</f>
        <v>258850</v>
      </c>
      <c r="C100" s="23">
        <f t="shared" ref="C100:E100" si="10">C97+C94+C91+C88+C85+C82+C79</f>
        <v>269500</v>
      </c>
      <c r="D100" s="23">
        <f t="shared" si="10"/>
        <v>279500</v>
      </c>
      <c r="E100" s="23">
        <f t="shared" si="10"/>
        <v>279500</v>
      </c>
    </row>
    <row r="101" spans="1:5" ht="17.25" customHeight="1" thickBot="1" x14ac:dyDescent="0.3">
      <c r="A101" s="29" t="s">
        <v>47</v>
      </c>
      <c r="B101" s="30">
        <f>IF(B100-B71=0,0,"Error")</f>
        <v>0</v>
      </c>
      <c r="C101" s="30">
        <f>IF(C100-C71=0,0,"Error")</f>
        <v>0</v>
      </c>
      <c r="D101" s="30">
        <f>IF(D100-D71=0,0,"Error")</f>
        <v>0</v>
      </c>
      <c r="E101" s="30">
        <f>IF(E100-E71=0,0,"Error")</f>
        <v>0</v>
      </c>
    </row>
    <row r="102" spans="1:5" ht="34.5" customHeight="1" thickBot="1" x14ac:dyDescent="0.3">
      <c r="A102" s="31" t="s">
        <v>51</v>
      </c>
      <c r="B102" s="181" t="s">
        <v>116</v>
      </c>
      <c r="C102" s="160"/>
      <c r="D102" s="160"/>
      <c r="E102" s="161"/>
    </row>
    <row r="103" spans="1:5" ht="40.5" customHeight="1" thickBot="1" x14ac:dyDescent="0.3">
      <c r="A103" s="6" t="s">
        <v>26</v>
      </c>
      <c r="B103" s="111" t="s">
        <v>117</v>
      </c>
      <c r="C103" s="112"/>
      <c r="D103" s="112"/>
      <c r="E103" s="113"/>
    </row>
    <row r="104" spans="1:5" ht="17.25" customHeight="1" thickBot="1" x14ac:dyDescent="0.3">
      <c r="A104" s="6" t="s">
        <v>28</v>
      </c>
      <c r="B104" s="114" t="s">
        <v>118</v>
      </c>
      <c r="C104" s="115"/>
      <c r="D104" s="115"/>
      <c r="E104" s="116"/>
    </row>
    <row r="105" spans="1:5" ht="17.25" customHeight="1" x14ac:dyDescent="0.25">
      <c r="A105" s="106"/>
      <c r="B105" s="13">
        <v>2019</v>
      </c>
      <c r="C105" s="13">
        <v>2020</v>
      </c>
      <c r="D105" s="13">
        <v>2021</v>
      </c>
      <c r="E105" s="13">
        <v>2022</v>
      </c>
    </row>
    <row r="106" spans="1:5" ht="17.25" customHeight="1" thickBot="1" x14ac:dyDescent="0.3">
      <c r="A106" s="107"/>
      <c r="B106" s="14" t="s">
        <v>13</v>
      </c>
      <c r="C106" s="14" t="s">
        <v>14</v>
      </c>
      <c r="D106" s="14" t="s">
        <v>14</v>
      </c>
      <c r="E106" s="14" t="s">
        <v>14</v>
      </c>
    </row>
    <row r="107" spans="1:5" ht="17.25" customHeight="1" thickBot="1" x14ac:dyDescent="0.3">
      <c r="A107" s="6" t="s">
        <v>29</v>
      </c>
      <c r="B107" s="103">
        <v>19</v>
      </c>
      <c r="C107" s="103">
        <v>19</v>
      </c>
      <c r="D107" s="103">
        <v>19</v>
      </c>
      <c r="E107" s="103">
        <v>19</v>
      </c>
    </row>
    <row r="108" spans="1:5" ht="17.25" customHeight="1" thickBot="1" x14ac:dyDescent="0.3">
      <c r="A108" s="6" t="s">
        <v>30</v>
      </c>
      <c r="B108" s="15">
        <f>B137</f>
        <v>67255</v>
      </c>
      <c r="C108" s="15">
        <f t="shared" ref="C108:E108" si="11">C137</f>
        <v>67255</v>
      </c>
      <c r="D108" s="15">
        <f t="shared" si="11"/>
        <v>67255</v>
      </c>
      <c r="E108" s="15">
        <f t="shared" si="11"/>
        <v>67255</v>
      </c>
    </row>
    <row r="109" spans="1:5" ht="17.25" customHeight="1" thickBot="1" x14ac:dyDescent="0.3">
      <c r="A109" s="6" t="s">
        <v>31</v>
      </c>
      <c r="B109" s="15">
        <f>B108/B107</f>
        <v>3539.7368421052633</v>
      </c>
      <c r="C109" s="15">
        <f>C108/C107</f>
        <v>3539.7368421052633</v>
      </c>
      <c r="D109" s="15">
        <f>D108/D107</f>
        <v>3539.7368421052633</v>
      </c>
      <c r="E109" s="15">
        <f>E108/E107</f>
        <v>3539.7368421052633</v>
      </c>
    </row>
    <row r="110" spans="1:5" ht="17.25" customHeight="1" thickBot="1" x14ac:dyDescent="0.3">
      <c r="A110" s="6" t="s">
        <v>32</v>
      </c>
      <c r="B110" s="103"/>
      <c r="C110" s="17">
        <f>C107/B107-1</f>
        <v>0</v>
      </c>
      <c r="D110" s="17">
        <f>D107/C107-1</f>
        <v>0</v>
      </c>
      <c r="E110" s="17">
        <f>E107/D107-1</f>
        <v>0</v>
      </c>
    </row>
    <row r="111" spans="1:5" ht="17.25" customHeight="1" thickBot="1" x14ac:dyDescent="0.3">
      <c r="A111" s="6" t="s">
        <v>34</v>
      </c>
      <c r="B111" s="103"/>
      <c r="C111" s="17">
        <f>C108/B108-1</f>
        <v>0</v>
      </c>
      <c r="D111" s="17">
        <f t="shared" ref="D111:E112" si="12">D108/C108-1</f>
        <v>0</v>
      </c>
      <c r="E111" s="17">
        <f t="shared" si="12"/>
        <v>0</v>
      </c>
    </row>
    <row r="112" spans="1:5" ht="17.25" customHeight="1" thickBot="1" x14ac:dyDescent="0.3">
      <c r="A112" s="6" t="s">
        <v>35</v>
      </c>
      <c r="B112" s="103"/>
      <c r="C112" s="17">
        <f>C109/B109-1</f>
        <v>0</v>
      </c>
      <c r="D112" s="17">
        <f t="shared" si="12"/>
        <v>0</v>
      </c>
      <c r="E112" s="17">
        <f t="shared" si="12"/>
        <v>0</v>
      </c>
    </row>
    <row r="113" spans="1:5" ht="17.25" customHeight="1" thickBot="1" x14ac:dyDescent="0.3">
      <c r="A113" s="117" t="s">
        <v>49</v>
      </c>
      <c r="B113" s="118"/>
      <c r="C113" s="118"/>
      <c r="D113" s="118"/>
      <c r="E113" s="119"/>
    </row>
    <row r="114" spans="1:5" ht="17.25" customHeight="1" x14ac:dyDescent="0.25">
      <c r="A114" s="106"/>
      <c r="B114" s="13">
        <v>2019</v>
      </c>
      <c r="C114" s="13">
        <v>2020</v>
      </c>
      <c r="D114" s="13">
        <v>2021</v>
      </c>
      <c r="E114" s="13">
        <v>2022</v>
      </c>
    </row>
    <row r="115" spans="1:5" ht="17.25" customHeight="1" thickBot="1" x14ac:dyDescent="0.3">
      <c r="A115" s="107"/>
      <c r="B115" s="14" t="s">
        <v>13</v>
      </c>
      <c r="C115" s="14" t="s">
        <v>14</v>
      </c>
      <c r="D115" s="14" t="s">
        <v>14</v>
      </c>
      <c r="E115" s="14" t="s">
        <v>14</v>
      </c>
    </row>
    <row r="116" spans="1:5" ht="17.25" customHeight="1" thickBot="1" x14ac:dyDescent="0.3">
      <c r="A116" s="19" t="s">
        <v>37</v>
      </c>
      <c r="B116" s="23">
        <f>B117</f>
        <v>46215</v>
      </c>
      <c r="C116" s="20">
        <f>C117</f>
        <v>46215</v>
      </c>
      <c r="D116" s="20">
        <f t="shared" ref="D116:E116" si="13">D117</f>
        <v>46215</v>
      </c>
      <c r="E116" s="20">
        <f t="shared" si="13"/>
        <v>46215</v>
      </c>
    </row>
    <row r="117" spans="1:5" ht="17.25" customHeight="1" thickBot="1" x14ac:dyDescent="0.3">
      <c r="A117" s="21" t="s">
        <v>38</v>
      </c>
      <c r="B117" s="23">
        <v>46215</v>
      </c>
      <c r="C117" s="23">
        <v>46215</v>
      </c>
      <c r="D117" s="23">
        <v>46215</v>
      </c>
      <c r="E117" s="23">
        <v>46215</v>
      </c>
    </row>
    <row r="118" spans="1:5" ht="17.25" customHeight="1" thickBot="1" x14ac:dyDescent="0.3">
      <c r="A118" s="21" t="s">
        <v>39</v>
      </c>
      <c r="B118" s="23"/>
      <c r="C118" s="23"/>
      <c r="D118" s="23"/>
      <c r="E118" s="23"/>
    </row>
    <row r="119" spans="1:5" ht="17.25" customHeight="1" thickBot="1" x14ac:dyDescent="0.3">
      <c r="A119" s="19" t="s">
        <v>40</v>
      </c>
      <c r="B119" s="20">
        <f>B120</f>
        <v>8190</v>
      </c>
      <c r="C119" s="20">
        <f>C120</f>
        <v>8190</v>
      </c>
      <c r="D119" s="20">
        <f t="shared" ref="D119:E119" si="14">D120</f>
        <v>8190</v>
      </c>
      <c r="E119" s="20">
        <f t="shared" si="14"/>
        <v>8190</v>
      </c>
    </row>
    <row r="120" spans="1:5" ht="17.25" customHeight="1" thickBot="1" x14ac:dyDescent="0.3">
      <c r="A120" s="21" t="s">
        <v>38</v>
      </c>
      <c r="B120" s="20">
        <v>8190</v>
      </c>
      <c r="C120" s="20">
        <v>8190</v>
      </c>
      <c r="D120" s="20">
        <v>8190</v>
      </c>
      <c r="E120" s="20">
        <v>8190</v>
      </c>
    </row>
    <row r="121" spans="1:5" ht="17.25" customHeight="1" thickBot="1" x14ac:dyDescent="0.3">
      <c r="A121" s="21" t="s">
        <v>39</v>
      </c>
      <c r="B121" s="23"/>
      <c r="C121" s="20"/>
      <c r="D121" s="20"/>
      <c r="E121" s="20"/>
    </row>
    <row r="122" spans="1:5" ht="17.25" customHeight="1" thickBot="1" x14ac:dyDescent="0.3">
      <c r="A122" s="19" t="s">
        <v>41</v>
      </c>
      <c r="B122" s="23">
        <f>B123</f>
        <v>5850</v>
      </c>
      <c r="C122" s="20">
        <f>C123</f>
        <v>5850</v>
      </c>
      <c r="D122" s="20">
        <f t="shared" ref="D122:E122" si="15">D123</f>
        <v>5850</v>
      </c>
      <c r="E122" s="20">
        <f t="shared" si="15"/>
        <v>5850</v>
      </c>
    </row>
    <row r="123" spans="1:5" ht="17.25" customHeight="1" thickBot="1" x14ac:dyDescent="0.3">
      <c r="A123" s="21" t="s">
        <v>38</v>
      </c>
      <c r="B123" s="23">
        <v>5850</v>
      </c>
      <c r="C123" s="23">
        <v>5850</v>
      </c>
      <c r="D123" s="23">
        <v>5850</v>
      </c>
      <c r="E123" s="23">
        <v>5850</v>
      </c>
    </row>
    <row r="124" spans="1:5" ht="17.25" customHeight="1" thickBot="1" x14ac:dyDescent="0.3">
      <c r="A124" s="21" t="s">
        <v>39</v>
      </c>
      <c r="B124" s="23"/>
      <c r="C124" s="20"/>
      <c r="D124" s="20"/>
      <c r="E124" s="20"/>
    </row>
    <row r="125" spans="1:5" ht="17.25" customHeight="1" thickBot="1" x14ac:dyDescent="0.3">
      <c r="A125" s="19" t="s">
        <v>42</v>
      </c>
      <c r="B125" s="23"/>
      <c r="C125" s="20"/>
      <c r="D125" s="20"/>
      <c r="E125" s="20"/>
    </row>
    <row r="126" spans="1:5" ht="17.25" customHeight="1" thickBot="1" x14ac:dyDescent="0.3">
      <c r="A126" s="21" t="s">
        <v>38</v>
      </c>
      <c r="B126" s="23"/>
      <c r="C126" s="20"/>
      <c r="D126" s="20"/>
      <c r="E126" s="20"/>
    </row>
    <row r="127" spans="1:5" ht="17.25" customHeight="1" thickBot="1" x14ac:dyDescent="0.3">
      <c r="A127" s="21" t="s">
        <v>39</v>
      </c>
      <c r="B127" s="23"/>
      <c r="C127" s="20"/>
      <c r="D127" s="20"/>
      <c r="E127" s="20"/>
    </row>
    <row r="128" spans="1:5" ht="17.25" customHeight="1" thickBot="1" x14ac:dyDescent="0.3">
      <c r="A128" s="19" t="s">
        <v>43</v>
      </c>
      <c r="B128" s="23">
        <f>B129</f>
        <v>7000</v>
      </c>
      <c r="C128" s="23">
        <f t="shared" ref="C128:E128" si="16">C129</f>
        <v>7000</v>
      </c>
      <c r="D128" s="23">
        <f t="shared" si="16"/>
        <v>7000</v>
      </c>
      <c r="E128" s="23">
        <f t="shared" si="16"/>
        <v>7000</v>
      </c>
    </row>
    <row r="129" spans="1:5" ht="17.25" customHeight="1" thickBot="1" x14ac:dyDescent="0.3">
      <c r="A129" s="21" t="s">
        <v>38</v>
      </c>
      <c r="B129" s="23">
        <v>7000</v>
      </c>
      <c r="C129" s="20">
        <v>7000</v>
      </c>
      <c r="D129" s="20">
        <v>7000</v>
      </c>
      <c r="E129" s="20">
        <v>7000</v>
      </c>
    </row>
    <row r="130" spans="1:5" ht="17.25" customHeight="1" thickBot="1" x14ac:dyDescent="0.3">
      <c r="A130" s="21" t="s">
        <v>39</v>
      </c>
      <c r="B130" s="23"/>
      <c r="C130" s="20"/>
      <c r="D130" s="20"/>
      <c r="E130" s="20"/>
    </row>
    <row r="131" spans="1:5" ht="17.25" customHeight="1" thickBot="1" x14ac:dyDescent="0.3">
      <c r="A131" s="19" t="s">
        <v>44</v>
      </c>
      <c r="B131" s="23"/>
      <c r="C131" s="20"/>
      <c r="D131" s="20"/>
      <c r="E131" s="20"/>
    </row>
    <row r="132" spans="1:5" ht="17.25" customHeight="1" thickBot="1" x14ac:dyDescent="0.3">
      <c r="A132" s="21" t="s">
        <v>38</v>
      </c>
      <c r="B132" s="23"/>
      <c r="C132" s="20"/>
      <c r="D132" s="20"/>
      <c r="E132" s="20"/>
    </row>
    <row r="133" spans="1:5" ht="17.25" customHeight="1" thickBot="1" x14ac:dyDescent="0.3">
      <c r="A133" s="21" t="s">
        <v>39</v>
      </c>
      <c r="B133" s="23"/>
      <c r="C133" s="20"/>
      <c r="D133" s="20"/>
      <c r="E133" s="20"/>
    </row>
    <row r="134" spans="1:5" ht="17.25" customHeight="1" thickBot="1" x14ac:dyDescent="0.3">
      <c r="A134" s="19" t="s">
        <v>45</v>
      </c>
      <c r="B134" s="23"/>
      <c r="C134" s="20"/>
      <c r="D134" s="20"/>
      <c r="E134" s="20"/>
    </row>
    <row r="135" spans="1:5" ht="17.25" customHeight="1" thickBot="1" x14ac:dyDescent="0.3">
      <c r="A135" s="21" t="s">
        <v>38</v>
      </c>
      <c r="B135" s="23"/>
      <c r="C135" s="20"/>
      <c r="D135" s="20"/>
      <c r="E135" s="20"/>
    </row>
    <row r="136" spans="1:5" ht="17.25" customHeight="1" thickBot="1" x14ac:dyDescent="0.3">
      <c r="A136" s="21" t="s">
        <v>39</v>
      </c>
      <c r="B136" s="23"/>
      <c r="C136" s="20"/>
      <c r="D136" s="20"/>
      <c r="E136" s="20"/>
    </row>
    <row r="137" spans="1:5" ht="17.25" customHeight="1" thickBot="1" x14ac:dyDescent="0.3">
      <c r="A137" s="33" t="s">
        <v>50</v>
      </c>
      <c r="B137" s="23">
        <f>B134+B131+B128+B125+B122+B119+B116</f>
        <v>67255</v>
      </c>
      <c r="C137" s="23">
        <f t="shared" ref="C137:E137" si="17">C134+C131+C128+C125+C122+C119+C116</f>
        <v>67255</v>
      </c>
      <c r="D137" s="23">
        <f t="shared" si="17"/>
        <v>67255</v>
      </c>
      <c r="E137" s="23">
        <f t="shared" si="17"/>
        <v>67255</v>
      </c>
    </row>
    <row r="138" spans="1:5" ht="17.25" customHeight="1" thickBot="1" x14ac:dyDescent="0.3">
      <c r="A138" s="29" t="s">
        <v>47</v>
      </c>
      <c r="B138" s="30">
        <f>IF(B137-B108=0,0,"Error")</f>
        <v>0</v>
      </c>
      <c r="C138" s="30">
        <f>IF(C137-C108=0,0,"Error")</f>
        <v>0</v>
      </c>
      <c r="D138" s="30">
        <f>IF(D137-D108=0,0,"Error")</f>
        <v>0</v>
      </c>
      <c r="E138" s="30">
        <f>IF(E137-E108=0,0,"Error")</f>
        <v>0</v>
      </c>
    </row>
    <row r="139" spans="1:5" ht="15.75" thickBot="1" x14ac:dyDescent="0.3">
      <c r="A139" s="31" t="s">
        <v>51</v>
      </c>
      <c r="B139" s="140" t="s">
        <v>119</v>
      </c>
      <c r="C139" s="135"/>
      <c r="D139" s="135"/>
      <c r="E139" s="136"/>
    </row>
    <row r="140" spans="1:5" ht="26.25" customHeight="1" thickBot="1" x14ac:dyDescent="0.3">
      <c r="A140" s="6" t="s">
        <v>26</v>
      </c>
      <c r="B140" s="111" t="s">
        <v>120</v>
      </c>
      <c r="C140" s="112"/>
      <c r="D140" s="112"/>
      <c r="E140" s="113"/>
    </row>
    <row r="141" spans="1:5" ht="15.75" thickBot="1" x14ac:dyDescent="0.3">
      <c r="A141" s="6" t="s">
        <v>28</v>
      </c>
      <c r="B141" s="114" t="s">
        <v>121</v>
      </c>
      <c r="C141" s="115"/>
      <c r="D141" s="115"/>
      <c r="E141" s="116"/>
    </row>
    <row r="142" spans="1:5" ht="12.75" customHeight="1" x14ac:dyDescent="0.25">
      <c r="A142" s="106"/>
      <c r="B142" s="13">
        <v>2019</v>
      </c>
      <c r="C142" s="13">
        <v>2020</v>
      </c>
      <c r="D142" s="13">
        <v>2021</v>
      </c>
      <c r="E142" s="13">
        <v>2022</v>
      </c>
    </row>
    <row r="143" spans="1:5" ht="9" customHeight="1" thickBot="1" x14ac:dyDescent="0.3">
      <c r="A143" s="107"/>
      <c r="B143" s="14" t="s">
        <v>13</v>
      </c>
      <c r="C143" s="14" t="s">
        <v>14</v>
      </c>
      <c r="D143" s="14" t="s">
        <v>14</v>
      </c>
      <c r="E143" s="14" t="s">
        <v>14</v>
      </c>
    </row>
    <row r="144" spans="1:5" ht="15.75" thickBot="1" x14ac:dyDescent="0.3">
      <c r="A144" s="6" t="s">
        <v>29</v>
      </c>
      <c r="B144" s="34">
        <v>480</v>
      </c>
      <c r="C144" s="34">
        <v>480</v>
      </c>
      <c r="D144" s="34">
        <v>500</v>
      </c>
      <c r="E144" s="34">
        <v>550</v>
      </c>
    </row>
    <row r="145" spans="1:7" ht="15.75" thickBot="1" x14ac:dyDescent="0.3">
      <c r="A145" s="6" t="s">
        <v>30</v>
      </c>
      <c r="B145" s="15">
        <f>B174</f>
        <v>73645</v>
      </c>
      <c r="C145" s="15">
        <f t="shared" ref="C145:E145" si="18">C174</f>
        <v>95745</v>
      </c>
      <c r="D145" s="15">
        <f t="shared" si="18"/>
        <v>95745</v>
      </c>
      <c r="E145" s="15">
        <f t="shared" si="18"/>
        <v>96745</v>
      </c>
    </row>
    <row r="146" spans="1:7" ht="15.75" thickBot="1" x14ac:dyDescent="0.3">
      <c r="A146" s="6" t="s">
        <v>31</v>
      </c>
      <c r="B146" s="15">
        <f>B145/B144</f>
        <v>153.42708333333334</v>
      </c>
      <c r="C146" s="15">
        <f>C145/C144</f>
        <v>199.46875</v>
      </c>
      <c r="D146" s="15">
        <f>D145/D144</f>
        <v>191.49</v>
      </c>
      <c r="E146" s="15">
        <f>E145/E144</f>
        <v>175.9</v>
      </c>
    </row>
    <row r="147" spans="1:7" ht="15.75" thickBot="1" x14ac:dyDescent="0.3">
      <c r="A147" s="6" t="s">
        <v>32</v>
      </c>
      <c r="B147" s="103"/>
      <c r="C147" s="17">
        <f>C144/B144-1</f>
        <v>0</v>
      </c>
      <c r="D147" s="17">
        <f>D144/C144-1</f>
        <v>4.1666666666666741E-2</v>
      </c>
      <c r="E147" s="17">
        <f>E144/D144-1</f>
        <v>0.10000000000000009</v>
      </c>
    </row>
    <row r="148" spans="1:7" ht="15.75" thickBot="1" x14ac:dyDescent="0.3">
      <c r="A148" s="6" t="s">
        <v>34</v>
      </c>
      <c r="B148" s="103"/>
      <c r="C148" s="17">
        <f>C145/B145-1</f>
        <v>0.30008826125330978</v>
      </c>
      <c r="D148" s="17">
        <f t="shared" ref="D148:E149" si="19">D145/C145-1</f>
        <v>0</v>
      </c>
      <c r="E148" s="17">
        <f t="shared" si="19"/>
        <v>1.0444409629745577E-2</v>
      </c>
    </row>
    <row r="149" spans="1:7" ht="15.75" thickBot="1" x14ac:dyDescent="0.3">
      <c r="A149" s="6" t="s">
        <v>35</v>
      </c>
      <c r="B149" s="103"/>
      <c r="C149" s="17">
        <f>C146/B146-1</f>
        <v>0.30008826125330978</v>
      </c>
      <c r="D149" s="17">
        <f t="shared" si="19"/>
        <v>-3.9999999999999925E-2</v>
      </c>
      <c r="E149" s="17">
        <f t="shared" si="19"/>
        <v>-8.1414173063867556E-2</v>
      </c>
    </row>
    <row r="150" spans="1:7" ht="24.75" customHeight="1" thickBot="1" x14ac:dyDescent="0.3">
      <c r="A150" s="117" t="s">
        <v>49</v>
      </c>
      <c r="B150" s="118"/>
      <c r="C150" s="118"/>
      <c r="D150" s="118"/>
      <c r="E150" s="119"/>
    </row>
    <row r="151" spans="1:7" ht="12.75" customHeight="1" x14ac:dyDescent="0.25">
      <c r="A151" s="106"/>
      <c r="B151" s="13">
        <v>2019</v>
      </c>
      <c r="C151" s="13">
        <v>2020</v>
      </c>
      <c r="D151" s="13">
        <v>2021</v>
      </c>
      <c r="E151" s="13">
        <v>2022</v>
      </c>
    </row>
    <row r="152" spans="1:7" ht="9" customHeight="1" thickBot="1" x14ac:dyDescent="0.3">
      <c r="A152" s="107"/>
      <c r="B152" s="14" t="s">
        <v>13</v>
      </c>
      <c r="C152" s="14" t="s">
        <v>14</v>
      </c>
      <c r="D152" s="14" t="s">
        <v>14</v>
      </c>
      <c r="E152" s="14" t="s">
        <v>14</v>
      </c>
    </row>
    <row r="153" spans="1:7" ht="24.75" customHeight="1" thickBot="1" x14ac:dyDescent="0.3">
      <c r="A153" s="19" t="s">
        <v>37</v>
      </c>
      <c r="B153" s="20">
        <f>B154</f>
        <v>56485.000000000007</v>
      </c>
      <c r="C153" s="20">
        <f t="shared" ref="C153:E153" si="20">C154</f>
        <v>75785</v>
      </c>
      <c r="D153" s="20">
        <f t="shared" si="20"/>
        <v>75785</v>
      </c>
      <c r="E153" s="20">
        <f t="shared" si="20"/>
        <v>75785</v>
      </c>
    </row>
    <row r="154" spans="1:7" ht="15.75" thickBot="1" x14ac:dyDescent="0.3">
      <c r="A154" s="21" t="s">
        <v>38</v>
      </c>
      <c r="B154" s="23">
        <f>102700*0.55</f>
        <v>56485.000000000007</v>
      </c>
      <c r="C154" s="23">
        <v>75785</v>
      </c>
      <c r="D154" s="23">
        <v>75785</v>
      </c>
      <c r="E154" s="23">
        <v>75785</v>
      </c>
    </row>
    <row r="155" spans="1:7" ht="15.75" thickBot="1" x14ac:dyDescent="0.3">
      <c r="A155" s="21" t="s">
        <v>39</v>
      </c>
      <c r="B155" s="23"/>
      <c r="C155" s="32"/>
      <c r="D155" s="32"/>
      <c r="E155" s="32"/>
    </row>
    <row r="156" spans="1:7" ht="24.75" customHeight="1" thickBot="1" x14ac:dyDescent="0.3">
      <c r="A156" s="19" t="s">
        <v>40</v>
      </c>
      <c r="B156" s="20">
        <f>B157</f>
        <v>10010</v>
      </c>
      <c r="C156" s="20">
        <f t="shared" ref="C156:E156" si="21">C157</f>
        <v>12810</v>
      </c>
      <c r="D156" s="20">
        <f t="shared" si="21"/>
        <v>12810</v>
      </c>
      <c r="E156" s="20">
        <f t="shared" si="21"/>
        <v>12810</v>
      </c>
    </row>
    <row r="157" spans="1:7" ht="15.75" thickBot="1" x14ac:dyDescent="0.3">
      <c r="A157" s="21" t="s">
        <v>38</v>
      </c>
      <c r="B157" s="23">
        <f>18200*0.55</f>
        <v>10010</v>
      </c>
      <c r="C157" s="23">
        <v>12810</v>
      </c>
      <c r="D157" s="23">
        <v>12810</v>
      </c>
      <c r="E157" s="23">
        <v>12810</v>
      </c>
    </row>
    <row r="158" spans="1:7" ht="15.75" thickBot="1" x14ac:dyDescent="0.3">
      <c r="A158" s="21" t="s">
        <v>39</v>
      </c>
      <c r="B158" s="23"/>
      <c r="C158" s="20"/>
      <c r="D158" s="20"/>
      <c r="E158" s="20"/>
    </row>
    <row r="159" spans="1:7" ht="24.75" customHeight="1" thickBot="1" x14ac:dyDescent="0.3">
      <c r="A159" s="19" t="s">
        <v>41</v>
      </c>
      <c r="B159" s="35">
        <f>B160</f>
        <v>7150.0000000000009</v>
      </c>
      <c r="C159" s="35">
        <f t="shared" ref="C159:E159" si="22">C160</f>
        <v>7150.0000000000009</v>
      </c>
      <c r="D159" s="35">
        <f t="shared" si="22"/>
        <v>7150.0000000000009</v>
      </c>
      <c r="E159" s="35">
        <f t="shared" si="22"/>
        <v>8150</v>
      </c>
    </row>
    <row r="160" spans="1:7" ht="15.75" thickBot="1" x14ac:dyDescent="0.3">
      <c r="A160" s="21" t="s">
        <v>38</v>
      </c>
      <c r="B160" s="23">
        <f>13000*0.55</f>
        <v>7150.0000000000009</v>
      </c>
      <c r="C160" s="23">
        <f t="shared" ref="C160:D160" si="23">13000*0.55</f>
        <v>7150.0000000000009</v>
      </c>
      <c r="D160" s="23">
        <f t="shared" si="23"/>
        <v>7150.0000000000009</v>
      </c>
      <c r="E160" s="23">
        <v>8150</v>
      </c>
      <c r="G160" s="61"/>
    </row>
    <row r="161" spans="1:5" ht="15.75" thickBot="1" x14ac:dyDescent="0.3">
      <c r="A161" s="21" t="s">
        <v>39</v>
      </c>
      <c r="B161" s="23"/>
      <c r="C161" s="20"/>
      <c r="D161" s="20"/>
      <c r="E161" s="20"/>
    </row>
    <row r="162" spans="1:5" ht="15.75" thickBot="1" x14ac:dyDescent="0.3">
      <c r="A162" s="19" t="s">
        <v>42</v>
      </c>
      <c r="B162" s="23"/>
      <c r="C162" s="20"/>
      <c r="D162" s="20"/>
      <c r="E162" s="20"/>
    </row>
    <row r="163" spans="1:5" ht="15.75" thickBot="1" x14ac:dyDescent="0.3">
      <c r="A163" s="21" t="s">
        <v>38</v>
      </c>
      <c r="B163" s="23"/>
      <c r="C163" s="20"/>
      <c r="D163" s="20"/>
      <c r="E163" s="20"/>
    </row>
    <row r="164" spans="1:5" ht="15.75" thickBot="1" x14ac:dyDescent="0.3">
      <c r="A164" s="21" t="s">
        <v>39</v>
      </c>
      <c r="B164" s="23"/>
      <c r="C164" s="20"/>
      <c r="D164" s="20"/>
      <c r="E164" s="20"/>
    </row>
    <row r="165" spans="1:5" ht="15.75" thickBot="1" x14ac:dyDescent="0.3">
      <c r="A165" s="19" t="s">
        <v>43</v>
      </c>
      <c r="B165" s="23">
        <f>B166</f>
        <v>0</v>
      </c>
      <c r="C165" s="23">
        <f t="shared" ref="C165:E165" si="24">C166</f>
        <v>0</v>
      </c>
      <c r="D165" s="23">
        <f t="shared" si="24"/>
        <v>0</v>
      </c>
      <c r="E165" s="23">
        <f t="shared" si="24"/>
        <v>0</v>
      </c>
    </row>
    <row r="166" spans="1:5" ht="15.75" thickBot="1" x14ac:dyDescent="0.3">
      <c r="A166" s="21" t="s">
        <v>38</v>
      </c>
      <c r="B166" s="23"/>
      <c r="C166" s="23"/>
      <c r="D166" s="23"/>
      <c r="E166" s="23"/>
    </row>
    <row r="167" spans="1:5" ht="15" customHeight="1" thickBot="1" x14ac:dyDescent="0.3">
      <c r="A167" s="21" t="s">
        <v>39</v>
      </c>
      <c r="B167" s="23"/>
      <c r="C167" s="20"/>
      <c r="D167" s="20"/>
      <c r="E167" s="20"/>
    </row>
    <row r="168" spans="1:5" ht="15.75" thickBot="1" x14ac:dyDescent="0.3">
      <c r="A168" s="19" t="s">
        <v>44</v>
      </c>
      <c r="B168" s="23">
        <v>0</v>
      </c>
      <c r="C168" s="20">
        <v>0</v>
      </c>
      <c r="D168" s="20">
        <v>0</v>
      </c>
      <c r="E168" s="20">
        <v>0</v>
      </c>
    </row>
    <row r="169" spans="1:5" ht="15.75" thickBot="1" x14ac:dyDescent="0.3">
      <c r="A169" s="21" t="s">
        <v>38</v>
      </c>
      <c r="B169" s="23"/>
      <c r="C169" s="20"/>
      <c r="D169" s="20"/>
      <c r="E169" s="20"/>
    </row>
    <row r="170" spans="1:5" ht="15.75" thickBot="1" x14ac:dyDescent="0.3">
      <c r="A170" s="21" t="s">
        <v>39</v>
      </c>
      <c r="B170" s="23"/>
      <c r="C170" s="20"/>
      <c r="D170" s="20"/>
      <c r="E170" s="20"/>
    </row>
    <row r="171" spans="1:5" ht="15.75" thickBot="1" x14ac:dyDescent="0.3">
      <c r="A171" s="19" t="s">
        <v>45</v>
      </c>
      <c r="B171" s="23"/>
      <c r="C171" s="20"/>
      <c r="D171" s="20"/>
      <c r="E171" s="20"/>
    </row>
    <row r="172" spans="1:5" ht="15.75" thickBot="1" x14ac:dyDescent="0.3">
      <c r="A172" s="21" t="s">
        <v>38</v>
      </c>
      <c r="B172" s="23"/>
      <c r="C172" s="20"/>
      <c r="D172" s="20"/>
      <c r="E172" s="20"/>
    </row>
    <row r="173" spans="1:5" ht="15.75" thickBot="1" x14ac:dyDescent="0.3">
      <c r="A173" s="21" t="s">
        <v>39</v>
      </c>
      <c r="B173" s="23"/>
      <c r="C173" s="20"/>
      <c r="D173" s="20"/>
      <c r="E173" s="20"/>
    </row>
    <row r="174" spans="1:5" ht="15.75" thickBot="1" x14ac:dyDescent="0.3">
      <c r="A174" s="33" t="s">
        <v>50</v>
      </c>
      <c r="B174" s="23">
        <f>B171+B168+B165+B162+B159+B156+B153</f>
        <v>73645</v>
      </c>
      <c r="C174" s="23">
        <f t="shared" ref="C174:E174" si="25">C171+C168+C165+C162+C159+C156+C153</f>
        <v>95745</v>
      </c>
      <c r="D174" s="23">
        <f t="shared" si="25"/>
        <v>95745</v>
      </c>
      <c r="E174" s="23">
        <f t="shared" si="25"/>
        <v>96745</v>
      </c>
    </row>
    <row r="175" spans="1:5" ht="17.25" customHeight="1" thickBot="1" x14ac:dyDescent="0.3">
      <c r="A175" s="29" t="s">
        <v>47</v>
      </c>
      <c r="B175" s="30">
        <f>IF(B174-B145=0,0,"Error")</f>
        <v>0</v>
      </c>
      <c r="C175" s="30">
        <f>IF(C174-C145=0,0,"Error")</f>
        <v>0</v>
      </c>
      <c r="D175" s="30">
        <f>IF(D174-D145=0,0,"Error")</f>
        <v>0</v>
      </c>
      <c r="E175" s="30">
        <f>IF(E174-E145=0,0,"Error")</f>
        <v>0</v>
      </c>
    </row>
    <row r="176" spans="1:5" s="62" customFormat="1" ht="15.75" thickBot="1" x14ac:dyDescent="0.3">
      <c r="A176" s="192" t="s">
        <v>52</v>
      </c>
      <c r="B176" s="193"/>
      <c r="C176" s="193"/>
      <c r="D176" s="193"/>
      <c r="E176" s="194"/>
    </row>
    <row r="177" spans="1:5" ht="15.75" thickBot="1" x14ac:dyDescent="0.3">
      <c r="A177" s="120" t="s">
        <v>80</v>
      </c>
      <c r="B177" s="121"/>
      <c r="C177" s="121"/>
      <c r="D177" s="121"/>
      <c r="E177" s="122"/>
    </row>
    <row r="178" spans="1:5" ht="15.75" thickBot="1" x14ac:dyDescent="0.3">
      <c r="A178" s="63" t="s">
        <v>54</v>
      </c>
      <c r="B178" s="195" t="s">
        <v>122</v>
      </c>
      <c r="C178" s="196"/>
      <c r="D178" s="197"/>
      <c r="E178" s="198"/>
    </row>
    <row r="179" spans="1:5" ht="30.75" customHeight="1" thickBot="1" x14ac:dyDescent="0.3">
      <c r="A179" s="64" t="s">
        <v>55</v>
      </c>
      <c r="B179" s="64" t="s">
        <v>123</v>
      </c>
      <c r="C179" s="65" t="s">
        <v>56</v>
      </c>
      <c r="D179" s="190"/>
      <c r="E179" s="191"/>
    </row>
    <row r="180" spans="1:5" ht="15.75" thickBot="1" x14ac:dyDescent="0.3">
      <c r="A180" s="66"/>
      <c r="B180" s="199"/>
      <c r="C180" s="200"/>
      <c r="D180" s="190"/>
      <c r="E180" s="191"/>
    </row>
    <row r="181" spans="1:5" ht="30.75" customHeight="1" thickBot="1" x14ac:dyDescent="0.3">
      <c r="A181" s="67" t="s">
        <v>26</v>
      </c>
      <c r="B181" s="182" t="s">
        <v>124</v>
      </c>
      <c r="C181" s="183"/>
      <c r="D181" s="183"/>
      <c r="E181" s="184"/>
    </row>
    <row r="182" spans="1:5" ht="15.75" thickBot="1" x14ac:dyDescent="0.3">
      <c r="A182" s="67" t="s">
        <v>28</v>
      </c>
      <c r="B182" s="185" t="s">
        <v>125</v>
      </c>
      <c r="C182" s="186"/>
      <c r="D182" s="186"/>
      <c r="E182" s="187"/>
    </row>
    <row r="183" spans="1:5" ht="12.75" customHeight="1" x14ac:dyDescent="0.25">
      <c r="A183" s="188"/>
      <c r="B183" s="68">
        <v>2019</v>
      </c>
      <c r="C183" s="68">
        <v>2020</v>
      </c>
      <c r="D183" s="68">
        <v>2021</v>
      </c>
      <c r="E183" s="68">
        <v>2022</v>
      </c>
    </row>
    <row r="184" spans="1:5" ht="9" customHeight="1" thickBot="1" x14ac:dyDescent="0.3">
      <c r="A184" s="189"/>
      <c r="B184" s="69" t="s">
        <v>13</v>
      </c>
      <c r="C184" s="69" t="s">
        <v>14</v>
      </c>
      <c r="D184" s="69" t="s">
        <v>14</v>
      </c>
      <c r="E184" s="69" t="s">
        <v>14</v>
      </c>
    </row>
    <row r="185" spans="1:5" ht="15.75" thickBot="1" x14ac:dyDescent="0.3">
      <c r="A185" s="67" t="s">
        <v>29</v>
      </c>
      <c r="B185" s="70">
        <v>4</v>
      </c>
      <c r="C185" s="70">
        <v>1</v>
      </c>
      <c r="D185" s="70">
        <v>2</v>
      </c>
      <c r="E185" s="70">
        <v>4</v>
      </c>
    </row>
    <row r="186" spans="1:5" ht="15.75" thickBot="1" x14ac:dyDescent="0.3">
      <c r="A186" s="67" t="s">
        <v>30</v>
      </c>
      <c r="B186" s="70">
        <v>96000</v>
      </c>
      <c r="C186" s="70">
        <v>18850</v>
      </c>
      <c r="D186" s="70">
        <v>37300</v>
      </c>
      <c r="E186" s="70">
        <f>E204</f>
        <v>85000</v>
      </c>
    </row>
    <row r="187" spans="1:5" ht="15.75" thickBot="1" x14ac:dyDescent="0.3">
      <c r="A187" s="71" t="s">
        <v>31</v>
      </c>
      <c r="B187" s="72">
        <f>B186/B185</f>
        <v>24000</v>
      </c>
      <c r="C187" s="72">
        <f t="shared" ref="C187:E187" si="26">C186/C185</f>
        <v>18850</v>
      </c>
      <c r="D187" s="72">
        <f t="shared" si="26"/>
        <v>18650</v>
      </c>
      <c r="E187" s="72">
        <f t="shared" si="26"/>
        <v>21250</v>
      </c>
    </row>
    <row r="188" spans="1:5" ht="15.75" thickBot="1" x14ac:dyDescent="0.3">
      <c r="A188" s="6" t="s">
        <v>32</v>
      </c>
      <c r="B188" s="103"/>
      <c r="C188" s="17">
        <f>C185/B185-1</f>
        <v>-0.75</v>
      </c>
      <c r="D188" s="17">
        <f t="shared" ref="D188:E190" si="27">D185/C185-1</f>
        <v>1</v>
      </c>
      <c r="E188" s="17">
        <f t="shared" si="27"/>
        <v>1</v>
      </c>
    </row>
    <row r="189" spans="1:5" ht="15.75" thickBot="1" x14ac:dyDescent="0.3">
      <c r="A189" s="6" t="s">
        <v>34</v>
      </c>
      <c r="B189" s="103" t="s">
        <v>33</v>
      </c>
      <c r="C189" s="17">
        <f>C186/B186-1</f>
        <v>-0.80364583333333339</v>
      </c>
      <c r="D189" s="17">
        <f t="shared" si="27"/>
        <v>0.97877984084880643</v>
      </c>
      <c r="E189" s="17">
        <f t="shared" si="27"/>
        <v>1.2788203753351208</v>
      </c>
    </row>
    <row r="190" spans="1:5" ht="15.75" thickBot="1" x14ac:dyDescent="0.3">
      <c r="A190" s="6" t="s">
        <v>35</v>
      </c>
      <c r="B190" s="103" t="s">
        <v>33</v>
      </c>
      <c r="C190" s="17">
        <f>C187/B187-1</f>
        <v>-0.21458333333333335</v>
      </c>
      <c r="D190" s="17">
        <f t="shared" si="27"/>
        <v>-1.0610079575596787E-2</v>
      </c>
      <c r="E190" s="17">
        <f t="shared" si="27"/>
        <v>0.13941018766756041</v>
      </c>
    </row>
    <row r="191" spans="1:5" ht="15.75" thickBot="1" x14ac:dyDescent="0.3">
      <c r="A191" s="117" t="s">
        <v>60</v>
      </c>
      <c r="B191" s="118"/>
      <c r="C191" s="118"/>
      <c r="D191" s="118"/>
      <c r="E191" s="119"/>
    </row>
    <row r="192" spans="1:5" ht="12.75" customHeight="1" x14ac:dyDescent="0.25">
      <c r="A192" s="106"/>
      <c r="B192" s="13">
        <v>2019</v>
      </c>
      <c r="C192" s="13">
        <v>2020</v>
      </c>
      <c r="D192" s="13">
        <v>2021</v>
      </c>
      <c r="E192" s="13">
        <v>2022</v>
      </c>
    </row>
    <row r="193" spans="1:5" ht="9" customHeight="1" thickBot="1" x14ac:dyDescent="0.3">
      <c r="A193" s="107"/>
      <c r="B193" s="14" t="s">
        <v>13</v>
      </c>
      <c r="C193" s="14" t="s">
        <v>14</v>
      </c>
      <c r="D193" s="14" t="s">
        <v>14</v>
      </c>
      <c r="E193" s="14" t="s">
        <v>14</v>
      </c>
    </row>
    <row r="194" spans="1:5" ht="15.75" thickBot="1" x14ac:dyDescent="0.3">
      <c r="A194" s="19" t="s">
        <v>61</v>
      </c>
      <c r="B194" s="20">
        <f>B195+B196+B197+B198</f>
        <v>0</v>
      </c>
      <c r="C194" s="20">
        <f t="shared" ref="C194:E194" si="28">C195+C196+C197+C198</f>
        <v>0</v>
      </c>
      <c r="D194" s="20">
        <f t="shared" si="28"/>
        <v>0</v>
      </c>
      <c r="E194" s="20">
        <f t="shared" si="28"/>
        <v>0</v>
      </c>
    </row>
    <row r="195" spans="1:5" ht="15.75" thickBot="1" x14ac:dyDescent="0.3">
      <c r="A195" s="21" t="s">
        <v>38</v>
      </c>
      <c r="B195" s="20"/>
      <c r="C195" s="20"/>
      <c r="D195" s="20"/>
      <c r="E195" s="20"/>
    </row>
    <row r="196" spans="1:5" ht="15.75" thickBot="1" x14ac:dyDescent="0.3">
      <c r="A196" s="21" t="s">
        <v>62</v>
      </c>
      <c r="B196" s="20"/>
      <c r="C196" s="20"/>
      <c r="D196" s="20"/>
      <c r="E196" s="20"/>
    </row>
    <row r="197" spans="1:5" ht="15.75" thickBot="1" x14ac:dyDescent="0.3">
      <c r="A197" s="21" t="s">
        <v>63</v>
      </c>
      <c r="B197" s="20"/>
      <c r="C197" s="20"/>
      <c r="D197" s="20"/>
      <c r="E197" s="20"/>
    </row>
    <row r="198" spans="1:5" ht="15.75" thickBot="1" x14ac:dyDescent="0.3">
      <c r="A198" s="21" t="s">
        <v>64</v>
      </c>
      <c r="B198" s="20"/>
      <c r="C198" s="20"/>
      <c r="D198" s="20"/>
      <c r="E198" s="20"/>
    </row>
    <row r="199" spans="1:5" ht="15.75" thickBot="1" x14ac:dyDescent="0.3">
      <c r="A199" s="19" t="s">
        <v>65</v>
      </c>
      <c r="B199" s="23">
        <f>B200+B201+B202+B203</f>
        <v>96000</v>
      </c>
      <c r="C199" s="23">
        <f t="shared" ref="C199:E199" si="29">C200+C201+C202+C203</f>
        <v>18850</v>
      </c>
      <c r="D199" s="23">
        <f t="shared" si="29"/>
        <v>37300</v>
      </c>
      <c r="E199" s="23">
        <f t="shared" si="29"/>
        <v>85000</v>
      </c>
    </row>
    <row r="200" spans="1:5" ht="15.75" thickBot="1" x14ac:dyDescent="0.3">
      <c r="A200" s="21" t="s">
        <v>38</v>
      </c>
      <c r="B200" s="23">
        <v>96000</v>
      </c>
      <c r="C200" s="20">
        <v>18850</v>
      </c>
      <c r="D200" s="73">
        <f>-35400+72700</f>
        <v>37300</v>
      </c>
      <c r="E200" s="73">
        <v>85000</v>
      </c>
    </row>
    <row r="201" spans="1:5" ht="15.75" thickBot="1" x14ac:dyDescent="0.3">
      <c r="A201" s="21" t="s">
        <v>62</v>
      </c>
      <c r="B201" s="23"/>
      <c r="C201" s="20"/>
      <c r="D201" s="20"/>
      <c r="E201" s="20"/>
    </row>
    <row r="202" spans="1:5" ht="15.75" thickBot="1" x14ac:dyDescent="0.3">
      <c r="A202" s="21" t="s">
        <v>63</v>
      </c>
      <c r="B202" s="23"/>
      <c r="C202" s="20"/>
      <c r="D202" s="20"/>
      <c r="E202" s="20"/>
    </row>
    <row r="203" spans="1:5" ht="15.75" thickBot="1" x14ac:dyDescent="0.3">
      <c r="A203" s="21" t="s">
        <v>64</v>
      </c>
      <c r="B203" s="23"/>
      <c r="C203" s="20"/>
      <c r="D203" s="20"/>
      <c r="E203" s="20"/>
    </row>
    <row r="204" spans="1:5" ht="15.75" thickBot="1" x14ac:dyDescent="0.3">
      <c r="A204" s="39" t="s">
        <v>46</v>
      </c>
      <c r="B204" s="23">
        <f>B194+B199</f>
        <v>96000</v>
      </c>
      <c r="C204" s="23">
        <f t="shared" ref="C204:E204" si="30">C194+C199</f>
        <v>18850</v>
      </c>
      <c r="D204" s="23">
        <f t="shared" si="30"/>
        <v>37300</v>
      </c>
      <c r="E204" s="23">
        <f t="shared" si="30"/>
        <v>85000</v>
      </c>
    </row>
    <row r="205" spans="1:5" ht="34.5" thickBot="1" x14ac:dyDescent="0.3">
      <c r="A205" s="64" t="s">
        <v>126</v>
      </c>
      <c r="B205" s="64" t="s">
        <v>127</v>
      </c>
      <c r="C205" s="65" t="s">
        <v>56</v>
      </c>
      <c r="D205" s="190"/>
      <c r="E205" s="191"/>
    </row>
    <row r="206" spans="1:5" ht="15.75" thickBot="1" x14ac:dyDescent="0.3">
      <c r="A206" s="66"/>
      <c r="B206" s="199"/>
      <c r="C206" s="200"/>
      <c r="D206" s="190"/>
      <c r="E206" s="191"/>
    </row>
    <row r="207" spans="1:5" ht="37.5" customHeight="1" thickBot="1" x14ac:dyDescent="0.3">
      <c r="A207" s="67" t="s">
        <v>26</v>
      </c>
      <c r="B207" s="182" t="s">
        <v>124</v>
      </c>
      <c r="C207" s="183"/>
      <c r="D207" s="183"/>
      <c r="E207" s="184"/>
    </row>
    <row r="208" spans="1:5" ht="15.75" thickBot="1" x14ac:dyDescent="0.3">
      <c r="A208" s="67" t="s">
        <v>28</v>
      </c>
      <c r="B208" s="185" t="s">
        <v>128</v>
      </c>
      <c r="C208" s="186"/>
      <c r="D208" s="186"/>
      <c r="E208" s="187"/>
    </row>
    <row r="209" spans="1:5" ht="12.75" customHeight="1" x14ac:dyDescent="0.25">
      <c r="A209" s="188"/>
      <c r="B209" s="68">
        <v>2019</v>
      </c>
      <c r="C209" s="68">
        <v>2020</v>
      </c>
      <c r="D209" s="68">
        <v>2021</v>
      </c>
      <c r="E209" s="68">
        <v>2022</v>
      </c>
    </row>
    <row r="210" spans="1:5" ht="9" customHeight="1" thickBot="1" x14ac:dyDescent="0.3">
      <c r="A210" s="189"/>
      <c r="B210" s="69" t="s">
        <v>13</v>
      </c>
      <c r="C210" s="69" t="s">
        <v>14</v>
      </c>
      <c r="D210" s="69" t="s">
        <v>14</v>
      </c>
      <c r="E210" s="69" t="s">
        <v>14</v>
      </c>
    </row>
    <row r="211" spans="1:5" ht="15.75" thickBot="1" x14ac:dyDescent="0.3">
      <c r="A211" s="67" t="s">
        <v>29</v>
      </c>
      <c r="B211" s="70">
        <v>1</v>
      </c>
      <c r="C211" s="70">
        <v>0</v>
      </c>
      <c r="D211" s="70">
        <v>0</v>
      </c>
      <c r="E211" s="70">
        <v>0</v>
      </c>
    </row>
    <row r="212" spans="1:5" ht="15.75" thickBot="1" x14ac:dyDescent="0.3">
      <c r="A212" s="67" t="s">
        <v>30</v>
      </c>
      <c r="B212" s="70">
        <v>4000</v>
      </c>
      <c r="C212" s="70">
        <v>0</v>
      </c>
      <c r="D212" s="70">
        <v>0</v>
      </c>
      <c r="E212" s="70">
        <v>0</v>
      </c>
    </row>
    <row r="213" spans="1:5" ht="15.75" thickBot="1" x14ac:dyDescent="0.3">
      <c r="A213" s="71" t="s">
        <v>31</v>
      </c>
      <c r="B213" s="72">
        <f>B212/B211</f>
        <v>4000</v>
      </c>
      <c r="C213" s="72" t="e">
        <f t="shared" ref="C213:E213" si="31">C212/C211</f>
        <v>#DIV/0!</v>
      </c>
      <c r="D213" s="72" t="e">
        <f t="shared" si="31"/>
        <v>#DIV/0!</v>
      </c>
      <c r="E213" s="72" t="e">
        <f t="shared" si="31"/>
        <v>#DIV/0!</v>
      </c>
    </row>
    <row r="214" spans="1:5" ht="15.75" thickBot="1" x14ac:dyDescent="0.3">
      <c r="A214" s="6" t="s">
        <v>32</v>
      </c>
      <c r="B214" s="103" t="s">
        <v>33</v>
      </c>
      <c r="C214" s="17">
        <f>C211/B211-1</f>
        <v>-1</v>
      </c>
      <c r="D214" s="17" t="e">
        <f t="shared" ref="D214:E216" si="32">D211/C211-1</f>
        <v>#DIV/0!</v>
      </c>
      <c r="E214" s="17" t="e">
        <f t="shared" si="32"/>
        <v>#DIV/0!</v>
      </c>
    </row>
    <row r="215" spans="1:5" ht="15.75" thickBot="1" x14ac:dyDescent="0.3">
      <c r="A215" s="6" t="s">
        <v>34</v>
      </c>
      <c r="B215" s="103" t="s">
        <v>33</v>
      </c>
      <c r="C215" s="17">
        <f>C212/B212-1</f>
        <v>-1</v>
      </c>
      <c r="D215" s="17" t="e">
        <f t="shared" si="32"/>
        <v>#DIV/0!</v>
      </c>
      <c r="E215" s="17" t="e">
        <f t="shared" si="32"/>
        <v>#DIV/0!</v>
      </c>
    </row>
    <row r="216" spans="1:5" ht="15.75" thickBot="1" x14ac:dyDescent="0.3">
      <c r="A216" s="6" t="s">
        <v>35</v>
      </c>
      <c r="B216" s="103" t="s">
        <v>33</v>
      </c>
      <c r="C216" s="17" t="e">
        <f>C213/B213-1</f>
        <v>#DIV/0!</v>
      </c>
      <c r="D216" s="17" t="e">
        <f t="shared" si="32"/>
        <v>#DIV/0!</v>
      </c>
      <c r="E216" s="17" t="e">
        <f t="shared" si="32"/>
        <v>#DIV/0!</v>
      </c>
    </row>
    <row r="217" spans="1:5" ht="15.75" customHeight="1" thickBot="1" x14ac:dyDescent="0.3">
      <c r="A217" s="117" t="s">
        <v>60</v>
      </c>
      <c r="B217" s="118"/>
      <c r="C217" s="118"/>
      <c r="D217" s="118"/>
      <c r="E217" s="119"/>
    </row>
    <row r="218" spans="1:5" ht="12.75" customHeight="1" x14ac:dyDescent="0.25">
      <c r="A218" s="106"/>
      <c r="B218" s="13">
        <v>2019</v>
      </c>
      <c r="C218" s="13">
        <v>2020</v>
      </c>
      <c r="D218" s="13">
        <v>2021</v>
      </c>
      <c r="E218" s="13">
        <v>2022</v>
      </c>
    </row>
    <row r="219" spans="1:5" ht="9" customHeight="1" thickBot="1" x14ac:dyDescent="0.3">
      <c r="A219" s="107"/>
      <c r="B219" s="14" t="s">
        <v>13</v>
      </c>
      <c r="C219" s="14" t="s">
        <v>14</v>
      </c>
      <c r="D219" s="14" t="s">
        <v>14</v>
      </c>
      <c r="E219" s="14" t="s">
        <v>14</v>
      </c>
    </row>
    <row r="220" spans="1:5" ht="15.75" thickBot="1" x14ac:dyDescent="0.3">
      <c r="A220" s="19" t="s">
        <v>61</v>
      </c>
      <c r="B220" s="20">
        <f>B221+B222+B223+B224</f>
        <v>0</v>
      </c>
      <c r="C220" s="20">
        <f t="shared" ref="C220:E220" si="33">C221+C222+C223+C224</f>
        <v>0</v>
      </c>
      <c r="D220" s="20">
        <f t="shared" si="33"/>
        <v>0</v>
      </c>
      <c r="E220" s="20">
        <f t="shared" si="33"/>
        <v>0</v>
      </c>
    </row>
    <row r="221" spans="1:5" ht="15.75" thickBot="1" x14ac:dyDescent="0.3">
      <c r="A221" s="21" t="s">
        <v>38</v>
      </c>
      <c r="B221" s="20"/>
      <c r="C221" s="20"/>
      <c r="D221" s="20"/>
      <c r="E221" s="20"/>
    </row>
    <row r="222" spans="1:5" ht="15.75" thickBot="1" x14ac:dyDescent="0.3">
      <c r="A222" s="21" t="s">
        <v>62</v>
      </c>
      <c r="B222" s="20"/>
      <c r="C222" s="20"/>
      <c r="D222" s="20"/>
      <c r="E222" s="20"/>
    </row>
    <row r="223" spans="1:5" ht="15.75" thickBot="1" x14ac:dyDescent="0.3">
      <c r="A223" s="21" t="s">
        <v>63</v>
      </c>
      <c r="B223" s="20"/>
      <c r="C223" s="20"/>
      <c r="D223" s="20"/>
      <c r="E223" s="20"/>
    </row>
    <row r="224" spans="1:5" ht="15.75" thickBot="1" x14ac:dyDescent="0.3">
      <c r="A224" s="21" t="s">
        <v>64</v>
      </c>
      <c r="B224" s="20"/>
      <c r="C224" s="20"/>
      <c r="D224" s="20"/>
      <c r="E224" s="20"/>
    </row>
    <row r="225" spans="1:5" ht="15.75" thickBot="1" x14ac:dyDescent="0.3">
      <c r="A225" s="19" t="s">
        <v>65</v>
      </c>
      <c r="B225" s="23">
        <f>B226+B227+B228+B229</f>
        <v>4000</v>
      </c>
      <c r="C225" s="23">
        <f t="shared" ref="C225:E225" si="34">C226+C227+C228+C229</f>
        <v>0</v>
      </c>
      <c r="D225" s="23">
        <f t="shared" si="34"/>
        <v>0</v>
      </c>
      <c r="E225" s="23">
        <f t="shared" si="34"/>
        <v>0</v>
      </c>
    </row>
    <row r="226" spans="1:5" ht="15.75" thickBot="1" x14ac:dyDescent="0.3">
      <c r="A226" s="21" t="s">
        <v>38</v>
      </c>
      <c r="B226" s="23">
        <v>4000</v>
      </c>
      <c r="C226" s="20">
        <v>0</v>
      </c>
      <c r="D226" s="20">
        <v>0</v>
      </c>
      <c r="E226" s="20">
        <v>0</v>
      </c>
    </row>
    <row r="227" spans="1:5" ht="15.75" thickBot="1" x14ac:dyDescent="0.3">
      <c r="A227" s="21" t="s">
        <v>62</v>
      </c>
      <c r="B227" s="23"/>
      <c r="C227" s="20"/>
      <c r="D227" s="20"/>
      <c r="E227" s="20"/>
    </row>
    <row r="228" spans="1:5" ht="15.75" thickBot="1" x14ac:dyDescent="0.3">
      <c r="A228" s="21" t="s">
        <v>63</v>
      </c>
      <c r="B228" s="23"/>
      <c r="C228" s="20"/>
      <c r="D228" s="20"/>
      <c r="E228" s="20"/>
    </row>
    <row r="229" spans="1:5" ht="15.75" thickBot="1" x14ac:dyDescent="0.3">
      <c r="A229" s="21" t="s">
        <v>64</v>
      </c>
      <c r="B229" s="23"/>
      <c r="C229" s="20"/>
      <c r="D229" s="20"/>
      <c r="E229" s="20"/>
    </row>
    <row r="230" spans="1:5" ht="15.75" thickBot="1" x14ac:dyDescent="0.3">
      <c r="A230" s="39" t="s">
        <v>46</v>
      </c>
      <c r="B230" s="23">
        <f>B220+B225</f>
        <v>4000</v>
      </c>
      <c r="C230" s="23">
        <f t="shared" ref="C230:E230" si="35">C220+C225</f>
        <v>0</v>
      </c>
      <c r="D230" s="23">
        <f t="shared" si="35"/>
        <v>0</v>
      </c>
      <c r="E230" s="23">
        <f t="shared" si="35"/>
        <v>0</v>
      </c>
    </row>
    <row r="231" spans="1:5" ht="15.75" thickBot="1" x14ac:dyDescent="0.3">
      <c r="A231" s="63" t="s">
        <v>54</v>
      </c>
      <c r="B231" s="195" t="s">
        <v>129</v>
      </c>
      <c r="C231" s="197"/>
      <c r="D231" s="197"/>
      <c r="E231" s="198"/>
    </row>
    <row r="232" spans="1:5" ht="45.75" thickBot="1" x14ac:dyDescent="0.3">
      <c r="A232" s="12" t="s">
        <v>109</v>
      </c>
      <c r="B232" s="12" t="s">
        <v>130</v>
      </c>
      <c r="C232" s="37" t="s">
        <v>56</v>
      </c>
      <c r="D232" s="108"/>
      <c r="E232" s="110"/>
    </row>
    <row r="233" spans="1:5" ht="32.25" customHeight="1" thickBot="1" x14ac:dyDescent="0.3">
      <c r="A233" s="6" t="s">
        <v>26</v>
      </c>
      <c r="B233" s="111" t="s">
        <v>131</v>
      </c>
      <c r="C233" s="112"/>
      <c r="D233" s="112"/>
      <c r="E233" s="113"/>
    </row>
    <row r="234" spans="1:5" ht="15.75" thickBot="1" x14ac:dyDescent="0.3">
      <c r="A234" s="6" t="s">
        <v>28</v>
      </c>
      <c r="B234" s="114" t="s">
        <v>132</v>
      </c>
      <c r="C234" s="115"/>
      <c r="D234" s="115"/>
      <c r="E234" s="116"/>
    </row>
    <row r="235" spans="1:5" ht="12.75" customHeight="1" x14ac:dyDescent="0.25">
      <c r="A235" s="106"/>
      <c r="B235" s="13">
        <v>2019</v>
      </c>
      <c r="C235" s="13">
        <v>2020</v>
      </c>
      <c r="D235" s="13">
        <v>2021</v>
      </c>
      <c r="E235" s="13">
        <v>2022</v>
      </c>
    </row>
    <row r="236" spans="1:5" ht="9" customHeight="1" thickBot="1" x14ac:dyDescent="0.3">
      <c r="A236" s="107"/>
      <c r="B236" s="14" t="s">
        <v>13</v>
      </c>
      <c r="C236" s="14" t="s">
        <v>14</v>
      </c>
      <c r="D236" s="14" t="s">
        <v>14</v>
      </c>
      <c r="E236" s="14" t="s">
        <v>14</v>
      </c>
    </row>
    <row r="237" spans="1:5" ht="15.75" thickBot="1" x14ac:dyDescent="0.3">
      <c r="A237" s="6" t="s">
        <v>29</v>
      </c>
      <c r="B237" s="103">
        <v>4</v>
      </c>
      <c r="C237" s="15"/>
      <c r="D237" s="103">
        <v>0</v>
      </c>
      <c r="E237" s="103">
        <v>0</v>
      </c>
    </row>
    <row r="238" spans="1:5" ht="15.75" thickBot="1" x14ac:dyDescent="0.3">
      <c r="A238" s="6" t="s">
        <v>30</v>
      </c>
      <c r="B238" s="15">
        <v>50000</v>
      </c>
      <c r="C238" s="15">
        <v>0</v>
      </c>
      <c r="D238" s="15">
        <v>0</v>
      </c>
      <c r="E238" s="15">
        <v>0</v>
      </c>
    </row>
    <row r="239" spans="1:5" ht="15.75" thickBot="1" x14ac:dyDescent="0.3">
      <c r="A239" s="6" t="s">
        <v>31</v>
      </c>
      <c r="B239" s="15">
        <f>B238/B237</f>
        <v>12500</v>
      </c>
      <c r="C239" s="15" t="e">
        <f t="shared" ref="C239:E239" si="36">C238/C237</f>
        <v>#DIV/0!</v>
      </c>
      <c r="D239" s="15" t="e">
        <f t="shared" si="36"/>
        <v>#DIV/0!</v>
      </c>
      <c r="E239" s="15" t="e">
        <f t="shared" si="36"/>
        <v>#DIV/0!</v>
      </c>
    </row>
    <row r="240" spans="1:5" ht="15.75" thickBot="1" x14ac:dyDescent="0.3">
      <c r="A240" s="6" t="s">
        <v>32</v>
      </c>
      <c r="B240" s="103" t="s">
        <v>33</v>
      </c>
      <c r="C240" s="17">
        <f>C237/B237-1</f>
        <v>-1</v>
      </c>
      <c r="D240" s="17" t="e">
        <f t="shared" ref="D240:E242" si="37">D237/C237-1</f>
        <v>#DIV/0!</v>
      </c>
      <c r="E240" s="17" t="e">
        <f t="shared" si="37"/>
        <v>#DIV/0!</v>
      </c>
    </row>
    <row r="241" spans="1:5" ht="15.75" thickBot="1" x14ac:dyDescent="0.3">
      <c r="A241" s="6" t="s">
        <v>34</v>
      </c>
      <c r="B241" s="103" t="s">
        <v>33</v>
      </c>
      <c r="C241" s="17">
        <f>C238/B238-1</f>
        <v>-1</v>
      </c>
      <c r="D241" s="17" t="e">
        <f t="shared" si="37"/>
        <v>#DIV/0!</v>
      </c>
      <c r="E241" s="17" t="e">
        <f t="shared" si="37"/>
        <v>#DIV/0!</v>
      </c>
    </row>
    <row r="242" spans="1:5" ht="15.75" thickBot="1" x14ac:dyDescent="0.3">
      <c r="A242" s="6" t="s">
        <v>35</v>
      </c>
      <c r="B242" s="103" t="s">
        <v>33</v>
      </c>
      <c r="C242" s="17" t="e">
        <f>C239/B239-1</f>
        <v>#DIV/0!</v>
      </c>
      <c r="D242" s="17" t="e">
        <f t="shared" si="37"/>
        <v>#DIV/0!</v>
      </c>
      <c r="E242" s="17" t="e">
        <f t="shared" si="37"/>
        <v>#DIV/0!</v>
      </c>
    </row>
    <row r="243" spans="1:5" ht="15.75" thickBot="1" x14ac:dyDescent="0.3">
      <c r="A243" s="117" t="s">
        <v>60</v>
      </c>
      <c r="B243" s="118"/>
      <c r="C243" s="118"/>
      <c r="D243" s="118"/>
      <c r="E243" s="119"/>
    </row>
    <row r="244" spans="1:5" ht="12.75" customHeight="1" x14ac:dyDescent="0.25">
      <c r="A244" s="106"/>
      <c r="B244" s="13">
        <v>2019</v>
      </c>
      <c r="C244" s="13">
        <v>2020</v>
      </c>
      <c r="D244" s="13">
        <v>2021</v>
      </c>
      <c r="E244" s="13">
        <v>2022</v>
      </c>
    </row>
    <row r="245" spans="1:5" ht="9" customHeight="1" thickBot="1" x14ac:dyDescent="0.3">
      <c r="A245" s="107"/>
      <c r="B245" s="14" t="s">
        <v>13</v>
      </c>
      <c r="C245" s="14" t="s">
        <v>14</v>
      </c>
      <c r="D245" s="14" t="s">
        <v>14</v>
      </c>
      <c r="E245" s="14" t="s">
        <v>14</v>
      </c>
    </row>
    <row r="246" spans="1:5" ht="15.75" thickBot="1" x14ac:dyDescent="0.3">
      <c r="A246" s="19" t="s">
        <v>61</v>
      </c>
      <c r="B246" s="20">
        <f>B247+B248+B249+B250</f>
        <v>0</v>
      </c>
      <c r="C246" s="20">
        <f t="shared" ref="C246:E246" si="38">C247+C248+C249+C250</f>
        <v>0</v>
      </c>
      <c r="D246" s="20">
        <f t="shared" si="38"/>
        <v>0</v>
      </c>
      <c r="E246" s="20">
        <f t="shared" si="38"/>
        <v>0</v>
      </c>
    </row>
    <row r="247" spans="1:5" ht="15.75" thickBot="1" x14ac:dyDescent="0.3">
      <c r="A247" s="21" t="s">
        <v>38</v>
      </c>
      <c r="B247" s="20"/>
      <c r="C247" s="20"/>
      <c r="D247" s="20"/>
      <c r="E247" s="20"/>
    </row>
    <row r="248" spans="1:5" ht="15.75" thickBot="1" x14ac:dyDescent="0.3">
      <c r="A248" s="21" t="s">
        <v>62</v>
      </c>
      <c r="B248" s="20"/>
      <c r="C248" s="20"/>
      <c r="D248" s="20"/>
      <c r="E248" s="20"/>
    </row>
    <row r="249" spans="1:5" ht="15.75" thickBot="1" x14ac:dyDescent="0.3">
      <c r="A249" s="21" t="s">
        <v>63</v>
      </c>
      <c r="B249" s="20"/>
      <c r="C249" s="20"/>
      <c r="D249" s="20"/>
      <c r="E249" s="20"/>
    </row>
    <row r="250" spans="1:5" ht="15.75" thickBot="1" x14ac:dyDescent="0.3">
      <c r="A250" s="21" t="s">
        <v>64</v>
      </c>
      <c r="B250" s="20"/>
      <c r="C250" s="20"/>
      <c r="D250" s="20"/>
      <c r="E250" s="20"/>
    </row>
    <row r="251" spans="1:5" ht="15.75" thickBot="1" x14ac:dyDescent="0.3">
      <c r="A251" s="19" t="s">
        <v>65</v>
      </c>
      <c r="B251" s="23">
        <f>B252+B253+B254+B255</f>
        <v>50000</v>
      </c>
      <c r="C251" s="23">
        <f t="shared" ref="C251:E251" si="39">C252+C253+C254+C255</f>
        <v>0</v>
      </c>
      <c r="D251" s="23">
        <f t="shared" si="39"/>
        <v>0</v>
      </c>
      <c r="E251" s="23">
        <f t="shared" si="39"/>
        <v>0</v>
      </c>
    </row>
    <row r="252" spans="1:5" ht="15.75" thickBot="1" x14ac:dyDescent="0.3">
      <c r="A252" s="21" t="s">
        <v>38</v>
      </c>
      <c r="B252" s="23">
        <v>50000</v>
      </c>
      <c r="C252" s="20"/>
      <c r="D252" s="20"/>
      <c r="E252" s="20"/>
    </row>
    <row r="253" spans="1:5" ht="15.75" thickBot="1" x14ac:dyDescent="0.3">
      <c r="A253" s="21" t="s">
        <v>62</v>
      </c>
      <c r="B253" s="23"/>
      <c r="C253" s="20"/>
      <c r="D253" s="20"/>
      <c r="E253" s="20"/>
    </row>
    <row r="254" spans="1:5" ht="15.75" thickBot="1" x14ac:dyDescent="0.3">
      <c r="A254" s="21" t="s">
        <v>63</v>
      </c>
      <c r="B254" s="23"/>
      <c r="C254" s="20"/>
      <c r="D254" s="20"/>
      <c r="E254" s="20"/>
    </row>
    <row r="255" spans="1:5" ht="15.75" thickBot="1" x14ac:dyDescent="0.3">
      <c r="A255" s="21" t="s">
        <v>64</v>
      </c>
      <c r="B255" s="23"/>
      <c r="C255" s="20"/>
      <c r="D255" s="20"/>
      <c r="E255" s="20"/>
    </row>
    <row r="256" spans="1:5" ht="15.75" thickBot="1" x14ac:dyDescent="0.3">
      <c r="A256" s="39" t="s">
        <v>72</v>
      </c>
      <c r="B256" s="23">
        <f>B246+B251</f>
        <v>50000</v>
      </c>
      <c r="C256" s="23">
        <f t="shared" ref="C256:E256" si="40">C246+C251</f>
        <v>0</v>
      </c>
      <c r="D256" s="23">
        <f t="shared" si="40"/>
        <v>0</v>
      </c>
      <c r="E256" s="23">
        <f t="shared" si="40"/>
        <v>0</v>
      </c>
    </row>
    <row r="257" spans="1:5" ht="25.5" customHeight="1" thickBot="1" x14ac:dyDescent="0.3">
      <c r="A257" s="63" t="s">
        <v>54</v>
      </c>
      <c r="B257" s="195" t="s">
        <v>133</v>
      </c>
      <c r="C257" s="196"/>
      <c r="D257" s="197"/>
      <c r="E257" s="198"/>
    </row>
    <row r="258" spans="1:5" ht="34.5" thickBot="1" x14ac:dyDescent="0.3">
      <c r="A258" s="12" t="s">
        <v>109</v>
      </c>
      <c r="B258" s="40" t="s">
        <v>134</v>
      </c>
      <c r="C258" s="41" t="s">
        <v>56</v>
      </c>
      <c r="D258" s="42" t="s">
        <v>135</v>
      </c>
      <c r="E258" s="43"/>
    </row>
    <row r="259" spans="1:5" ht="17.25" customHeight="1" thickBot="1" x14ac:dyDescent="0.3">
      <c r="A259" s="6" t="s">
        <v>26</v>
      </c>
      <c r="B259" s="111" t="s">
        <v>136</v>
      </c>
      <c r="C259" s="112"/>
      <c r="D259" s="112"/>
      <c r="E259" s="113"/>
    </row>
    <row r="260" spans="1:5" ht="15.75" thickBot="1" x14ac:dyDescent="0.3">
      <c r="A260" s="6" t="s">
        <v>28</v>
      </c>
      <c r="B260" s="114" t="s">
        <v>137</v>
      </c>
      <c r="C260" s="115"/>
      <c r="D260" s="115"/>
      <c r="E260" s="116"/>
    </row>
    <row r="261" spans="1:5" ht="12.75" customHeight="1" x14ac:dyDescent="0.25">
      <c r="A261" s="106"/>
      <c r="B261" s="13">
        <v>2019</v>
      </c>
      <c r="C261" s="13">
        <v>2020</v>
      </c>
      <c r="D261" s="13">
        <v>2021</v>
      </c>
      <c r="E261" s="13">
        <v>2022</v>
      </c>
    </row>
    <row r="262" spans="1:5" ht="9" customHeight="1" thickBot="1" x14ac:dyDescent="0.3">
      <c r="A262" s="107"/>
      <c r="B262" s="14" t="s">
        <v>13</v>
      </c>
      <c r="C262" s="14" t="s">
        <v>14</v>
      </c>
      <c r="D262" s="14" t="s">
        <v>14</v>
      </c>
      <c r="E262" s="14" t="s">
        <v>14</v>
      </c>
    </row>
    <row r="263" spans="1:5" ht="15.75" thickBot="1" x14ac:dyDescent="0.3">
      <c r="A263" s="6" t="s">
        <v>29</v>
      </c>
      <c r="B263" s="103">
        <v>1</v>
      </c>
      <c r="C263" s="103"/>
      <c r="D263" s="103">
        <v>0</v>
      </c>
      <c r="E263" s="103">
        <v>0</v>
      </c>
    </row>
    <row r="264" spans="1:5" ht="15.75" thickBot="1" x14ac:dyDescent="0.3">
      <c r="A264" s="6" t="s">
        <v>30</v>
      </c>
      <c r="B264" s="15">
        <v>50000</v>
      </c>
      <c r="C264" s="15">
        <v>9700</v>
      </c>
      <c r="D264" s="15">
        <f t="shared" ref="D264:E264" si="41">D282</f>
        <v>0</v>
      </c>
      <c r="E264" s="15">
        <f t="shared" si="41"/>
        <v>0</v>
      </c>
    </row>
    <row r="265" spans="1:5" ht="15.75" thickBot="1" x14ac:dyDescent="0.3">
      <c r="A265" s="6" t="s">
        <v>31</v>
      </c>
      <c r="B265" s="15">
        <f>B264/B263</f>
        <v>50000</v>
      </c>
      <c r="C265" s="15" t="e">
        <f t="shared" ref="C265:E265" si="42">C264/C263</f>
        <v>#DIV/0!</v>
      </c>
      <c r="D265" s="15" t="e">
        <f t="shared" si="42"/>
        <v>#DIV/0!</v>
      </c>
      <c r="E265" s="15" t="e">
        <f t="shared" si="42"/>
        <v>#DIV/0!</v>
      </c>
    </row>
    <row r="266" spans="1:5" ht="15.75" thickBot="1" x14ac:dyDescent="0.3">
      <c r="A266" s="6" t="s">
        <v>32</v>
      </c>
      <c r="B266" s="103" t="s">
        <v>33</v>
      </c>
      <c r="C266" s="17">
        <f>C263/B263-1</f>
        <v>-1</v>
      </c>
      <c r="D266" s="17" t="e">
        <f t="shared" ref="D266:E268" si="43">D263/C263-1</f>
        <v>#DIV/0!</v>
      </c>
      <c r="E266" s="17" t="e">
        <f t="shared" si="43"/>
        <v>#DIV/0!</v>
      </c>
    </row>
    <row r="267" spans="1:5" ht="15.75" thickBot="1" x14ac:dyDescent="0.3">
      <c r="A267" s="6" t="s">
        <v>34</v>
      </c>
      <c r="B267" s="103" t="s">
        <v>33</v>
      </c>
      <c r="C267" s="17">
        <f>C264/B264-1</f>
        <v>-0.80600000000000005</v>
      </c>
      <c r="D267" s="17">
        <f t="shared" si="43"/>
        <v>-1</v>
      </c>
      <c r="E267" s="17" t="e">
        <f t="shared" si="43"/>
        <v>#DIV/0!</v>
      </c>
    </row>
    <row r="268" spans="1:5" ht="15.75" thickBot="1" x14ac:dyDescent="0.3">
      <c r="A268" s="6" t="s">
        <v>35</v>
      </c>
      <c r="B268" s="103" t="s">
        <v>33</v>
      </c>
      <c r="C268" s="17" t="e">
        <f>C265/B265-1</f>
        <v>#DIV/0!</v>
      </c>
      <c r="D268" s="17" t="e">
        <f t="shared" si="43"/>
        <v>#DIV/0!</v>
      </c>
      <c r="E268" s="17" t="e">
        <f t="shared" si="43"/>
        <v>#DIV/0!</v>
      </c>
    </row>
    <row r="269" spans="1:5" ht="15.75" thickBot="1" x14ac:dyDescent="0.3">
      <c r="A269" s="117" t="s">
        <v>74</v>
      </c>
      <c r="B269" s="118"/>
      <c r="C269" s="118"/>
      <c r="D269" s="118"/>
      <c r="E269" s="119"/>
    </row>
    <row r="270" spans="1:5" ht="12.75" customHeight="1" x14ac:dyDescent="0.25">
      <c r="A270" s="106"/>
      <c r="B270" s="13">
        <v>2018</v>
      </c>
      <c r="C270" s="13">
        <v>2019</v>
      </c>
      <c r="D270" s="13">
        <v>2020</v>
      </c>
      <c r="E270" s="13">
        <v>2021</v>
      </c>
    </row>
    <row r="271" spans="1:5" ht="9" customHeight="1" thickBot="1" x14ac:dyDescent="0.3">
      <c r="A271" s="107"/>
      <c r="B271" s="14" t="s">
        <v>13</v>
      </c>
      <c r="C271" s="14" t="s">
        <v>14</v>
      </c>
      <c r="D271" s="14" t="s">
        <v>14</v>
      </c>
      <c r="E271" s="14" t="s">
        <v>14</v>
      </c>
    </row>
    <row r="272" spans="1:5" ht="15.75" thickBot="1" x14ac:dyDescent="0.3">
      <c r="A272" s="19" t="s">
        <v>61</v>
      </c>
      <c r="B272" s="20">
        <f>B273+B274+B275+B276</f>
        <v>0</v>
      </c>
      <c r="C272" s="20">
        <f t="shared" ref="C272:E272" si="44">C273+C274+C275+C276</f>
        <v>0</v>
      </c>
      <c r="D272" s="20">
        <f t="shared" si="44"/>
        <v>0</v>
      </c>
      <c r="E272" s="20">
        <f t="shared" si="44"/>
        <v>0</v>
      </c>
    </row>
    <row r="273" spans="1:5" ht="15.75" thickBot="1" x14ac:dyDescent="0.3">
      <c r="A273" s="21" t="s">
        <v>38</v>
      </c>
      <c r="B273" s="20"/>
      <c r="C273" s="20"/>
      <c r="D273" s="20"/>
      <c r="E273" s="20"/>
    </row>
    <row r="274" spans="1:5" ht="15.75" thickBot="1" x14ac:dyDescent="0.3">
      <c r="A274" s="21" t="s">
        <v>62</v>
      </c>
      <c r="B274" s="20"/>
      <c r="C274" s="20"/>
      <c r="D274" s="20"/>
      <c r="E274" s="20"/>
    </row>
    <row r="275" spans="1:5" ht="15.75" thickBot="1" x14ac:dyDescent="0.3">
      <c r="A275" s="21" t="s">
        <v>63</v>
      </c>
      <c r="B275" s="20"/>
      <c r="C275" s="20"/>
      <c r="D275" s="20"/>
      <c r="E275" s="20"/>
    </row>
    <row r="276" spans="1:5" ht="15.75" thickBot="1" x14ac:dyDescent="0.3">
      <c r="A276" s="21" t="s">
        <v>64</v>
      </c>
      <c r="B276" s="20"/>
      <c r="C276" s="20"/>
      <c r="D276" s="20"/>
      <c r="E276" s="20"/>
    </row>
    <row r="277" spans="1:5" ht="15.75" thickBot="1" x14ac:dyDescent="0.3">
      <c r="A277" s="19" t="s">
        <v>65</v>
      </c>
      <c r="B277" s="23">
        <f>B278+B279+B280+B281</f>
        <v>50000</v>
      </c>
      <c r="C277" s="23">
        <f t="shared" ref="C277:E277" si="45">C278+C279+C280+C281</f>
        <v>9700</v>
      </c>
      <c r="D277" s="23">
        <f t="shared" si="45"/>
        <v>0</v>
      </c>
      <c r="E277" s="23">
        <f t="shared" si="45"/>
        <v>0</v>
      </c>
    </row>
    <row r="278" spans="1:5" ht="15.75" thickBot="1" x14ac:dyDescent="0.3">
      <c r="A278" s="21" t="s">
        <v>38</v>
      </c>
      <c r="B278" s="23">
        <v>50000</v>
      </c>
      <c r="C278" s="20">
        <v>9700</v>
      </c>
      <c r="D278" s="20"/>
      <c r="E278" s="20"/>
    </row>
    <row r="279" spans="1:5" ht="15.75" thickBot="1" x14ac:dyDescent="0.3">
      <c r="A279" s="21" t="s">
        <v>62</v>
      </c>
      <c r="B279" s="23"/>
      <c r="C279" s="20"/>
      <c r="D279" s="20"/>
      <c r="E279" s="20"/>
    </row>
    <row r="280" spans="1:5" ht="15.75" thickBot="1" x14ac:dyDescent="0.3">
      <c r="A280" s="21" t="s">
        <v>63</v>
      </c>
      <c r="B280" s="23"/>
      <c r="C280" s="20"/>
      <c r="D280" s="20"/>
      <c r="E280" s="20"/>
    </row>
    <row r="281" spans="1:5" ht="15.75" thickBot="1" x14ac:dyDescent="0.3">
      <c r="A281" s="21" t="s">
        <v>64</v>
      </c>
      <c r="B281" s="23"/>
      <c r="C281" s="20"/>
      <c r="D281" s="20"/>
      <c r="E281" s="20"/>
    </row>
    <row r="282" spans="1:5" ht="15.75" thickBot="1" x14ac:dyDescent="0.3">
      <c r="A282" s="28" t="s">
        <v>75</v>
      </c>
      <c r="B282" s="23">
        <f>B272+B277</f>
        <v>50000</v>
      </c>
      <c r="C282" s="23">
        <f t="shared" ref="C282:E282" si="46">C272+C277</f>
        <v>9700</v>
      </c>
      <c r="D282" s="23">
        <f t="shared" si="46"/>
        <v>0</v>
      </c>
      <c r="E282" s="23">
        <f t="shared" si="46"/>
        <v>0</v>
      </c>
    </row>
    <row r="283" spans="1:5" ht="15.75" thickBot="1" x14ac:dyDescent="0.3">
      <c r="A283" s="74" t="s">
        <v>76</v>
      </c>
      <c r="B283" s="132" t="s">
        <v>138</v>
      </c>
      <c r="C283" s="201"/>
      <c r="D283" s="201"/>
      <c r="E283" s="133"/>
    </row>
    <row r="284" spans="1:5" ht="34.5" thickBot="1" x14ac:dyDescent="0.3">
      <c r="A284" s="12" t="s">
        <v>109</v>
      </c>
      <c r="B284" s="40" t="s">
        <v>139</v>
      </c>
      <c r="C284" s="41" t="s">
        <v>56</v>
      </c>
      <c r="D284" s="42" t="s">
        <v>140</v>
      </c>
      <c r="E284" s="43"/>
    </row>
    <row r="285" spans="1:5" ht="33.75" customHeight="1" thickBot="1" x14ac:dyDescent="0.3">
      <c r="A285" s="6" t="s">
        <v>26</v>
      </c>
      <c r="B285" s="111" t="s">
        <v>141</v>
      </c>
      <c r="C285" s="112"/>
      <c r="D285" s="112"/>
      <c r="E285" s="113"/>
    </row>
    <row r="286" spans="1:5" ht="30.75" customHeight="1" thickBot="1" x14ac:dyDescent="0.3">
      <c r="A286" s="6" t="s">
        <v>28</v>
      </c>
      <c r="B286" s="114" t="s">
        <v>142</v>
      </c>
      <c r="C286" s="115"/>
      <c r="D286" s="115"/>
      <c r="E286" s="116"/>
    </row>
    <row r="287" spans="1:5" x14ac:dyDescent="0.25">
      <c r="A287" s="106"/>
      <c r="B287" s="13">
        <v>2019</v>
      </c>
      <c r="C287" s="13">
        <v>2020</v>
      </c>
      <c r="D287" s="13">
        <v>2021</v>
      </c>
      <c r="E287" s="13">
        <v>2022</v>
      </c>
    </row>
    <row r="288" spans="1:5" ht="17.25" customHeight="1" thickBot="1" x14ac:dyDescent="0.3">
      <c r="A288" s="107"/>
      <c r="B288" s="14" t="s">
        <v>13</v>
      </c>
      <c r="C288" s="14" t="s">
        <v>14</v>
      </c>
      <c r="D288" s="14" t="s">
        <v>14</v>
      </c>
      <c r="E288" s="14" t="s">
        <v>14</v>
      </c>
    </row>
    <row r="289" spans="1:5" ht="15.75" thickBot="1" x14ac:dyDescent="0.3">
      <c r="A289" s="6" t="s">
        <v>29</v>
      </c>
      <c r="B289" s="103">
        <v>1</v>
      </c>
      <c r="C289" s="103">
        <v>1</v>
      </c>
      <c r="D289" s="103">
        <v>1</v>
      </c>
      <c r="E289" s="103"/>
    </row>
    <row r="290" spans="1:5" ht="12.75" customHeight="1" thickBot="1" x14ac:dyDescent="0.3">
      <c r="A290" s="6" t="s">
        <v>30</v>
      </c>
      <c r="B290" s="15">
        <v>6936</v>
      </c>
      <c r="C290" s="15">
        <v>7000</v>
      </c>
      <c r="D290" s="15">
        <v>7000</v>
      </c>
      <c r="E290" s="15"/>
    </row>
    <row r="291" spans="1:5" ht="15" customHeight="1" thickBot="1" x14ac:dyDescent="0.3">
      <c r="A291" s="6" t="s">
        <v>31</v>
      </c>
      <c r="B291" s="15">
        <f>B290/B289</f>
        <v>6936</v>
      </c>
      <c r="C291" s="15">
        <f t="shared" ref="C291:E291" si="47">C290/C289</f>
        <v>7000</v>
      </c>
      <c r="D291" s="15">
        <f t="shared" si="47"/>
        <v>7000</v>
      </c>
      <c r="E291" s="15" t="e">
        <f t="shared" si="47"/>
        <v>#DIV/0!</v>
      </c>
    </row>
    <row r="292" spans="1:5" ht="15.75" thickBot="1" x14ac:dyDescent="0.3">
      <c r="A292" s="6" t="s">
        <v>32</v>
      </c>
      <c r="B292" s="103" t="s">
        <v>33</v>
      </c>
      <c r="C292" s="17">
        <f>C289/B289-1</f>
        <v>0</v>
      </c>
      <c r="D292" s="17">
        <f t="shared" ref="D292:E294" si="48">D289/C289-1</f>
        <v>0</v>
      </c>
      <c r="E292" s="17">
        <f t="shared" si="48"/>
        <v>-1</v>
      </c>
    </row>
    <row r="293" spans="1:5" ht="15.75" thickBot="1" x14ac:dyDescent="0.3">
      <c r="A293" s="6" t="s">
        <v>34</v>
      </c>
      <c r="B293" s="103" t="s">
        <v>33</v>
      </c>
      <c r="C293" s="17">
        <f>C290/B290-1</f>
        <v>9.2272202998846531E-3</v>
      </c>
      <c r="D293" s="17">
        <f t="shared" si="48"/>
        <v>0</v>
      </c>
      <c r="E293" s="17">
        <f t="shared" si="48"/>
        <v>-1</v>
      </c>
    </row>
    <row r="294" spans="1:5" ht="15.75" thickBot="1" x14ac:dyDescent="0.3">
      <c r="A294" s="6" t="s">
        <v>35</v>
      </c>
      <c r="B294" s="103" t="s">
        <v>33</v>
      </c>
      <c r="C294" s="17">
        <f>C291/B291-1</f>
        <v>9.2272202998846531E-3</v>
      </c>
      <c r="D294" s="17">
        <f t="shared" si="48"/>
        <v>0</v>
      </c>
      <c r="E294" s="17" t="e">
        <f t="shared" si="48"/>
        <v>#DIV/0!</v>
      </c>
    </row>
    <row r="295" spans="1:5" ht="15.75" thickBot="1" x14ac:dyDescent="0.3">
      <c r="A295" s="117" t="s">
        <v>78</v>
      </c>
      <c r="B295" s="118"/>
      <c r="C295" s="118"/>
      <c r="D295" s="118"/>
      <c r="E295" s="119"/>
    </row>
    <row r="296" spans="1:5" x14ac:dyDescent="0.25">
      <c r="A296" s="106"/>
      <c r="B296" s="13">
        <v>2019</v>
      </c>
      <c r="C296" s="13">
        <v>2020</v>
      </c>
      <c r="D296" s="13">
        <v>2021</v>
      </c>
      <c r="E296" s="13">
        <v>2022</v>
      </c>
    </row>
    <row r="297" spans="1:5" ht="15.75" thickBot="1" x14ac:dyDescent="0.3">
      <c r="A297" s="107"/>
      <c r="B297" s="14" t="s">
        <v>13</v>
      </c>
      <c r="C297" s="14" t="s">
        <v>14</v>
      </c>
      <c r="D297" s="14" t="s">
        <v>14</v>
      </c>
      <c r="E297" s="14" t="s">
        <v>14</v>
      </c>
    </row>
    <row r="298" spans="1:5" ht="15.75" thickBot="1" x14ac:dyDescent="0.3">
      <c r="A298" s="19" t="s">
        <v>61</v>
      </c>
      <c r="B298" s="20">
        <f>B299+B300+B301+B302</f>
        <v>0</v>
      </c>
      <c r="C298" s="20">
        <f t="shared" ref="C298:E298" si="49">C299+C300+C301+C302</f>
        <v>0</v>
      </c>
      <c r="D298" s="20">
        <f t="shared" si="49"/>
        <v>0</v>
      </c>
      <c r="E298" s="20">
        <f t="shared" si="49"/>
        <v>0</v>
      </c>
    </row>
    <row r="299" spans="1:5" ht="12.75" customHeight="1" thickBot="1" x14ac:dyDescent="0.3">
      <c r="A299" s="21" t="s">
        <v>38</v>
      </c>
      <c r="B299" s="20"/>
      <c r="C299" s="20"/>
      <c r="D299" s="20"/>
      <c r="E299" s="20"/>
    </row>
    <row r="300" spans="1:5" ht="9" customHeight="1" thickBot="1" x14ac:dyDescent="0.3">
      <c r="A300" s="21" t="s">
        <v>62</v>
      </c>
      <c r="B300" s="20"/>
      <c r="C300" s="20"/>
      <c r="D300" s="20"/>
      <c r="E300" s="20"/>
    </row>
    <row r="301" spans="1:5" ht="15.75" thickBot="1" x14ac:dyDescent="0.3">
      <c r="A301" s="21" t="s">
        <v>63</v>
      </c>
      <c r="B301" s="20"/>
      <c r="C301" s="20"/>
      <c r="D301" s="20"/>
      <c r="E301" s="20"/>
    </row>
    <row r="302" spans="1:5" ht="15.75" thickBot="1" x14ac:dyDescent="0.3">
      <c r="A302" s="21" t="s">
        <v>64</v>
      </c>
      <c r="B302" s="20"/>
      <c r="C302" s="20"/>
      <c r="D302" s="20"/>
      <c r="E302" s="20"/>
    </row>
    <row r="303" spans="1:5" ht="15.75" thickBot="1" x14ac:dyDescent="0.3">
      <c r="A303" s="19" t="s">
        <v>65</v>
      </c>
      <c r="B303" s="23">
        <f>B304+B305+B306+B307</f>
        <v>6936</v>
      </c>
      <c r="C303" s="23">
        <f t="shared" ref="C303:E303" si="50">C304+C305+C306+C307</f>
        <v>7000</v>
      </c>
      <c r="D303" s="23">
        <f t="shared" si="50"/>
        <v>7000</v>
      </c>
      <c r="E303" s="23">
        <f t="shared" si="50"/>
        <v>0</v>
      </c>
    </row>
    <row r="304" spans="1:5" ht="15.75" thickBot="1" x14ac:dyDescent="0.3">
      <c r="A304" s="21" t="s">
        <v>38</v>
      </c>
      <c r="B304" s="23">
        <v>6936</v>
      </c>
      <c r="C304" s="23">
        <v>7000</v>
      </c>
      <c r="D304" s="23">
        <v>7000</v>
      </c>
      <c r="E304" s="23"/>
    </row>
    <row r="305" spans="1:5" ht="15.75" thickBot="1" x14ac:dyDescent="0.3">
      <c r="A305" s="21" t="s">
        <v>62</v>
      </c>
      <c r="B305" s="23"/>
      <c r="C305" s="23"/>
      <c r="D305" s="23"/>
      <c r="E305" s="23"/>
    </row>
    <row r="306" spans="1:5" ht="15.75" thickBot="1" x14ac:dyDescent="0.3">
      <c r="A306" s="21" t="s">
        <v>63</v>
      </c>
      <c r="B306" s="23"/>
      <c r="C306" s="23"/>
      <c r="D306" s="23"/>
      <c r="E306" s="23"/>
    </row>
    <row r="307" spans="1:5" ht="15.75" thickBot="1" x14ac:dyDescent="0.3">
      <c r="A307" s="21" t="s">
        <v>64</v>
      </c>
      <c r="B307" s="23"/>
      <c r="C307" s="23"/>
      <c r="D307" s="23"/>
      <c r="E307" s="23"/>
    </row>
    <row r="308" spans="1:5" ht="15.75" thickBot="1" x14ac:dyDescent="0.3">
      <c r="A308" s="28" t="s">
        <v>50</v>
      </c>
      <c r="B308" s="23">
        <f>B298+B303</f>
        <v>6936</v>
      </c>
      <c r="C308" s="23">
        <f t="shared" ref="C308:E308" si="51">C298+C303</f>
        <v>7000</v>
      </c>
      <c r="D308" s="23">
        <f t="shared" si="51"/>
        <v>7000</v>
      </c>
      <c r="E308" s="23">
        <f t="shared" si="51"/>
        <v>0</v>
      </c>
    </row>
    <row r="309" spans="1:5" ht="15.75" thickBot="1" x14ac:dyDescent="0.3">
      <c r="A309" s="120" t="s">
        <v>79</v>
      </c>
      <c r="B309" s="121"/>
      <c r="C309" s="121"/>
      <c r="D309" s="121"/>
      <c r="E309" s="122"/>
    </row>
    <row r="310" spans="1:5" ht="15.75" thickBot="1" x14ac:dyDescent="0.3">
      <c r="A310" s="120" t="s">
        <v>80</v>
      </c>
      <c r="B310" s="121"/>
      <c r="C310" s="121"/>
      <c r="D310" s="121"/>
      <c r="E310" s="122"/>
    </row>
    <row r="311" spans="1:5" ht="37.5" customHeight="1" thickBot="1" x14ac:dyDescent="0.3">
      <c r="A311" s="75" t="s">
        <v>54</v>
      </c>
      <c r="B311" s="202" t="s">
        <v>143</v>
      </c>
      <c r="C311" s="203"/>
      <c r="D311" s="203"/>
      <c r="E311" s="204"/>
    </row>
    <row r="312" spans="1:5" ht="57" thickBot="1" x14ac:dyDescent="0.3">
      <c r="A312" s="12" t="s">
        <v>55</v>
      </c>
      <c r="B312" s="12" t="s">
        <v>144</v>
      </c>
      <c r="C312" s="37" t="s">
        <v>56</v>
      </c>
      <c r="D312" s="109" t="s">
        <v>145</v>
      </c>
      <c r="E312" s="110"/>
    </row>
    <row r="313" spans="1:5" ht="29.25" customHeight="1" thickBot="1" x14ac:dyDescent="0.3">
      <c r="A313" s="38"/>
      <c r="B313" s="108"/>
      <c r="C313" s="205"/>
      <c r="D313" s="109"/>
      <c r="E313" s="110"/>
    </row>
    <row r="314" spans="1:5" ht="15.75" thickBot="1" x14ac:dyDescent="0.3">
      <c r="A314" s="6" t="s">
        <v>26</v>
      </c>
      <c r="B314" s="111" t="s">
        <v>146</v>
      </c>
      <c r="C314" s="112"/>
      <c r="D314" s="112"/>
      <c r="E314" s="113"/>
    </row>
    <row r="315" spans="1:5" ht="12.75" customHeight="1" thickBot="1" x14ac:dyDescent="0.3">
      <c r="A315" s="6" t="s">
        <v>28</v>
      </c>
      <c r="B315" s="114" t="s">
        <v>147</v>
      </c>
      <c r="C315" s="115"/>
      <c r="D315" s="115"/>
      <c r="E315" s="116"/>
    </row>
    <row r="316" spans="1:5" ht="9" customHeight="1" x14ac:dyDescent="0.25">
      <c r="A316" s="106"/>
      <c r="B316" s="13">
        <v>2019</v>
      </c>
      <c r="C316" s="13">
        <v>2020</v>
      </c>
      <c r="D316" s="13">
        <v>2021</v>
      </c>
      <c r="E316" s="13">
        <v>2022</v>
      </c>
    </row>
    <row r="317" spans="1:5" ht="15.75" thickBot="1" x14ac:dyDescent="0.3">
      <c r="A317" s="107"/>
      <c r="B317" s="14" t="s">
        <v>13</v>
      </c>
      <c r="C317" s="14" t="s">
        <v>14</v>
      </c>
      <c r="D317" s="14" t="s">
        <v>14</v>
      </c>
      <c r="E317" s="14" t="s">
        <v>14</v>
      </c>
    </row>
    <row r="318" spans="1:5" ht="15.75" thickBot="1" x14ac:dyDescent="0.3">
      <c r="A318" s="6" t="s">
        <v>29</v>
      </c>
      <c r="B318" s="15">
        <v>2</v>
      </c>
      <c r="C318" s="15">
        <v>2</v>
      </c>
      <c r="D318" s="15">
        <v>3</v>
      </c>
      <c r="E318" s="15"/>
    </row>
    <row r="319" spans="1:5" ht="15.75" thickBot="1" x14ac:dyDescent="0.3">
      <c r="A319" s="6" t="s">
        <v>30</v>
      </c>
      <c r="B319" s="15">
        <v>20000</v>
      </c>
      <c r="C319" s="15">
        <v>30000</v>
      </c>
      <c r="D319" s="15">
        <v>50000</v>
      </c>
      <c r="E319" s="15"/>
    </row>
    <row r="320" spans="1:5" ht="15.75" thickBot="1" x14ac:dyDescent="0.3">
      <c r="A320" s="6" t="s">
        <v>31</v>
      </c>
      <c r="B320" s="15">
        <f>B319/B318</f>
        <v>10000</v>
      </c>
      <c r="C320" s="15">
        <f t="shared" ref="C320:E320" si="52">C319/C318</f>
        <v>15000</v>
      </c>
      <c r="D320" s="15">
        <f t="shared" si="52"/>
        <v>16666.666666666668</v>
      </c>
      <c r="E320" s="15" t="e">
        <f t="shared" si="52"/>
        <v>#DIV/0!</v>
      </c>
    </row>
    <row r="321" spans="1:6" ht="15.75" thickBot="1" x14ac:dyDescent="0.3">
      <c r="A321" s="6" t="s">
        <v>32</v>
      </c>
      <c r="B321" s="103" t="s">
        <v>33</v>
      </c>
      <c r="C321" s="17">
        <f>C318/B318-1</f>
        <v>0</v>
      </c>
      <c r="D321" s="17">
        <f t="shared" ref="D321:E323" si="53">D318/C318-1</f>
        <v>0.5</v>
      </c>
      <c r="E321" s="17">
        <f t="shared" si="53"/>
        <v>-1</v>
      </c>
    </row>
    <row r="322" spans="1:6" ht="15.75" thickBot="1" x14ac:dyDescent="0.3">
      <c r="A322" s="6" t="s">
        <v>34</v>
      </c>
      <c r="B322" s="103" t="s">
        <v>33</v>
      </c>
      <c r="C322" s="17">
        <f>C319/B319-1</f>
        <v>0.5</v>
      </c>
      <c r="D322" s="17">
        <f t="shared" si="53"/>
        <v>0.66666666666666674</v>
      </c>
      <c r="E322" s="17">
        <f t="shared" si="53"/>
        <v>-1</v>
      </c>
    </row>
    <row r="323" spans="1:6" ht="15.75" thickBot="1" x14ac:dyDescent="0.3">
      <c r="A323" s="6" t="s">
        <v>35</v>
      </c>
      <c r="B323" s="103" t="s">
        <v>33</v>
      </c>
      <c r="C323" s="17">
        <f>C320/B320-1</f>
        <v>0.5</v>
      </c>
      <c r="D323" s="17">
        <f t="shared" si="53"/>
        <v>0.11111111111111116</v>
      </c>
      <c r="E323" s="17" t="e">
        <f t="shared" si="53"/>
        <v>#DIV/0!</v>
      </c>
    </row>
    <row r="324" spans="1:6" ht="12.75" customHeight="1" thickBot="1" x14ac:dyDescent="0.3">
      <c r="A324" s="117" t="s">
        <v>60</v>
      </c>
      <c r="B324" s="118"/>
      <c r="C324" s="118"/>
      <c r="D324" s="118"/>
      <c r="E324" s="119"/>
    </row>
    <row r="325" spans="1:6" ht="9" customHeight="1" x14ac:dyDescent="0.25">
      <c r="A325" s="106"/>
      <c r="B325" s="13">
        <v>2019</v>
      </c>
      <c r="C325" s="13">
        <v>2020</v>
      </c>
      <c r="D325" s="13">
        <v>2021</v>
      </c>
      <c r="E325" s="13">
        <v>2022</v>
      </c>
    </row>
    <row r="326" spans="1:6" ht="15.75" thickBot="1" x14ac:dyDescent="0.3">
      <c r="A326" s="107"/>
      <c r="B326" s="14" t="s">
        <v>13</v>
      </c>
      <c r="C326" s="14" t="s">
        <v>14</v>
      </c>
      <c r="D326" s="14" t="s">
        <v>14</v>
      </c>
      <c r="E326" s="14" t="s">
        <v>14</v>
      </c>
    </row>
    <row r="327" spans="1:6" ht="15.75" thickBot="1" x14ac:dyDescent="0.3">
      <c r="A327" s="19" t="s">
        <v>61</v>
      </c>
      <c r="B327" s="20">
        <f>B328+B329+B330+B331</f>
        <v>0</v>
      </c>
      <c r="C327" s="20">
        <f t="shared" ref="C327:E327" si="54">C328+C329+C330+C331</f>
        <v>0</v>
      </c>
      <c r="D327" s="20">
        <f t="shared" si="54"/>
        <v>0</v>
      </c>
      <c r="E327" s="20">
        <f t="shared" si="54"/>
        <v>0</v>
      </c>
    </row>
    <row r="328" spans="1:6" ht="15.75" thickBot="1" x14ac:dyDescent="0.3">
      <c r="A328" s="21" t="s">
        <v>38</v>
      </c>
      <c r="B328" s="20"/>
      <c r="C328" s="20"/>
      <c r="D328" s="20"/>
      <c r="E328" s="20"/>
    </row>
    <row r="329" spans="1:6" ht="15.75" thickBot="1" x14ac:dyDescent="0.3">
      <c r="A329" s="21" t="s">
        <v>62</v>
      </c>
      <c r="B329" s="20"/>
      <c r="C329" s="20"/>
      <c r="D329" s="20"/>
      <c r="E329" s="20"/>
    </row>
    <row r="330" spans="1:6" ht="15.75" thickBot="1" x14ac:dyDescent="0.3">
      <c r="A330" s="21" t="s">
        <v>63</v>
      </c>
      <c r="B330" s="20"/>
      <c r="C330" s="20"/>
      <c r="D330" s="20"/>
      <c r="E330" s="20"/>
    </row>
    <row r="331" spans="1:6" ht="15.75" thickBot="1" x14ac:dyDescent="0.3">
      <c r="A331" s="21" t="s">
        <v>64</v>
      </c>
      <c r="B331" s="20"/>
      <c r="C331" s="20"/>
      <c r="D331" s="20"/>
      <c r="E331" s="20"/>
    </row>
    <row r="332" spans="1:6" ht="15.75" thickBot="1" x14ac:dyDescent="0.3">
      <c r="A332" s="19" t="s">
        <v>65</v>
      </c>
      <c r="B332" s="23">
        <f>B333+B334+B335+B336</f>
        <v>10000</v>
      </c>
      <c r="C332" s="23">
        <f t="shared" ref="C332:E332" si="55">C333+C334+C335+C336</f>
        <v>30000</v>
      </c>
      <c r="D332" s="23">
        <f t="shared" si="55"/>
        <v>50000</v>
      </c>
      <c r="E332" s="23">
        <f t="shared" si="55"/>
        <v>0</v>
      </c>
    </row>
    <row r="333" spans="1:6" ht="15.75" thickBot="1" x14ac:dyDescent="0.3">
      <c r="A333" s="21" t="s">
        <v>38</v>
      </c>
      <c r="B333" s="23"/>
      <c r="C333" s="20"/>
      <c r="D333" s="20"/>
      <c r="E333" s="20"/>
    </row>
    <row r="334" spans="1:6" ht="15.75" thickBot="1" x14ac:dyDescent="0.3">
      <c r="A334" s="21" t="s">
        <v>62</v>
      </c>
      <c r="B334" s="23">
        <v>10000</v>
      </c>
      <c r="C334" s="20">
        <v>30000</v>
      </c>
      <c r="D334" s="20">
        <v>50000</v>
      </c>
      <c r="E334" s="20"/>
    </row>
    <row r="335" spans="1:6" ht="15.75" thickBot="1" x14ac:dyDescent="0.3">
      <c r="A335" s="21" t="s">
        <v>63</v>
      </c>
      <c r="B335" s="23"/>
      <c r="C335" s="20"/>
      <c r="D335" s="20"/>
      <c r="E335" s="20"/>
      <c r="F335" s="76"/>
    </row>
    <row r="336" spans="1:6" ht="15.75" thickBot="1" x14ac:dyDescent="0.3">
      <c r="A336" s="21" t="s">
        <v>64</v>
      </c>
      <c r="B336" s="23"/>
      <c r="C336" s="20"/>
      <c r="D336" s="20"/>
      <c r="E336" s="20"/>
    </row>
    <row r="337" spans="1:5" ht="15.75" thickBot="1" x14ac:dyDescent="0.3">
      <c r="A337" s="39" t="s">
        <v>46</v>
      </c>
      <c r="B337" s="23">
        <f>B327+B332</f>
        <v>10000</v>
      </c>
      <c r="C337" s="23">
        <f t="shared" ref="C337:E337" si="56">C327+C332</f>
        <v>30000</v>
      </c>
      <c r="D337" s="23">
        <f t="shared" si="56"/>
        <v>50000</v>
      </c>
      <c r="E337" s="23">
        <f t="shared" si="56"/>
        <v>0</v>
      </c>
    </row>
    <row r="338" spans="1:5" ht="34.5" thickBot="1" x14ac:dyDescent="0.3">
      <c r="A338" s="12" t="s">
        <v>66</v>
      </c>
      <c r="B338" s="12" t="s">
        <v>148</v>
      </c>
      <c r="C338" s="37" t="s">
        <v>56</v>
      </c>
      <c r="D338" s="109" t="s">
        <v>149</v>
      </c>
      <c r="E338" s="110"/>
    </row>
    <row r="339" spans="1:5" ht="17.25" customHeight="1" thickBot="1" x14ac:dyDescent="0.3">
      <c r="A339" s="6" t="s">
        <v>26</v>
      </c>
      <c r="B339" s="111" t="s">
        <v>150</v>
      </c>
      <c r="C339" s="112"/>
      <c r="D339" s="112"/>
      <c r="E339" s="113"/>
    </row>
    <row r="340" spans="1:5" ht="15.75" thickBot="1" x14ac:dyDescent="0.3">
      <c r="A340" s="6" t="s">
        <v>28</v>
      </c>
      <c r="B340" s="114" t="s">
        <v>147</v>
      </c>
      <c r="C340" s="115"/>
      <c r="D340" s="115"/>
      <c r="E340" s="116"/>
    </row>
    <row r="341" spans="1:5" ht="12.75" customHeight="1" x14ac:dyDescent="0.25">
      <c r="A341" s="106"/>
      <c r="B341" s="13">
        <v>2019</v>
      </c>
      <c r="C341" s="13">
        <v>2020</v>
      </c>
      <c r="D341" s="13">
        <v>2021</v>
      </c>
      <c r="E341" s="13">
        <v>2022</v>
      </c>
    </row>
    <row r="342" spans="1:5" ht="9" customHeight="1" thickBot="1" x14ac:dyDescent="0.3">
      <c r="A342" s="107"/>
      <c r="B342" s="14" t="s">
        <v>13</v>
      </c>
      <c r="C342" s="14" t="s">
        <v>14</v>
      </c>
      <c r="D342" s="14" t="s">
        <v>14</v>
      </c>
      <c r="E342" s="14" t="s">
        <v>14</v>
      </c>
    </row>
    <row r="343" spans="1:5" ht="15.75" thickBot="1" x14ac:dyDescent="0.3">
      <c r="A343" s="6" t="s">
        <v>29</v>
      </c>
      <c r="B343" s="15">
        <v>2</v>
      </c>
      <c r="C343" s="15">
        <v>3</v>
      </c>
      <c r="D343" s="15">
        <v>4</v>
      </c>
      <c r="E343" s="15"/>
    </row>
    <row r="344" spans="1:5" ht="15.75" thickBot="1" x14ac:dyDescent="0.3">
      <c r="A344" s="6" t="s">
        <v>30</v>
      </c>
      <c r="B344" s="15">
        <v>1000</v>
      </c>
      <c r="C344" s="15">
        <v>4000</v>
      </c>
      <c r="D344" s="15">
        <v>5000</v>
      </c>
      <c r="E344" s="15"/>
    </row>
    <row r="345" spans="1:5" ht="15.75" thickBot="1" x14ac:dyDescent="0.3">
      <c r="A345" s="6" t="s">
        <v>31</v>
      </c>
      <c r="B345" s="15">
        <f>B344/B343</f>
        <v>500</v>
      </c>
      <c r="C345" s="15">
        <f t="shared" ref="C345:E345" si="57">C344/C343</f>
        <v>1333.3333333333333</v>
      </c>
      <c r="D345" s="15">
        <f t="shared" si="57"/>
        <v>1250</v>
      </c>
      <c r="E345" s="15" t="e">
        <f t="shared" si="57"/>
        <v>#DIV/0!</v>
      </c>
    </row>
    <row r="346" spans="1:5" ht="15.75" thickBot="1" x14ac:dyDescent="0.3">
      <c r="A346" s="6" t="s">
        <v>32</v>
      </c>
      <c r="B346" s="103" t="s">
        <v>33</v>
      </c>
      <c r="C346" s="17">
        <f>C343/B343-1</f>
        <v>0.5</v>
      </c>
      <c r="D346" s="17">
        <f t="shared" ref="D346:E348" si="58">D343/C343-1</f>
        <v>0.33333333333333326</v>
      </c>
      <c r="E346" s="17">
        <f t="shared" si="58"/>
        <v>-1</v>
      </c>
    </row>
    <row r="347" spans="1:5" ht="15.75" thickBot="1" x14ac:dyDescent="0.3">
      <c r="A347" s="6" t="s">
        <v>34</v>
      </c>
      <c r="B347" s="103" t="s">
        <v>33</v>
      </c>
      <c r="C347" s="17">
        <f>C344/B344-1</f>
        <v>3</v>
      </c>
      <c r="D347" s="17">
        <f t="shared" si="58"/>
        <v>0.25</v>
      </c>
      <c r="E347" s="17">
        <f t="shared" si="58"/>
        <v>-1</v>
      </c>
    </row>
    <row r="348" spans="1:5" ht="15.75" thickBot="1" x14ac:dyDescent="0.3">
      <c r="A348" s="6" t="s">
        <v>35</v>
      </c>
      <c r="B348" s="103" t="s">
        <v>33</v>
      </c>
      <c r="C348" s="17">
        <f>C345/B345-1</f>
        <v>1.6666666666666665</v>
      </c>
      <c r="D348" s="17">
        <f t="shared" si="58"/>
        <v>-6.25E-2</v>
      </c>
      <c r="E348" s="17" t="e">
        <f t="shared" si="58"/>
        <v>#DIV/0!</v>
      </c>
    </row>
    <row r="349" spans="1:5" ht="15.75" thickBot="1" x14ac:dyDescent="0.3">
      <c r="A349" s="117" t="s">
        <v>71</v>
      </c>
      <c r="B349" s="118"/>
      <c r="C349" s="118"/>
      <c r="D349" s="118"/>
      <c r="E349" s="119"/>
    </row>
    <row r="350" spans="1:5" ht="12.75" customHeight="1" x14ac:dyDescent="0.25">
      <c r="A350" s="106"/>
      <c r="B350" s="13">
        <v>2019</v>
      </c>
      <c r="C350" s="13">
        <v>2020</v>
      </c>
      <c r="D350" s="13">
        <v>2021</v>
      </c>
      <c r="E350" s="13">
        <v>2022</v>
      </c>
    </row>
    <row r="351" spans="1:5" ht="9" customHeight="1" thickBot="1" x14ac:dyDescent="0.3">
      <c r="A351" s="107"/>
      <c r="B351" s="14" t="s">
        <v>13</v>
      </c>
      <c r="C351" s="14" t="s">
        <v>14</v>
      </c>
      <c r="D351" s="14" t="s">
        <v>14</v>
      </c>
      <c r="E351" s="14" t="s">
        <v>14</v>
      </c>
    </row>
    <row r="352" spans="1:5" ht="15.75" thickBot="1" x14ac:dyDescent="0.3">
      <c r="A352" s="19" t="s">
        <v>61</v>
      </c>
      <c r="B352" s="20">
        <f>B353+B354+B355+B356</f>
        <v>0</v>
      </c>
      <c r="C352" s="20">
        <f t="shared" ref="C352:E352" si="59">C353+C354+C355+C356</f>
        <v>0</v>
      </c>
      <c r="D352" s="20">
        <f t="shared" si="59"/>
        <v>0</v>
      </c>
      <c r="E352" s="20">
        <f t="shared" si="59"/>
        <v>0</v>
      </c>
    </row>
    <row r="353" spans="1:5" ht="15.75" thickBot="1" x14ac:dyDescent="0.3">
      <c r="A353" s="21" t="s">
        <v>38</v>
      </c>
      <c r="B353" s="20"/>
      <c r="C353" s="20"/>
      <c r="D353" s="20"/>
      <c r="E353" s="20"/>
    </row>
    <row r="354" spans="1:5" ht="15.75" thickBot="1" x14ac:dyDescent="0.3">
      <c r="A354" s="21" t="s">
        <v>62</v>
      </c>
      <c r="B354" s="20"/>
      <c r="C354" s="20"/>
      <c r="D354" s="20"/>
      <c r="E354" s="20"/>
    </row>
    <row r="355" spans="1:5" ht="15.75" thickBot="1" x14ac:dyDescent="0.3">
      <c r="A355" s="21" t="s">
        <v>63</v>
      </c>
      <c r="B355" s="20"/>
      <c r="C355" s="20"/>
      <c r="D355" s="20"/>
      <c r="E355" s="20"/>
    </row>
    <row r="356" spans="1:5" ht="15.75" thickBot="1" x14ac:dyDescent="0.3">
      <c r="A356" s="21" t="s">
        <v>64</v>
      </c>
      <c r="B356" s="20"/>
      <c r="C356" s="20"/>
      <c r="D356" s="20"/>
      <c r="E356" s="20"/>
    </row>
    <row r="357" spans="1:5" ht="15.75" thickBot="1" x14ac:dyDescent="0.3">
      <c r="A357" s="19" t="s">
        <v>65</v>
      </c>
      <c r="B357" s="23">
        <f>B358+B359+B360+B361</f>
        <v>1000</v>
      </c>
      <c r="C357" s="23">
        <f t="shared" ref="C357:E357" si="60">C358+C359+C360+C361</f>
        <v>4000</v>
      </c>
      <c r="D357" s="23">
        <f t="shared" si="60"/>
        <v>5000</v>
      </c>
      <c r="E357" s="23">
        <f t="shared" si="60"/>
        <v>0</v>
      </c>
    </row>
    <row r="358" spans="1:5" ht="15.75" thickBot="1" x14ac:dyDescent="0.3">
      <c r="A358" s="21" t="s">
        <v>38</v>
      </c>
      <c r="B358" s="23"/>
      <c r="C358" s="20"/>
      <c r="D358" s="20"/>
      <c r="E358" s="20"/>
    </row>
    <row r="359" spans="1:5" ht="15.75" thickBot="1" x14ac:dyDescent="0.3">
      <c r="A359" s="21" t="s">
        <v>62</v>
      </c>
      <c r="B359" s="23"/>
      <c r="C359" s="20"/>
      <c r="D359" s="20"/>
      <c r="E359" s="20"/>
    </row>
    <row r="360" spans="1:5" ht="15.75" thickBot="1" x14ac:dyDescent="0.3">
      <c r="A360" s="21" t="s">
        <v>63</v>
      </c>
      <c r="B360" s="23"/>
      <c r="C360" s="20"/>
      <c r="D360" s="20"/>
      <c r="E360" s="20"/>
    </row>
    <row r="361" spans="1:5" ht="15.75" thickBot="1" x14ac:dyDescent="0.3">
      <c r="A361" s="21" t="s">
        <v>64</v>
      </c>
      <c r="B361" s="15">
        <v>1000</v>
      </c>
      <c r="C361" s="15">
        <v>4000</v>
      </c>
      <c r="D361" s="15">
        <v>5000</v>
      </c>
      <c r="E361" s="15"/>
    </row>
    <row r="362" spans="1:5" ht="15.75" thickBot="1" x14ac:dyDescent="0.3">
      <c r="A362" s="39" t="s">
        <v>72</v>
      </c>
      <c r="B362" s="23">
        <f>B352+B357</f>
        <v>1000</v>
      </c>
      <c r="C362" s="23">
        <f t="shared" ref="C362:E362" si="61">C352+C357</f>
        <v>4000</v>
      </c>
      <c r="D362" s="23">
        <f t="shared" si="61"/>
        <v>5000</v>
      </c>
      <c r="E362" s="23">
        <f t="shared" si="61"/>
        <v>0</v>
      </c>
    </row>
    <row r="363" spans="1:5" ht="15.75" thickBot="1" x14ac:dyDescent="0.3">
      <c r="A363" s="75" t="s">
        <v>54</v>
      </c>
      <c r="B363" s="206" t="s">
        <v>151</v>
      </c>
      <c r="C363" s="207"/>
      <c r="D363" s="208"/>
      <c r="E363" s="209"/>
    </row>
    <row r="364" spans="1:5" ht="35.25" customHeight="1" thickBot="1" x14ac:dyDescent="0.3">
      <c r="A364" s="12" t="s">
        <v>77</v>
      </c>
      <c r="B364" s="40" t="s">
        <v>152</v>
      </c>
      <c r="C364" s="41" t="s">
        <v>56</v>
      </c>
      <c r="D364" s="42" t="s">
        <v>153</v>
      </c>
      <c r="E364" s="43"/>
    </row>
    <row r="365" spans="1:5" ht="34.5" customHeight="1" thickBot="1" x14ac:dyDescent="0.3">
      <c r="A365" s="6" t="s">
        <v>26</v>
      </c>
      <c r="B365" s="111" t="s">
        <v>154</v>
      </c>
      <c r="C365" s="112"/>
      <c r="D365" s="112"/>
      <c r="E365" s="113"/>
    </row>
    <row r="366" spans="1:5" ht="12.75" customHeight="1" thickBot="1" x14ac:dyDescent="0.3">
      <c r="A366" s="6" t="s">
        <v>28</v>
      </c>
      <c r="B366" s="114" t="s">
        <v>155</v>
      </c>
      <c r="C366" s="115"/>
      <c r="D366" s="115"/>
      <c r="E366" s="116"/>
    </row>
    <row r="367" spans="1:5" ht="9" customHeight="1" x14ac:dyDescent="0.25">
      <c r="A367" s="106"/>
      <c r="B367" s="13">
        <v>2019</v>
      </c>
      <c r="C367" s="13">
        <v>2020</v>
      </c>
      <c r="D367" s="13">
        <v>2021</v>
      </c>
      <c r="E367" s="13">
        <v>2022</v>
      </c>
    </row>
    <row r="368" spans="1:5" ht="15.75" thickBot="1" x14ac:dyDescent="0.3">
      <c r="A368" s="107"/>
      <c r="B368" s="14" t="s">
        <v>13</v>
      </c>
      <c r="C368" s="14" t="s">
        <v>14</v>
      </c>
      <c r="D368" s="14" t="s">
        <v>14</v>
      </c>
      <c r="E368" s="14" t="s">
        <v>14</v>
      </c>
    </row>
    <row r="369" spans="1:5" ht="15.75" thickBot="1" x14ac:dyDescent="0.3">
      <c r="A369" s="6" t="s">
        <v>29</v>
      </c>
      <c r="B369" s="103">
        <v>8</v>
      </c>
      <c r="C369" s="103">
        <v>0</v>
      </c>
      <c r="D369" s="103">
        <v>0</v>
      </c>
      <c r="E369" s="103">
        <v>0</v>
      </c>
    </row>
    <row r="370" spans="1:5" ht="15.75" thickBot="1" x14ac:dyDescent="0.3">
      <c r="A370" s="6" t="s">
        <v>30</v>
      </c>
      <c r="B370" s="15">
        <v>7000</v>
      </c>
      <c r="C370" s="15">
        <v>0</v>
      </c>
      <c r="D370" s="15">
        <f t="shared" ref="D370:E370" si="62">D388</f>
        <v>0</v>
      </c>
      <c r="E370" s="15">
        <f t="shared" si="62"/>
        <v>0</v>
      </c>
    </row>
    <row r="371" spans="1:5" ht="15.75" thickBot="1" x14ac:dyDescent="0.3">
      <c r="A371" s="6" t="s">
        <v>31</v>
      </c>
      <c r="B371" s="15">
        <f>B370/B369</f>
        <v>875</v>
      </c>
      <c r="C371" s="15" t="e">
        <f t="shared" ref="C371:E371" si="63">C370/C369</f>
        <v>#DIV/0!</v>
      </c>
      <c r="D371" s="15" t="e">
        <f t="shared" si="63"/>
        <v>#DIV/0!</v>
      </c>
      <c r="E371" s="15" t="e">
        <f t="shared" si="63"/>
        <v>#DIV/0!</v>
      </c>
    </row>
    <row r="372" spans="1:5" ht="15.75" thickBot="1" x14ac:dyDescent="0.3">
      <c r="A372" s="6" t="s">
        <v>32</v>
      </c>
      <c r="B372" s="103" t="s">
        <v>33</v>
      </c>
      <c r="C372" s="17">
        <f>C369/B369-1</f>
        <v>-1</v>
      </c>
      <c r="D372" s="17" t="e">
        <f t="shared" ref="D372:E374" si="64">D369/C369-1</f>
        <v>#DIV/0!</v>
      </c>
      <c r="E372" s="17" t="e">
        <f t="shared" si="64"/>
        <v>#DIV/0!</v>
      </c>
    </row>
    <row r="373" spans="1:5" ht="15.75" thickBot="1" x14ac:dyDescent="0.3">
      <c r="A373" s="6" t="s">
        <v>34</v>
      </c>
      <c r="B373" s="103" t="s">
        <v>33</v>
      </c>
      <c r="C373" s="17">
        <f>C370/B370-1</f>
        <v>-1</v>
      </c>
      <c r="D373" s="17" t="e">
        <f t="shared" si="64"/>
        <v>#DIV/0!</v>
      </c>
      <c r="E373" s="17" t="e">
        <f t="shared" si="64"/>
        <v>#DIV/0!</v>
      </c>
    </row>
    <row r="374" spans="1:5" ht="15.75" thickBot="1" x14ac:dyDescent="0.3">
      <c r="A374" s="6" t="s">
        <v>35</v>
      </c>
      <c r="B374" s="103" t="s">
        <v>33</v>
      </c>
      <c r="C374" s="17" t="e">
        <f>C371/B371-1</f>
        <v>#DIV/0!</v>
      </c>
      <c r="D374" s="17" t="e">
        <f t="shared" si="64"/>
        <v>#DIV/0!</v>
      </c>
      <c r="E374" s="17" t="e">
        <f t="shared" si="64"/>
        <v>#DIV/0!</v>
      </c>
    </row>
    <row r="375" spans="1:5" ht="12.75" customHeight="1" thickBot="1" x14ac:dyDescent="0.3">
      <c r="A375" s="117" t="s">
        <v>81</v>
      </c>
      <c r="B375" s="118"/>
      <c r="C375" s="118"/>
      <c r="D375" s="118"/>
      <c r="E375" s="119"/>
    </row>
    <row r="376" spans="1:5" ht="9" customHeight="1" x14ac:dyDescent="0.25">
      <c r="A376" s="106"/>
      <c r="B376" s="13">
        <v>2019</v>
      </c>
      <c r="C376" s="13">
        <v>2020</v>
      </c>
      <c r="D376" s="13">
        <v>2021</v>
      </c>
      <c r="E376" s="13">
        <v>2022</v>
      </c>
    </row>
    <row r="377" spans="1:5" ht="15.75" thickBot="1" x14ac:dyDescent="0.3">
      <c r="A377" s="107"/>
      <c r="B377" s="14" t="s">
        <v>13</v>
      </c>
      <c r="C377" s="14" t="s">
        <v>14</v>
      </c>
      <c r="D377" s="14" t="s">
        <v>14</v>
      </c>
      <c r="E377" s="14" t="s">
        <v>14</v>
      </c>
    </row>
    <row r="378" spans="1:5" ht="15.75" thickBot="1" x14ac:dyDescent="0.3">
      <c r="A378" s="19" t="s">
        <v>61</v>
      </c>
      <c r="B378" s="20">
        <f>B379+B380+B381+B382</f>
        <v>0</v>
      </c>
      <c r="C378" s="20">
        <f t="shared" ref="C378:E378" si="65">C379+C380+C381+C382</f>
        <v>0</v>
      </c>
      <c r="D378" s="20">
        <f t="shared" si="65"/>
        <v>0</v>
      </c>
      <c r="E378" s="20">
        <f t="shared" si="65"/>
        <v>0</v>
      </c>
    </row>
    <row r="379" spans="1:5" ht="15.75" thickBot="1" x14ac:dyDescent="0.3">
      <c r="A379" s="21" t="s">
        <v>38</v>
      </c>
      <c r="B379" s="20"/>
      <c r="C379" s="20"/>
      <c r="D379" s="20"/>
      <c r="E379" s="20"/>
    </row>
    <row r="380" spans="1:5" ht="15.75" thickBot="1" x14ac:dyDescent="0.3">
      <c r="A380" s="21" t="s">
        <v>62</v>
      </c>
      <c r="B380" s="20"/>
      <c r="C380" s="20"/>
      <c r="D380" s="20"/>
      <c r="E380" s="20"/>
    </row>
    <row r="381" spans="1:5" ht="15.75" thickBot="1" x14ac:dyDescent="0.3">
      <c r="A381" s="21" t="s">
        <v>63</v>
      </c>
      <c r="B381" s="20"/>
      <c r="C381" s="20"/>
      <c r="D381" s="20"/>
      <c r="E381" s="20"/>
    </row>
    <row r="382" spans="1:5" ht="15.75" thickBot="1" x14ac:dyDescent="0.3">
      <c r="A382" s="21" t="s">
        <v>64</v>
      </c>
      <c r="B382" s="20"/>
      <c r="C382" s="20"/>
      <c r="D382" s="20"/>
      <c r="E382" s="20"/>
    </row>
    <row r="383" spans="1:5" ht="15.75" thickBot="1" x14ac:dyDescent="0.3">
      <c r="A383" s="19" t="s">
        <v>65</v>
      </c>
      <c r="B383" s="23">
        <f>B384+B385+B386+B387</f>
        <v>7000</v>
      </c>
      <c r="C383" s="23">
        <f t="shared" ref="C383:E383" si="66">C384+C385+C386+C387</f>
        <v>0</v>
      </c>
      <c r="D383" s="23">
        <f t="shared" si="66"/>
        <v>0</v>
      </c>
      <c r="E383" s="23">
        <f t="shared" si="66"/>
        <v>0</v>
      </c>
    </row>
    <row r="384" spans="1:5" ht="15.75" thickBot="1" x14ac:dyDescent="0.3">
      <c r="A384" s="21" t="s">
        <v>38</v>
      </c>
      <c r="B384" s="23"/>
      <c r="C384" s="20"/>
      <c r="D384" s="20"/>
      <c r="E384" s="20"/>
    </row>
    <row r="385" spans="1:5" ht="15.75" thickBot="1" x14ac:dyDescent="0.3">
      <c r="A385" s="21" t="s">
        <v>62</v>
      </c>
      <c r="B385" s="23">
        <v>7000</v>
      </c>
      <c r="C385" s="20">
        <v>0</v>
      </c>
      <c r="D385" s="20"/>
      <c r="E385" s="20"/>
    </row>
    <row r="386" spans="1:5" ht="15.75" thickBot="1" x14ac:dyDescent="0.3">
      <c r="A386" s="21" t="s">
        <v>63</v>
      </c>
      <c r="B386" s="23"/>
      <c r="C386" s="20"/>
      <c r="D386" s="20"/>
      <c r="E386" s="20"/>
    </row>
    <row r="387" spans="1:5" ht="15.75" thickBot="1" x14ac:dyDescent="0.3">
      <c r="A387" s="21" t="s">
        <v>64</v>
      </c>
      <c r="B387" s="23"/>
      <c r="C387" s="20"/>
      <c r="D387" s="20"/>
      <c r="E387" s="20"/>
    </row>
    <row r="388" spans="1:5" ht="15.75" thickBot="1" x14ac:dyDescent="0.3">
      <c r="A388" s="28" t="s">
        <v>82</v>
      </c>
      <c r="B388" s="23">
        <f>B378+B383</f>
        <v>7000</v>
      </c>
      <c r="C388" s="23">
        <f>C378+C383</f>
        <v>0</v>
      </c>
      <c r="D388" s="23">
        <f>D378+D383</f>
        <v>0</v>
      </c>
      <c r="E388" s="23">
        <f>E378+E383</f>
        <v>0</v>
      </c>
    </row>
    <row r="389" spans="1:5" ht="34.5" thickBot="1" x14ac:dyDescent="0.3">
      <c r="A389" s="12" t="s">
        <v>66</v>
      </c>
      <c r="B389" s="77" t="s">
        <v>156</v>
      </c>
      <c r="C389" s="41" t="s">
        <v>56</v>
      </c>
      <c r="D389" s="42" t="s">
        <v>157</v>
      </c>
      <c r="E389" s="43"/>
    </row>
    <row r="390" spans="1:5" ht="34.5" customHeight="1" thickBot="1" x14ac:dyDescent="0.3">
      <c r="A390" s="6" t="s">
        <v>26</v>
      </c>
      <c r="B390" s="111" t="s">
        <v>158</v>
      </c>
      <c r="C390" s="112"/>
      <c r="D390" s="112"/>
      <c r="E390" s="113"/>
    </row>
    <row r="391" spans="1:5" ht="15.75" thickBot="1" x14ac:dyDescent="0.3">
      <c r="A391" s="6" t="s">
        <v>28</v>
      </c>
      <c r="B391" s="114" t="s">
        <v>155</v>
      </c>
      <c r="C391" s="115"/>
      <c r="D391" s="115"/>
      <c r="E391" s="116"/>
    </row>
    <row r="392" spans="1:5" x14ac:dyDescent="0.25">
      <c r="A392" s="106"/>
      <c r="B392" s="13">
        <v>2019</v>
      </c>
      <c r="C392" s="13">
        <v>2020</v>
      </c>
      <c r="D392" s="13">
        <v>2021</v>
      </c>
      <c r="E392" s="13">
        <v>2022</v>
      </c>
    </row>
    <row r="393" spans="1:5" ht="15.75" thickBot="1" x14ac:dyDescent="0.3">
      <c r="A393" s="107"/>
      <c r="B393" s="14" t="s">
        <v>13</v>
      </c>
      <c r="C393" s="14" t="s">
        <v>14</v>
      </c>
      <c r="D393" s="14" t="s">
        <v>14</v>
      </c>
      <c r="E393" s="14" t="s">
        <v>14</v>
      </c>
    </row>
    <row r="394" spans="1:5" ht="15.75" thickBot="1" x14ac:dyDescent="0.3">
      <c r="A394" s="6" t="s">
        <v>29</v>
      </c>
      <c r="B394" s="103">
        <v>8</v>
      </c>
      <c r="C394" s="103">
        <v>4</v>
      </c>
      <c r="D394" s="103">
        <v>0</v>
      </c>
      <c r="E394" s="103">
        <v>0</v>
      </c>
    </row>
    <row r="395" spans="1:5" ht="15.75" thickBot="1" x14ac:dyDescent="0.3">
      <c r="A395" s="6" t="s">
        <v>30</v>
      </c>
      <c r="B395" s="15">
        <v>4000</v>
      </c>
      <c r="C395" s="15">
        <v>2000</v>
      </c>
      <c r="D395" s="15">
        <f t="shared" ref="D395:E395" si="67">D413</f>
        <v>0</v>
      </c>
      <c r="E395" s="15">
        <f t="shared" si="67"/>
        <v>0</v>
      </c>
    </row>
    <row r="396" spans="1:5" ht="15.75" thickBot="1" x14ac:dyDescent="0.3">
      <c r="A396" s="6" t="s">
        <v>31</v>
      </c>
      <c r="B396" s="15">
        <f>B395/B394</f>
        <v>500</v>
      </c>
      <c r="C396" s="15">
        <f t="shared" ref="C396:E396" si="68">C395/C394</f>
        <v>500</v>
      </c>
      <c r="D396" s="15" t="e">
        <f t="shared" si="68"/>
        <v>#DIV/0!</v>
      </c>
      <c r="E396" s="15" t="e">
        <f t="shared" si="68"/>
        <v>#DIV/0!</v>
      </c>
    </row>
    <row r="397" spans="1:5" ht="15.75" thickBot="1" x14ac:dyDescent="0.3">
      <c r="A397" s="6" t="s">
        <v>32</v>
      </c>
      <c r="B397" s="103" t="s">
        <v>33</v>
      </c>
      <c r="C397" s="17">
        <f>C394/B394-1</f>
        <v>-0.5</v>
      </c>
      <c r="D397" s="17">
        <f t="shared" ref="D397:E399" si="69">D394/C394-1</f>
        <v>-1</v>
      </c>
      <c r="E397" s="17" t="e">
        <f t="shared" si="69"/>
        <v>#DIV/0!</v>
      </c>
    </row>
    <row r="398" spans="1:5" ht="15.75" thickBot="1" x14ac:dyDescent="0.3">
      <c r="A398" s="6" t="s">
        <v>34</v>
      </c>
      <c r="B398" s="103" t="s">
        <v>33</v>
      </c>
      <c r="C398" s="17">
        <f>C395/B395-1</f>
        <v>-0.5</v>
      </c>
      <c r="D398" s="17">
        <f t="shared" si="69"/>
        <v>-1</v>
      </c>
      <c r="E398" s="17" t="e">
        <f t="shared" si="69"/>
        <v>#DIV/0!</v>
      </c>
    </row>
    <row r="399" spans="1:5" ht="15.75" thickBot="1" x14ac:dyDescent="0.3">
      <c r="A399" s="6" t="s">
        <v>35</v>
      </c>
      <c r="B399" s="103" t="s">
        <v>33</v>
      </c>
      <c r="C399" s="17">
        <f>C396/B396-1</f>
        <v>0</v>
      </c>
      <c r="D399" s="17" t="e">
        <f t="shared" si="69"/>
        <v>#DIV/0!</v>
      </c>
      <c r="E399" s="17" t="e">
        <f t="shared" si="69"/>
        <v>#DIV/0!</v>
      </c>
    </row>
    <row r="400" spans="1:5" ht="15.75" thickBot="1" x14ac:dyDescent="0.3">
      <c r="A400" s="117" t="s">
        <v>78</v>
      </c>
      <c r="B400" s="118"/>
      <c r="C400" s="118"/>
      <c r="D400" s="118"/>
      <c r="E400" s="119"/>
    </row>
    <row r="401" spans="1:5" x14ac:dyDescent="0.25">
      <c r="A401" s="106"/>
      <c r="B401" s="13">
        <v>2018</v>
      </c>
      <c r="C401" s="13">
        <v>2019</v>
      </c>
      <c r="D401" s="13">
        <v>2020</v>
      </c>
      <c r="E401" s="13">
        <v>2021</v>
      </c>
    </row>
    <row r="402" spans="1:5" ht="15.75" thickBot="1" x14ac:dyDescent="0.3">
      <c r="A402" s="107"/>
      <c r="B402" s="14" t="s">
        <v>13</v>
      </c>
      <c r="C402" s="14" t="s">
        <v>14</v>
      </c>
      <c r="D402" s="14" t="s">
        <v>14</v>
      </c>
      <c r="E402" s="14" t="s">
        <v>14</v>
      </c>
    </row>
    <row r="403" spans="1:5" ht="15.75" thickBot="1" x14ac:dyDescent="0.3">
      <c r="A403" s="19" t="s">
        <v>61</v>
      </c>
      <c r="B403" s="20">
        <f>B404+B405+B406+B407</f>
        <v>0</v>
      </c>
      <c r="C403" s="20">
        <f t="shared" ref="C403:E403" si="70">C404+C405+C406+C407</f>
        <v>0</v>
      </c>
      <c r="D403" s="20">
        <f t="shared" si="70"/>
        <v>0</v>
      </c>
      <c r="E403" s="20">
        <f t="shared" si="70"/>
        <v>0</v>
      </c>
    </row>
    <row r="404" spans="1:5" ht="15.75" thickBot="1" x14ac:dyDescent="0.3">
      <c r="A404" s="21" t="s">
        <v>38</v>
      </c>
      <c r="B404" s="20"/>
      <c r="C404" s="20"/>
      <c r="D404" s="20"/>
      <c r="E404" s="20"/>
    </row>
    <row r="405" spans="1:5" ht="15.75" thickBot="1" x14ac:dyDescent="0.3">
      <c r="A405" s="21" t="s">
        <v>62</v>
      </c>
      <c r="B405" s="20"/>
      <c r="C405" s="20"/>
      <c r="D405" s="20"/>
      <c r="E405" s="20"/>
    </row>
    <row r="406" spans="1:5" ht="15.75" thickBot="1" x14ac:dyDescent="0.3">
      <c r="A406" s="21" t="s">
        <v>63</v>
      </c>
      <c r="B406" s="20"/>
      <c r="C406" s="20"/>
      <c r="D406" s="20"/>
      <c r="E406" s="20"/>
    </row>
    <row r="407" spans="1:5" ht="15.75" thickBot="1" x14ac:dyDescent="0.3">
      <c r="A407" s="21" t="s">
        <v>64</v>
      </c>
      <c r="B407" s="20"/>
      <c r="C407" s="20"/>
      <c r="D407" s="20"/>
      <c r="E407" s="20"/>
    </row>
    <row r="408" spans="1:5" ht="15.75" thickBot="1" x14ac:dyDescent="0.3">
      <c r="A408" s="19" t="s">
        <v>65</v>
      </c>
      <c r="B408" s="23">
        <f>B409+B410+B411+B412</f>
        <v>4000</v>
      </c>
      <c r="C408" s="23">
        <f t="shared" ref="C408:E408" si="71">C409+C410+C411+C412</f>
        <v>2000</v>
      </c>
      <c r="D408" s="23">
        <f t="shared" si="71"/>
        <v>0</v>
      </c>
      <c r="E408" s="23">
        <f t="shared" si="71"/>
        <v>0</v>
      </c>
    </row>
    <row r="409" spans="1:5" ht="15.75" thickBot="1" x14ac:dyDescent="0.3">
      <c r="A409" s="21" t="s">
        <v>38</v>
      </c>
      <c r="B409" s="23"/>
      <c r="C409" s="23"/>
      <c r="D409" s="23"/>
      <c r="E409" s="23"/>
    </row>
    <row r="410" spans="1:5" ht="15.75" thickBot="1" x14ac:dyDescent="0.3">
      <c r="A410" s="21" t="s">
        <v>62</v>
      </c>
      <c r="B410" s="23"/>
      <c r="C410" s="23"/>
      <c r="D410" s="23"/>
      <c r="E410" s="23"/>
    </row>
    <row r="411" spans="1:5" ht="15.75" thickBot="1" x14ac:dyDescent="0.3">
      <c r="A411" s="21" t="s">
        <v>63</v>
      </c>
      <c r="B411" s="15">
        <v>4000</v>
      </c>
      <c r="C411" s="15">
        <v>2000</v>
      </c>
      <c r="D411" s="23"/>
      <c r="E411" s="23"/>
    </row>
    <row r="412" spans="1:5" ht="15.75" thickBot="1" x14ac:dyDescent="0.3">
      <c r="A412" s="21" t="s">
        <v>64</v>
      </c>
      <c r="B412" s="23"/>
      <c r="C412" s="23"/>
      <c r="D412" s="23"/>
      <c r="E412" s="23"/>
    </row>
    <row r="413" spans="1:5" ht="15.75" thickBot="1" x14ac:dyDescent="0.3">
      <c r="A413" s="28" t="s">
        <v>50</v>
      </c>
      <c r="B413" s="23">
        <f>B403+B408</f>
        <v>4000</v>
      </c>
      <c r="C413" s="23">
        <f t="shared" ref="C413:E413" si="72">C403+C408</f>
        <v>2000</v>
      </c>
      <c r="D413" s="23">
        <f t="shared" si="72"/>
        <v>0</v>
      </c>
      <c r="E413" s="23">
        <f t="shared" si="72"/>
        <v>0</v>
      </c>
    </row>
    <row r="414" spans="1:5" ht="15.75" thickBot="1" x14ac:dyDescent="0.3">
      <c r="A414" s="75" t="s">
        <v>54</v>
      </c>
      <c r="B414" s="206" t="s">
        <v>159</v>
      </c>
      <c r="C414" s="207"/>
      <c r="D414" s="208"/>
      <c r="E414" s="209"/>
    </row>
    <row r="415" spans="1:5" ht="44.25" customHeight="1" thickBot="1" x14ac:dyDescent="0.3">
      <c r="A415" s="12" t="s">
        <v>109</v>
      </c>
      <c r="B415" s="77" t="s">
        <v>160</v>
      </c>
      <c r="C415" s="41" t="s">
        <v>56</v>
      </c>
      <c r="D415" s="42" t="s">
        <v>161</v>
      </c>
      <c r="E415" s="43"/>
    </row>
    <row r="416" spans="1:5" ht="15.75" thickBot="1" x14ac:dyDescent="0.3">
      <c r="A416" s="6" t="s">
        <v>26</v>
      </c>
      <c r="B416" s="111" t="s">
        <v>162</v>
      </c>
      <c r="C416" s="112"/>
      <c r="D416" s="112"/>
      <c r="E416" s="113"/>
    </row>
    <row r="417" spans="1:5" ht="15.75" thickBot="1" x14ac:dyDescent="0.3">
      <c r="A417" s="6" t="s">
        <v>28</v>
      </c>
      <c r="B417" s="114" t="s">
        <v>163</v>
      </c>
      <c r="C417" s="115"/>
      <c r="D417" s="115"/>
      <c r="E417" s="116"/>
    </row>
    <row r="418" spans="1:5" x14ac:dyDescent="0.25">
      <c r="A418" s="106"/>
      <c r="B418" s="13">
        <v>2019</v>
      </c>
      <c r="C418" s="13">
        <v>2020</v>
      </c>
      <c r="D418" s="13">
        <v>2021</v>
      </c>
      <c r="E418" s="13">
        <v>2022</v>
      </c>
    </row>
    <row r="419" spans="1:5" ht="15.75" thickBot="1" x14ac:dyDescent="0.3">
      <c r="A419" s="107"/>
      <c r="B419" s="14" t="s">
        <v>13</v>
      </c>
      <c r="C419" s="14" t="s">
        <v>14</v>
      </c>
      <c r="D419" s="14" t="s">
        <v>14</v>
      </c>
      <c r="E419" s="14" t="s">
        <v>14</v>
      </c>
    </row>
    <row r="420" spans="1:5" ht="15.75" thickBot="1" x14ac:dyDescent="0.3">
      <c r="A420" s="6" t="s">
        <v>29</v>
      </c>
      <c r="B420" s="103">
        <v>10</v>
      </c>
      <c r="C420" s="103">
        <v>20</v>
      </c>
      <c r="D420" s="103">
        <v>0</v>
      </c>
      <c r="E420" s="103">
        <v>0</v>
      </c>
    </row>
    <row r="421" spans="1:5" ht="15.75" thickBot="1" x14ac:dyDescent="0.3">
      <c r="A421" s="6" t="s">
        <v>30</v>
      </c>
      <c r="B421" s="15">
        <v>10000</v>
      </c>
      <c r="C421" s="15">
        <v>25841</v>
      </c>
      <c r="D421" s="15"/>
      <c r="E421" s="15">
        <f t="shared" ref="E421" si="73">E439</f>
        <v>0</v>
      </c>
    </row>
    <row r="422" spans="1:5" ht="15.75" thickBot="1" x14ac:dyDescent="0.3">
      <c r="A422" s="6" t="s">
        <v>31</v>
      </c>
      <c r="B422" s="15">
        <f>B421/B420</f>
        <v>1000</v>
      </c>
      <c r="C422" s="15">
        <f t="shared" ref="C422:E422" si="74">C421/C420</f>
        <v>1292.05</v>
      </c>
      <c r="D422" s="15" t="e">
        <f t="shared" si="74"/>
        <v>#DIV/0!</v>
      </c>
      <c r="E422" s="15" t="e">
        <f t="shared" si="74"/>
        <v>#DIV/0!</v>
      </c>
    </row>
    <row r="423" spans="1:5" ht="15.75" thickBot="1" x14ac:dyDescent="0.3">
      <c r="A423" s="6" t="s">
        <v>32</v>
      </c>
      <c r="B423" s="103" t="s">
        <v>33</v>
      </c>
      <c r="C423" s="17">
        <f>C420/B420-1</f>
        <v>1</v>
      </c>
      <c r="D423" s="17">
        <f t="shared" ref="D423:E425" si="75">D420/C420-1</f>
        <v>-1</v>
      </c>
      <c r="E423" s="17" t="e">
        <f t="shared" si="75"/>
        <v>#DIV/0!</v>
      </c>
    </row>
    <row r="424" spans="1:5" ht="15.75" thickBot="1" x14ac:dyDescent="0.3">
      <c r="A424" s="6" t="s">
        <v>34</v>
      </c>
      <c r="B424" s="103" t="s">
        <v>33</v>
      </c>
      <c r="C424" s="17">
        <f>C421/B421-1</f>
        <v>1.5840999999999998</v>
      </c>
      <c r="D424" s="17">
        <f t="shared" si="75"/>
        <v>-1</v>
      </c>
      <c r="E424" s="17" t="e">
        <f t="shared" si="75"/>
        <v>#DIV/0!</v>
      </c>
    </row>
    <row r="425" spans="1:5" ht="15.75" thickBot="1" x14ac:dyDescent="0.3">
      <c r="A425" s="6" t="s">
        <v>35</v>
      </c>
      <c r="B425" s="103" t="s">
        <v>33</v>
      </c>
      <c r="C425" s="17">
        <f>C422/B422-1</f>
        <v>0.29204999999999992</v>
      </c>
      <c r="D425" s="17" t="e">
        <f t="shared" si="75"/>
        <v>#DIV/0!</v>
      </c>
      <c r="E425" s="17" t="e">
        <f t="shared" si="75"/>
        <v>#DIV/0!</v>
      </c>
    </row>
    <row r="426" spans="1:5" ht="15.75" thickBot="1" x14ac:dyDescent="0.3">
      <c r="A426" s="117" t="s">
        <v>78</v>
      </c>
      <c r="B426" s="118"/>
      <c r="C426" s="118"/>
      <c r="D426" s="118"/>
      <c r="E426" s="119"/>
    </row>
    <row r="427" spans="1:5" x14ac:dyDescent="0.25">
      <c r="A427" s="106"/>
      <c r="B427" s="13">
        <v>2018</v>
      </c>
      <c r="C427" s="13">
        <v>2019</v>
      </c>
      <c r="D427" s="13">
        <v>2020</v>
      </c>
      <c r="E427" s="13">
        <v>2021</v>
      </c>
    </row>
    <row r="428" spans="1:5" ht="15.75" thickBot="1" x14ac:dyDescent="0.3">
      <c r="A428" s="107"/>
      <c r="B428" s="14" t="s">
        <v>13</v>
      </c>
      <c r="C428" s="14" t="s">
        <v>14</v>
      </c>
      <c r="D428" s="14" t="s">
        <v>14</v>
      </c>
      <c r="E428" s="14" t="s">
        <v>14</v>
      </c>
    </row>
    <row r="429" spans="1:5" ht="15.75" thickBot="1" x14ac:dyDescent="0.3">
      <c r="A429" s="19" t="s">
        <v>61</v>
      </c>
      <c r="B429" s="20">
        <f>B430+B431+B432+B433</f>
        <v>0</v>
      </c>
      <c r="C429" s="20">
        <f t="shared" ref="C429:E429" si="76">C430+C431+C432+C433</f>
        <v>0</v>
      </c>
      <c r="D429" s="20">
        <f t="shared" si="76"/>
        <v>0</v>
      </c>
      <c r="E429" s="20">
        <f t="shared" si="76"/>
        <v>0</v>
      </c>
    </row>
    <row r="430" spans="1:5" ht="15.75" thickBot="1" x14ac:dyDescent="0.3">
      <c r="A430" s="21" t="s">
        <v>38</v>
      </c>
      <c r="B430" s="20"/>
      <c r="C430" s="20"/>
      <c r="D430" s="20"/>
      <c r="E430" s="20"/>
    </row>
    <row r="431" spans="1:5" ht="15.75" thickBot="1" x14ac:dyDescent="0.3">
      <c r="A431" s="21" t="s">
        <v>62</v>
      </c>
      <c r="B431" s="20"/>
      <c r="C431" s="20"/>
      <c r="D431" s="20"/>
      <c r="E431" s="20"/>
    </row>
    <row r="432" spans="1:5" ht="15.75" thickBot="1" x14ac:dyDescent="0.3">
      <c r="A432" s="21" t="s">
        <v>63</v>
      </c>
      <c r="B432" s="20"/>
      <c r="C432" s="20"/>
      <c r="D432" s="20"/>
      <c r="E432" s="20"/>
    </row>
    <row r="433" spans="1:5" ht="15.75" thickBot="1" x14ac:dyDescent="0.3">
      <c r="A433" s="21" t="s">
        <v>64</v>
      </c>
      <c r="B433" s="20"/>
      <c r="C433" s="20"/>
      <c r="D433" s="20"/>
      <c r="E433" s="20"/>
    </row>
    <row r="434" spans="1:5" ht="15.75" thickBot="1" x14ac:dyDescent="0.3">
      <c r="A434" s="19" t="s">
        <v>65</v>
      </c>
      <c r="B434" s="23">
        <f>B435+B436+B437+B438</f>
        <v>10000</v>
      </c>
      <c r="C434" s="23">
        <f t="shared" ref="C434:E434" si="77">C435+C436+C437+C438</f>
        <v>25841</v>
      </c>
      <c r="D434" s="23">
        <f t="shared" si="77"/>
        <v>0</v>
      </c>
      <c r="E434" s="23">
        <f t="shared" si="77"/>
        <v>0</v>
      </c>
    </row>
    <row r="435" spans="1:5" ht="15.75" thickBot="1" x14ac:dyDescent="0.3">
      <c r="A435" s="21" t="s">
        <v>38</v>
      </c>
      <c r="B435" s="23"/>
      <c r="C435" s="23"/>
      <c r="D435" s="23"/>
      <c r="E435" s="23"/>
    </row>
    <row r="436" spans="1:5" ht="15.75" thickBot="1" x14ac:dyDescent="0.3">
      <c r="A436" s="21" t="s">
        <v>62</v>
      </c>
      <c r="B436" s="15">
        <v>10000</v>
      </c>
      <c r="C436" s="15">
        <v>25841</v>
      </c>
      <c r="D436" s="15"/>
      <c r="E436" s="23"/>
    </row>
    <row r="437" spans="1:5" ht="15.75" thickBot="1" x14ac:dyDescent="0.3">
      <c r="A437" s="21" t="s">
        <v>63</v>
      </c>
      <c r="B437" s="15"/>
      <c r="C437" s="15"/>
      <c r="D437" s="23"/>
      <c r="E437" s="23"/>
    </row>
    <row r="438" spans="1:5" ht="15.75" thickBot="1" x14ac:dyDescent="0.3">
      <c r="A438" s="21" t="s">
        <v>64</v>
      </c>
      <c r="B438" s="23"/>
      <c r="C438" s="23"/>
      <c r="D438" s="23"/>
      <c r="E438" s="23"/>
    </row>
    <row r="439" spans="1:5" ht="15.75" thickBot="1" x14ac:dyDescent="0.3">
      <c r="A439" s="28" t="s">
        <v>50</v>
      </c>
      <c r="B439" s="23">
        <f>B429+B434</f>
        <v>10000</v>
      </c>
      <c r="C439" s="23">
        <f t="shared" ref="C439:E439" si="78">C429+C434</f>
        <v>25841</v>
      </c>
      <c r="D439" s="23">
        <f t="shared" si="78"/>
        <v>0</v>
      </c>
      <c r="E439" s="23">
        <f t="shared" si="78"/>
        <v>0</v>
      </c>
    </row>
    <row r="440" spans="1:5" ht="37.5" customHeight="1" thickBot="1" x14ac:dyDescent="0.3">
      <c r="A440" s="12" t="s">
        <v>66</v>
      </c>
      <c r="B440" s="77" t="s">
        <v>164</v>
      </c>
      <c r="C440" s="41" t="s">
        <v>56</v>
      </c>
      <c r="D440" s="42" t="s">
        <v>165</v>
      </c>
      <c r="E440" s="43"/>
    </row>
    <row r="441" spans="1:5" ht="15.75" thickBot="1" x14ac:dyDescent="0.3">
      <c r="A441" s="6" t="s">
        <v>26</v>
      </c>
      <c r="B441" s="111" t="s">
        <v>166</v>
      </c>
      <c r="C441" s="112"/>
      <c r="D441" s="112"/>
      <c r="E441" s="113"/>
    </row>
    <row r="442" spans="1:5" ht="15.75" thickBot="1" x14ac:dyDescent="0.3">
      <c r="A442" s="6" t="s">
        <v>28</v>
      </c>
      <c r="B442" s="114" t="s">
        <v>163</v>
      </c>
      <c r="C442" s="115"/>
      <c r="D442" s="115"/>
      <c r="E442" s="116"/>
    </row>
    <row r="443" spans="1:5" x14ac:dyDescent="0.25">
      <c r="A443" s="106"/>
      <c r="B443" s="13">
        <v>2019</v>
      </c>
      <c r="C443" s="13">
        <v>2020</v>
      </c>
      <c r="D443" s="13">
        <v>2021</v>
      </c>
      <c r="E443" s="13">
        <v>2022</v>
      </c>
    </row>
    <row r="444" spans="1:5" ht="15.75" thickBot="1" x14ac:dyDescent="0.3">
      <c r="A444" s="107"/>
      <c r="B444" s="14" t="s">
        <v>13</v>
      </c>
      <c r="C444" s="14" t="s">
        <v>14</v>
      </c>
      <c r="D444" s="14" t="s">
        <v>14</v>
      </c>
      <c r="E444" s="14" t="s">
        <v>14</v>
      </c>
    </row>
    <row r="445" spans="1:5" ht="15.75" thickBot="1" x14ac:dyDescent="0.3">
      <c r="A445" s="6" t="s">
        <v>29</v>
      </c>
      <c r="B445" s="103">
        <v>10</v>
      </c>
      <c r="C445" s="103">
        <v>10</v>
      </c>
      <c r="D445" s="103"/>
      <c r="E445" s="103">
        <v>0</v>
      </c>
    </row>
    <row r="446" spans="1:5" ht="15.75" thickBot="1" x14ac:dyDescent="0.3">
      <c r="A446" s="6" t="s">
        <v>30</v>
      </c>
      <c r="B446" s="15">
        <v>10000</v>
      </c>
      <c r="C446" s="15"/>
      <c r="D446" s="15">
        <v>0</v>
      </c>
      <c r="E446" s="15">
        <f t="shared" ref="E446" si="79">E464</f>
        <v>0</v>
      </c>
    </row>
    <row r="447" spans="1:5" ht="15.75" thickBot="1" x14ac:dyDescent="0.3">
      <c r="A447" s="6" t="s">
        <v>31</v>
      </c>
      <c r="B447" s="15">
        <f>B446/B445</f>
        <v>1000</v>
      </c>
      <c r="C447" s="15">
        <f t="shared" ref="C447:E447" si="80">C446/C445</f>
        <v>0</v>
      </c>
      <c r="D447" s="15" t="e">
        <f t="shared" si="80"/>
        <v>#DIV/0!</v>
      </c>
      <c r="E447" s="15" t="e">
        <f t="shared" si="80"/>
        <v>#DIV/0!</v>
      </c>
    </row>
    <row r="448" spans="1:5" ht="15.75" thickBot="1" x14ac:dyDescent="0.3">
      <c r="A448" s="6" t="s">
        <v>32</v>
      </c>
      <c r="B448" s="103" t="s">
        <v>33</v>
      </c>
      <c r="C448" s="17">
        <f>C445/B445-1</f>
        <v>0</v>
      </c>
      <c r="D448" s="17">
        <f t="shared" ref="D448:E450" si="81">D445/C445-1</f>
        <v>-1</v>
      </c>
      <c r="E448" s="17" t="e">
        <f t="shared" si="81"/>
        <v>#DIV/0!</v>
      </c>
    </row>
    <row r="449" spans="1:5" ht="15.75" thickBot="1" x14ac:dyDescent="0.3">
      <c r="A449" s="6" t="s">
        <v>34</v>
      </c>
      <c r="B449" s="103" t="s">
        <v>33</v>
      </c>
      <c r="C449" s="17">
        <f>C446/B446-1</f>
        <v>-1</v>
      </c>
      <c r="D449" s="17" t="e">
        <f t="shared" si="81"/>
        <v>#DIV/0!</v>
      </c>
      <c r="E449" s="17" t="e">
        <f t="shared" si="81"/>
        <v>#DIV/0!</v>
      </c>
    </row>
    <row r="450" spans="1:5" ht="15.75" thickBot="1" x14ac:dyDescent="0.3">
      <c r="A450" s="6" t="s">
        <v>35</v>
      </c>
      <c r="B450" s="103" t="s">
        <v>33</v>
      </c>
      <c r="C450" s="17">
        <f>C447/B447-1</f>
        <v>-1</v>
      </c>
      <c r="D450" s="17" t="e">
        <f t="shared" si="81"/>
        <v>#DIV/0!</v>
      </c>
      <c r="E450" s="17" t="e">
        <f t="shared" si="81"/>
        <v>#DIV/0!</v>
      </c>
    </row>
    <row r="451" spans="1:5" ht="15.75" thickBot="1" x14ac:dyDescent="0.3">
      <c r="A451" s="117" t="s">
        <v>78</v>
      </c>
      <c r="B451" s="118"/>
      <c r="C451" s="118"/>
      <c r="D451" s="118"/>
      <c r="E451" s="119"/>
    </row>
    <row r="452" spans="1:5" x14ac:dyDescent="0.25">
      <c r="A452" s="106"/>
      <c r="B452" s="13">
        <v>2019</v>
      </c>
      <c r="C452" s="13">
        <v>2020</v>
      </c>
      <c r="D452" s="13">
        <v>2021</v>
      </c>
      <c r="E452" s="13">
        <v>2022</v>
      </c>
    </row>
    <row r="453" spans="1:5" ht="15.75" thickBot="1" x14ac:dyDescent="0.3">
      <c r="A453" s="107"/>
      <c r="B453" s="14" t="s">
        <v>13</v>
      </c>
      <c r="C453" s="14" t="s">
        <v>14</v>
      </c>
      <c r="D453" s="14" t="s">
        <v>14</v>
      </c>
      <c r="E453" s="14" t="s">
        <v>14</v>
      </c>
    </row>
    <row r="454" spans="1:5" ht="15.75" thickBot="1" x14ac:dyDescent="0.3">
      <c r="A454" s="19" t="s">
        <v>61</v>
      </c>
      <c r="B454" s="20">
        <f>B455+B456+B457+B458</f>
        <v>0</v>
      </c>
      <c r="C454" s="20">
        <f t="shared" ref="C454:E454" si="82">C455+C456+C457+C458</f>
        <v>0</v>
      </c>
      <c r="D454" s="20">
        <f t="shared" si="82"/>
        <v>0</v>
      </c>
      <c r="E454" s="20">
        <f t="shared" si="82"/>
        <v>0</v>
      </c>
    </row>
    <row r="455" spans="1:5" ht="15.75" thickBot="1" x14ac:dyDescent="0.3">
      <c r="A455" s="21" t="s">
        <v>38</v>
      </c>
      <c r="B455" s="20"/>
      <c r="C455" s="20"/>
      <c r="D455" s="20"/>
      <c r="E455" s="20"/>
    </row>
    <row r="456" spans="1:5" ht="15.75" thickBot="1" x14ac:dyDescent="0.3">
      <c r="A456" s="21" t="s">
        <v>62</v>
      </c>
      <c r="B456" s="20"/>
      <c r="C456" s="20"/>
      <c r="D456" s="20"/>
      <c r="E456" s="20"/>
    </row>
    <row r="457" spans="1:5" ht="15.75" thickBot="1" x14ac:dyDescent="0.3">
      <c r="A457" s="21" t="s">
        <v>63</v>
      </c>
      <c r="B457" s="20"/>
      <c r="C457" s="20"/>
      <c r="D457" s="20"/>
      <c r="E457" s="20"/>
    </row>
    <row r="458" spans="1:5" ht="15.75" thickBot="1" x14ac:dyDescent="0.3">
      <c r="A458" s="21" t="s">
        <v>64</v>
      </c>
      <c r="B458" s="20"/>
      <c r="C458" s="20"/>
      <c r="D458" s="20"/>
      <c r="E458" s="20"/>
    </row>
    <row r="459" spans="1:5" ht="15.75" thickBot="1" x14ac:dyDescent="0.3">
      <c r="A459" s="19" t="s">
        <v>65</v>
      </c>
      <c r="B459" s="23">
        <f>B460+B461+B462+B463</f>
        <v>10000</v>
      </c>
      <c r="C459" s="23">
        <f t="shared" ref="C459:E459" si="83">C460+C461+C462+C463</f>
        <v>0</v>
      </c>
      <c r="D459" s="23">
        <f t="shared" si="83"/>
        <v>0</v>
      </c>
      <c r="E459" s="23">
        <f t="shared" si="83"/>
        <v>0</v>
      </c>
    </row>
    <row r="460" spans="1:5" ht="15.75" thickBot="1" x14ac:dyDescent="0.3">
      <c r="A460" s="21" t="s">
        <v>38</v>
      </c>
      <c r="B460" s="23"/>
      <c r="C460" s="23"/>
      <c r="D460" s="23"/>
      <c r="E460" s="23"/>
    </row>
    <row r="461" spans="1:5" ht="15.75" thickBot="1" x14ac:dyDescent="0.3">
      <c r="A461" s="21" t="s">
        <v>62</v>
      </c>
      <c r="B461" s="15"/>
      <c r="C461" s="15"/>
      <c r="D461" s="15"/>
      <c r="E461" s="23"/>
    </row>
    <row r="462" spans="1:5" ht="15.75" thickBot="1" x14ac:dyDescent="0.3">
      <c r="A462" s="21" t="s">
        <v>63</v>
      </c>
      <c r="B462" s="15">
        <v>10000</v>
      </c>
      <c r="C462" s="15"/>
      <c r="D462" s="23"/>
      <c r="E462" s="23"/>
    </row>
    <row r="463" spans="1:5" ht="15.75" thickBot="1" x14ac:dyDescent="0.3">
      <c r="A463" s="21" t="s">
        <v>64</v>
      </c>
      <c r="B463" s="23"/>
      <c r="C463" s="23"/>
      <c r="D463" s="23"/>
      <c r="E463" s="23"/>
    </row>
    <row r="464" spans="1:5" ht="15.75" thickBot="1" x14ac:dyDescent="0.3">
      <c r="A464" s="28" t="s">
        <v>50</v>
      </c>
      <c r="B464" s="23">
        <f>B454+B459</f>
        <v>10000</v>
      </c>
      <c r="C464" s="23">
        <f t="shared" ref="C464:E464" si="84">C454+C459</f>
        <v>0</v>
      </c>
      <c r="D464" s="23">
        <f t="shared" si="84"/>
        <v>0</v>
      </c>
      <c r="E464" s="23">
        <f t="shared" si="84"/>
        <v>0</v>
      </c>
    </row>
    <row r="465" spans="1:5" ht="39.75" customHeight="1" thickBot="1" x14ac:dyDescent="0.3">
      <c r="A465" s="12" t="s">
        <v>167</v>
      </c>
      <c r="B465" s="77" t="s">
        <v>168</v>
      </c>
      <c r="C465" s="41" t="s">
        <v>56</v>
      </c>
      <c r="D465" s="42" t="s">
        <v>169</v>
      </c>
      <c r="E465" s="43"/>
    </row>
    <row r="466" spans="1:5" ht="25.5" customHeight="1" thickBot="1" x14ac:dyDescent="0.3">
      <c r="A466" s="6" t="s">
        <v>26</v>
      </c>
      <c r="B466" s="111" t="s">
        <v>170</v>
      </c>
      <c r="C466" s="112"/>
      <c r="D466" s="112"/>
      <c r="E466" s="113"/>
    </row>
    <row r="467" spans="1:5" ht="15.75" thickBot="1" x14ac:dyDescent="0.3">
      <c r="A467" s="6" t="s">
        <v>28</v>
      </c>
      <c r="B467" s="114" t="s">
        <v>163</v>
      </c>
      <c r="C467" s="115"/>
      <c r="D467" s="115"/>
      <c r="E467" s="116"/>
    </row>
    <row r="468" spans="1:5" x14ac:dyDescent="0.25">
      <c r="A468" s="106"/>
      <c r="B468" s="13">
        <v>2019</v>
      </c>
      <c r="C468" s="13">
        <v>2020</v>
      </c>
      <c r="D468" s="13">
        <v>2021</v>
      </c>
      <c r="E468" s="13">
        <v>2022</v>
      </c>
    </row>
    <row r="469" spans="1:5" ht="15.75" thickBot="1" x14ac:dyDescent="0.3">
      <c r="A469" s="107"/>
      <c r="B469" s="14" t="s">
        <v>13</v>
      </c>
      <c r="C469" s="14" t="s">
        <v>14</v>
      </c>
      <c r="D469" s="14" t="s">
        <v>14</v>
      </c>
      <c r="E469" s="14" t="s">
        <v>14</v>
      </c>
    </row>
    <row r="470" spans="1:5" ht="15.75" thickBot="1" x14ac:dyDescent="0.3">
      <c r="A470" s="6" t="s">
        <v>29</v>
      </c>
      <c r="B470" s="103">
        <v>10</v>
      </c>
      <c r="C470" s="103">
        <v>1</v>
      </c>
      <c r="D470" s="103"/>
      <c r="E470" s="103">
        <v>0</v>
      </c>
    </row>
    <row r="471" spans="1:5" ht="15.75" thickBot="1" x14ac:dyDescent="0.3">
      <c r="A471" s="6" t="s">
        <v>30</v>
      </c>
      <c r="B471" s="15">
        <v>7000</v>
      </c>
      <c r="C471" s="34">
        <v>1000</v>
      </c>
      <c r="D471" s="15"/>
      <c r="E471" s="15">
        <f t="shared" ref="E471" si="85">E489</f>
        <v>0</v>
      </c>
    </row>
    <row r="472" spans="1:5" ht="15.75" thickBot="1" x14ac:dyDescent="0.3">
      <c r="A472" s="6" t="s">
        <v>31</v>
      </c>
      <c r="B472" s="15">
        <f>B471/B470</f>
        <v>700</v>
      </c>
      <c r="C472" s="15">
        <f t="shared" ref="C472:E472" si="86">C471/C470</f>
        <v>1000</v>
      </c>
      <c r="D472" s="15" t="e">
        <f t="shared" si="86"/>
        <v>#DIV/0!</v>
      </c>
      <c r="E472" s="15" t="e">
        <f t="shared" si="86"/>
        <v>#DIV/0!</v>
      </c>
    </row>
    <row r="473" spans="1:5" ht="15.75" thickBot="1" x14ac:dyDescent="0.3">
      <c r="A473" s="6" t="s">
        <v>32</v>
      </c>
      <c r="B473" s="103" t="s">
        <v>33</v>
      </c>
      <c r="C473" s="17">
        <f>C470/B470-1</f>
        <v>-0.9</v>
      </c>
      <c r="D473" s="17">
        <f t="shared" ref="D473:E475" si="87">D470/C470-1</f>
        <v>-1</v>
      </c>
      <c r="E473" s="17" t="e">
        <f t="shared" si="87"/>
        <v>#DIV/0!</v>
      </c>
    </row>
    <row r="474" spans="1:5" ht="15.75" thickBot="1" x14ac:dyDescent="0.3">
      <c r="A474" s="6" t="s">
        <v>34</v>
      </c>
      <c r="B474" s="103" t="s">
        <v>33</v>
      </c>
      <c r="C474" s="17">
        <f>C471/B471-1</f>
        <v>-0.85714285714285721</v>
      </c>
      <c r="D474" s="17">
        <f t="shared" si="87"/>
        <v>-1</v>
      </c>
      <c r="E474" s="17" t="e">
        <f t="shared" si="87"/>
        <v>#DIV/0!</v>
      </c>
    </row>
    <row r="475" spans="1:5" ht="15.75" customHeight="1" thickBot="1" x14ac:dyDescent="0.3">
      <c r="A475" s="6" t="s">
        <v>35</v>
      </c>
      <c r="B475" s="103" t="s">
        <v>33</v>
      </c>
      <c r="C475" s="17">
        <f>C472/B472-1</f>
        <v>0.4285714285714286</v>
      </c>
      <c r="D475" s="17" t="e">
        <f t="shared" si="87"/>
        <v>#DIV/0!</v>
      </c>
      <c r="E475" s="17" t="e">
        <f t="shared" si="87"/>
        <v>#DIV/0!</v>
      </c>
    </row>
    <row r="476" spans="1:5" ht="15.75" thickBot="1" x14ac:dyDescent="0.3">
      <c r="A476" s="117" t="s">
        <v>78</v>
      </c>
      <c r="B476" s="118"/>
      <c r="C476" s="118"/>
      <c r="D476" s="118"/>
      <c r="E476" s="119"/>
    </row>
    <row r="477" spans="1:5" x14ac:dyDescent="0.25">
      <c r="A477" s="106"/>
      <c r="B477" s="13">
        <v>2019</v>
      </c>
      <c r="C477" s="13">
        <v>2020</v>
      </c>
      <c r="D477" s="13">
        <v>2021</v>
      </c>
      <c r="E477" s="13">
        <v>2022</v>
      </c>
    </row>
    <row r="478" spans="1:5" ht="15.75" thickBot="1" x14ac:dyDescent="0.3">
      <c r="A478" s="107"/>
      <c r="B478" s="14" t="s">
        <v>13</v>
      </c>
      <c r="C478" s="14" t="s">
        <v>14</v>
      </c>
      <c r="D478" s="14" t="s">
        <v>14</v>
      </c>
      <c r="E478" s="14" t="s">
        <v>14</v>
      </c>
    </row>
    <row r="479" spans="1:5" ht="15.75" thickBot="1" x14ac:dyDescent="0.3">
      <c r="A479" s="19" t="s">
        <v>61</v>
      </c>
      <c r="B479" s="20">
        <f>B480+B481+B482+B483</f>
        <v>0</v>
      </c>
      <c r="C479" s="20">
        <f t="shared" ref="C479:E479" si="88">C480+C481+C482+C483</f>
        <v>0</v>
      </c>
      <c r="D479" s="20">
        <f t="shared" si="88"/>
        <v>0</v>
      </c>
      <c r="E479" s="20">
        <f t="shared" si="88"/>
        <v>0</v>
      </c>
    </row>
    <row r="480" spans="1:5" ht="15.75" thickBot="1" x14ac:dyDescent="0.3">
      <c r="A480" s="21" t="s">
        <v>38</v>
      </c>
      <c r="B480" s="20"/>
      <c r="C480" s="20"/>
      <c r="D480" s="20"/>
      <c r="E480" s="20"/>
    </row>
    <row r="481" spans="1:5" ht="15.75" thickBot="1" x14ac:dyDescent="0.3">
      <c r="A481" s="21" t="s">
        <v>62</v>
      </c>
      <c r="B481" s="20"/>
      <c r="C481" s="20"/>
      <c r="D481" s="20"/>
      <c r="E481" s="20"/>
    </row>
    <row r="482" spans="1:5" ht="15.75" thickBot="1" x14ac:dyDescent="0.3">
      <c r="A482" s="21" t="s">
        <v>63</v>
      </c>
      <c r="B482" s="20"/>
      <c r="C482" s="20"/>
      <c r="D482" s="20"/>
      <c r="E482" s="20"/>
    </row>
    <row r="483" spans="1:5" ht="15.75" thickBot="1" x14ac:dyDescent="0.3">
      <c r="A483" s="21" t="s">
        <v>64</v>
      </c>
      <c r="B483" s="20"/>
      <c r="C483" s="36"/>
      <c r="D483" s="20"/>
      <c r="E483" s="20"/>
    </row>
    <row r="484" spans="1:5" ht="15.75" thickBot="1" x14ac:dyDescent="0.3">
      <c r="A484" s="19" t="s">
        <v>65</v>
      </c>
      <c r="B484" s="23">
        <f>B485+B486+B487+B488</f>
        <v>7000</v>
      </c>
      <c r="C484" s="35">
        <f t="shared" ref="C484:E484" si="89">C485+C486+C487+C488</f>
        <v>1000</v>
      </c>
      <c r="D484" s="23">
        <f t="shared" si="89"/>
        <v>0</v>
      </c>
      <c r="E484" s="23">
        <f t="shared" si="89"/>
        <v>0</v>
      </c>
    </row>
    <row r="485" spans="1:5" ht="15.75" thickBot="1" x14ac:dyDescent="0.3">
      <c r="A485" s="21" t="s">
        <v>38</v>
      </c>
      <c r="B485" s="23"/>
      <c r="C485" s="35"/>
      <c r="D485" s="23"/>
      <c r="E485" s="23"/>
    </row>
    <row r="486" spans="1:5" ht="15.75" thickBot="1" x14ac:dyDescent="0.3">
      <c r="A486" s="21" t="s">
        <v>62</v>
      </c>
      <c r="B486" s="15"/>
      <c r="C486" s="34"/>
      <c r="D486" s="15"/>
      <c r="E486" s="23"/>
    </row>
    <row r="487" spans="1:5" ht="15.75" thickBot="1" x14ac:dyDescent="0.3">
      <c r="A487" s="21" t="s">
        <v>63</v>
      </c>
      <c r="B487" s="15"/>
      <c r="C487" s="34"/>
      <c r="D487" s="23"/>
      <c r="E487" s="23"/>
    </row>
    <row r="488" spans="1:5" ht="15.75" thickBot="1" x14ac:dyDescent="0.3">
      <c r="A488" s="21" t="s">
        <v>64</v>
      </c>
      <c r="B488" s="15">
        <v>7000</v>
      </c>
      <c r="C488" s="34">
        <v>1000</v>
      </c>
      <c r="D488" s="15"/>
      <c r="E488" s="23"/>
    </row>
    <row r="489" spans="1:5" ht="15.75" thickBot="1" x14ac:dyDescent="0.3">
      <c r="A489" s="28" t="s">
        <v>50</v>
      </c>
      <c r="B489" s="23">
        <f>B479+B484</f>
        <v>7000</v>
      </c>
      <c r="C489" s="35">
        <f>C479+C484</f>
        <v>1000</v>
      </c>
      <c r="D489" s="23">
        <f>D479+D484</f>
        <v>0</v>
      </c>
      <c r="E489" s="23">
        <f>E479+E484</f>
        <v>0</v>
      </c>
    </row>
    <row r="490" spans="1:5" ht="39.75" customHeight="1" thickBot="1" x14ac:dyDescent="0.3">
      <c r="A490" s="75" t="s">
        <v>54</v>
      </c>
      <c r="B490" s="206" t="s">
        <v>171</v>
      </c>
      <c r="C490" s="207"/>
      <c r="D490" s="208"/>
      <c r="E490" s="209"/>
    </row>
    <row r="491" spans="1:5" ht="33" customHeight="1" thickBot="1" x14ac:dyDescent="0.3">
      <c r="A491" s="12" t="s">
        <v>109</v>
      </c>
      <c r="B491" s="77" t="s">
        <v>172</v>
      </c>
      <c r="C491" s="41" t="s">
        <v>56</v>
      </c>
      <c r="D491" s="42" t="s">
        <v>173</v>
      </c>
      <c r="E491" s="43"/>
    </row>
    <row r="492" spans="1:5" ht="15.75" thickBot="1" x14ac:dyDescent="0.3">
      <c r="A492" s="6" t="s">
        <v>26</v>
      </c>
      <c r="B492" s="111" t="s">
        <v>174</v>
      </c>
      <c r="C492" s="112"/>
      <c r="D492" s="112"/>
      <c r="E492" s="113"/>
    </row>
    <row r="493" spans="1:5" ht="15.75" thickBot="1" x14ac:dyDescent="0.3">
      <c r="A493" s="6" t="s">
        <v>28</v>
      </c>
      <c r="B493" s="114" t="s">
        <v>175</v>
      </c>
      <c r="C493" s="115"/>
      <c r="D493" s="115"/>
      <c r="E493" s="116"/>
    </row>
    <row r="494" spans="1:5" x14ac:dyDescent="0.25">
      <c r="A494" s="106"/>
      <c r="B494" s="13">
        <v>2019</v>
      </c>
      <c r="C494" s="13">
        <v>2020</v>
      </c>
      <c r="D494" s="13">
        <v>2021</v>
      </c>
      <c r="E494" s="13">
        <v>2022</v>
      </c>
    </row>
    <row r="495" spans="1:5" ht="15.75" thickBot="1" x14ac:dyDescent="0.3">
      <c r="A495" s="107"/>
      <c r="B495" s="14" t="s">
        <v>13</v>
      </c>
      <c r="C495" s="14" t="s">
        <v>14</v>
      </c>
      <c r="D495" s="14" t="s">
        <v>14</v>
      </c>
      <c r="E495" s="14" t="s">
        <v>14</v>
      </c>
    </row>
    <row r="496" spans="1:5" ht="15.75" thickBot="1" x14ac:dyDescent="0.3">
      <c r="A496" s="6" t="s">
        <v>29</v>
      </c>
      <c r="B496" s="103">
        <v>1</v>
      </c>
      <c r="C496" s="103"/>
      <c r="D496" s="103"/>
      <c r="E496" s="103">
        <v>0</v>
      </c>
    </row>
    <row r="497" spans="1:5" ht="15.75" thickBot="1" x14ac:dyDescent="0.3">
      <c r="A497" s="6" t="s">
        <v>30</v>
      </c>
      <c r="B497" s="15">
        <v>10000</v>
      </c>
      <c r="C497" s="104">
        <v>0</v>
      </c>
      <c r="D497" s="15"/>
      <c r="E497" s="15">
        <f t="shared" ref="E497" si="90">E515</f>
        <v>0</v>
      </c>
    </row>
    <row r="498" spans="1:5" ht="15.75" thickBot="1" x14ac:dyDescent="0.3">
      <c r="A498" s="6" t="s">
        <v>31</v>
      </c>
      <c r="B498" s="15">
        <f>B497/B496</f>
        <v>10000</v>
      </c>
      <c r="C498" s="15" t="e">
        <f t="shared" ref="C498:E498" si="91">C497/C496</f>
        <v>#DIV/0!</v>
      </c>
      <c r="D498" s="15" t="e">
        <f t="shared" si="91"/>
        <v>#DIV/0!</v>
      </c>
      <c r="E498" s="15" t="e">
        <f t="shared" si="91"/>
        <v>#DIV/0!</v>
      </c>
    </row>
    <row r="499" spans="1:5" ht="15.75" thickBot="1" x14ac:dyDescent="0.3">
      <c r="A499" s="6" t="s">
        <v>32</v>
      </c>
      <c r="B499" s="103" t="s">
        <v>33</v>
      </c>
      <c r="C499" s="17">
        <f t="shared" ref="C499:E501" si="92">C496/B496-1</f>
        <v>-1</v>
      </c>
      <c r="D499" s="17" t="e">
        <f t="shared" si="92"/>
        <v>#DIV/0!</v>
      </c>
      <c r="E499" s="17" t="e">
        <f t="shared" si="92"/>
        <v>#DIV/0!</v>
      </c>
    </row>
    <row r="500" spans="1:5" ht="15.75" customHeight="1" thickBot="1" x14ac:dyDescent="0.3">
      <c r="A500" s="6" t="s">
        <v>34</v>
      </c>
      <c r="B500" s="103" t="s">
        <v>33</v>
      </c>
      <c r="C500" s="17">
        <f t="shared" si="92"/>
        <v>-1</v>
      </c>
      <c r="D500" s="17" t="e">
        <f t="shared" si="92"/>
        <v>#DIV/0!</v>
      </c>
      <c r="E500" s="17" t="e">
        <f t="shared" si="92"/>
        <v>#DIV/0!</v>
      </c>
    </row>
    <row r="501" spans="1:5" ht="15.75" thickBot="1" x14ac:dyDescent="0.3">
      <c r="A501" s="6" t="s">
        <v>35</v>
      </c>
      <c r="B501" s="103" t="s">
        <v>33</v>
      </c>
      <c r="C501" s="17" t="e">
        <f t="shared" si="92"/>
        <v>#DIV/0!</v>
      </c>
      <c r="D501" s="17" t="e">
        <f t="shared" si="92"/>
        <v>#DIV/0!</v>
      </c>
      <c r="E501" s="17" t="e">
        <f t="shared" si="92"/>
        <v>#DIV/0!</v>
      </c>
    </row>
    <row r="502" spans="1:5" ht="15.75" thickBot="1" x14ac:dyDescent="0.3">
      <c r="A502" s="117" t="s">
        <v>78</v>
      </c>
      <c r="B502" s="118"/>
      <c r="C502" s="118"/>
      <c r="D502" s="118"/>
      <c r="E502" s="119"/>
    </row>
    <row r="503" spans="1:5" x14ac:dyDescent="0.25">
      <c r="A503" s="106"/>
      <c r="B503" s="13">
        <v>2019</v>
      </c>
      <c r="C503" s="13">
        <v>2020</v>
      </c>
      <c r="D503" s="13">
        <v>2021</v>
      </c>
      <c r="E503" s="13">
        <v>2022</v>
      </c>
    </row>
    <row r="504" spans="1:5" ht="15.75" thickBot="1" x14ac:dyDescent="0.3">
      <c r="A504" s="107"/>
      <c r="B504" s="14" t="s">
        <v>13</v>
      </c>
      <c r="C504" s="14" t="s">
        <v>14</v>
      </c>
      <c r="D504" s="14" t="s">
        <v>14</v>
      </c>
      <c r="E504" s="14" t="s">
        <v>14</v>
      </c>
    </row>
    <row r="505" spans="1:5" ht="15.75" thickBot="1" x14ac:dyDescent="0.3">
      <c r="A505" s="19" t="s">
        <v>61</v>
      </c>
      <c r="B505" s="20">
        <f>B506+B507+B508+B509</f>
        <v>0</v>
      </c>
      <c r="C505" s="20">
        <f t="shared" ref="C505:E505" si="93">C506+C507+C508+C509</f>
        <v>0</v>
      </c>
      <c r="D505" s="20">
        <f t="shared" si="93"/>
        <v>0</v>
      </c>
      <c r="E505" s="20">
        <f t="shared" si="93"/>
        <v>0</v>
      </c>
    </row>
    <row r="506" spans="1:5" ht="15.75" thickBot="1" x14ac:dyDescent="0.3">
      <c r="A506" s="21" t="s">
        <v>38</v>
      </c>
      <c r="B506" s="20"/>
      <c r="C506" s="20"/>
      <c r="D506" s="20"/>
      <c r="E506" s="20"/>
    </row>
    <row r="507" spans="1:5" ht="15.75" thickBot="1" x14ac:dyDescent="0.3">
      <c r="A507" s="21" t="s">
        <v>62</v>
      </c>
      <c r="B507" s="20"/>
      <c r="C507" s="20"/>
      <c r="D507" s="20"/>
      <c r="E507" s="20"/>
    </row>
    <row r="508" spans="1:5" ht="15.75" thickBot="1" x14ac:dyDescent="0.3">
      <c r="A508" s="21" t="s">
        <v>63</v>
      </c>
      <c r="B508" s="20"/>
      <c r="C508" s="20"/>
      <c r="D508" s="20"/>
      <c r="E508" s="20"/>
    </row>
    <row r="509" spans="1:5" ht="15.75" thickBot="1" x14ac:dyDescent="0.3">
      <c r="A509" s="21" t="s">
        <v>64</v>
      </c>
      <c r="B509" s="20"/>
      <c r="C509" s="20"/>
      <c r="D509" s="20"/>
      <c r="E509" s="20"/>
    </row>
    <row r="510" spans="1:5" ht="15.75" thickBot="1" x14ac:dyDescent="0.3">
      <c r="A510" s="19" t="s">
        <v>65</v>
      </c>
      <c r="B510" s="23">
        <f>B511+B512+B513+B514</f>
        <v>10000</v>
      </c>
      <c r="C510" s="22">
        <f t="shared" ref="C510:E510" si="94">C511+C512+C513+C514</f>
        <v>0</v>
      </c>
      <c r="D510" s="23">
        <f t="shared" si="94"/>
        <v>0</v>
      </c>
      <c r="E510" s="23">
        <f t="shared" si="94"/>
        <v>0</v>
      </c>
    </row>
    <row r="511" spans="1:5" ht="15.75" thickBot="1" x14ac:dyDescent="0.3">
      <c r="A511" s="21" t="s">
        <v>38</v>
      </c>
      <c r="B511" s="23"/>
      <c r="C511" s="22"/>
      <c r="D511" s="23"/>
      <c r="E511" s="23"/>
    </row>
    <row r="512" spans="1:5" ht="15.75" thickBot="1" x14ac:dyDescent="0.3">
      <c r="A512" s="21" t="s">
        <v>62</v>
      </c>
      <c r="B512" s="15">
        <v>10000</v>
      </c>
      <c r="C512" s="15">
        <v>0</v>
      </c>
      <c r="D512" s="15">
        <v>0</v>
      </c>
      <c r="E512" s="23"/>
    </row>
    <row r="513" spans="1:5" ht="15.75" thickBot="1" x14ac:dyDescent="0.3">
      <c r="A513" s="21" t="s">
        <v>63</v>
      </c>
      <c r="B513" s="15"/>
      <c r="C513" s="15"/>
      <c r="D513" s="23"/>
      <c r="E513" s="23"/>
    </row>
    <row r="514" spans="1:5" ht="15.75" thickBot="1" x14ac:dyDescent="0.3">
      <c r="A514" s="21" t="s">
        <v>64</v>
      </c>
      <c r="B514" s="15"/>
      <c r="C514" s="15"/>
      <c r="D514" s="15"/>
      <c r="E514" s="23"/>
    </row>
    <row r="515" spans="1:5" ht="27" customHeight="1" thickBot="1" x14ac:dyDescent="0.3">
      <c r="A515" s="28" t="s">
        <v>50</v>
      </c>
      <c r="B515" s="23">
        <f>B505+B510</f>
        <v>10000</v>
      </c>
      <c r="C515" s="23">
        <f t="shared" ref="C515:E515" si="95">C505+C510</f>
        <v>0</v>
      </c>
      <c r="D515" s="23">
        <f t="shared" si="95"/>
        <v>0</v>
      </c>
      <c r="E515" s="23">
        <f t="shared" si="95"/>
        <v>0</v>
      </c>
    </row>
    <row r="516" spans="1:5" ht="15.75" thickBot="1" x14ac:dyDescent="0.3">
      <c r="A516" s="75" t="s">
        <v>54</v>
      </c>
      <c r="B516" s="206" t="s">
        <v>176</v>
      </c>
      <c r="C516" s="207"/>
      <c r="D516" s="208"/>
      <c r="E516" s="209"/>
    </row>
    <row r="517" spans="1:5" ht="33.75" customHeight="1" thickBot="1" x14ac:dyDescent="0.3">
      <c r="A517" s="12" t="s">
        <v>109</v>
      </c>
      <c r="B517" s="77" t="s">
        <v>177</v>
      </c>
      <c r="C517" s="41" t="s">
        <v>56</v>
      </c>
      <c r="D517" s="42" t="s">
        <v>178</v>
      </c>
      <c r="E517" s="43"/>
    </row>
    <row r="518" spans="1:5" ht="15.75" thickBot="1" x14ac:dyDescent="0.3">
      <c r="A518" s="6" t="s">
        <v>26</v>
      </c>
      <c r="B518" s="111" t="s">
        <v>179</v>
      </c>
      <c r="C518" s="112"/>
      <c r="D518" s="112"/>
      <c r="E518" s="113"/>
    </row>
    <row r="519" spans="1:5" ht="15.75" thickBot="1" x14ac:dyDescent="0.3">
      <c r="A519" s="6" t="s">
        <v>28</v>
      </c>
      <c r="B519" s="114" t="s">
        <v>180</v>
      </c>
      <c r="C519" s="115"/>
      <c r="D519" s="115"/>
      <c r="E519" s="116"/>
    </row>
    <row r="520" spans="1:5" x14ac:dyDescent="0.25">
      <c r="A520" s="106"/>
      <c r="B520" s="13">
        <v>2019</v>
      </c>
      <c r="C520" s="13">
        <v>2020</v>
      </c>
      <c r="D520" s="13">
        <v>2021</v>
      </c>
      <c r="E520" s="13">
        <v>2022</v>
      </c>
    </row>
    <row r="521" spans="1:5" ht="15.75" thickBot="1" x14ac:dyDescent="0.3">
      <c r="A521" s="107"/>
      <c r="B521" s="14" t="s">
        <v>13</v>
      </c>
      <c r="C521" s="14" t="s">
        <v>14</v>
      </c>
      <c r="D521" s="14" t="s">
        <v>14</v>
      </c>
      <c r="E521" s="14" t="s">
        <v>14</v>
      </c>
    </row>
    <row r="522" spans="1:5" ht="15.75" thickBot="1" x14ac:dyDescent="0.3">
      <c r="A522" s="6" t="s">
        <v>29</v>
      </c>
      <c r="B522" s="15">
        <v>5</v>
      </c>
      <c r="C522" s="15">
        <v>5</v>
      </c>
      <c r="D522" s="15">
        <v>3</v>
      </c>
      <c r="E522" s="15">
        <v>0</v>
      </c>
    </row>
    <row r="523" spans="1:5" ht="15.75" thickBot="1" x14ac:dyDescent="0.3">
      <c r="A523" s="6" t="s">
        <v>30</v>
      </c>
      <c r="B523" s="15">
        <v>30000</v>
      </c>
      <c r="C523" s="15">
        <v>245000</v>
      </c>
      <c r="D523" s="15">
        <v>150000</v>
      </c>
      <c r="E523" s="15">
        <v>0</v>
      </c>
    </row>
    <row r="524" spans="1:5" ht="15.75" thickBot="1" x14ac:dyDescent="0.3">
      <c r="A524" s="6" t="s">
        <v>31</v>
      </c>
      <c r="B524" s="15">
        <f>B523/B522</f>
        <v>6000</v>
      </c>
      <c r="C524" s="15">
        <f t="shared" ref="C524:E524" si="96">C523/C522</f>
        <v>49000</v>
      </c>
      <c r="D524" s="15">
        <f t="shared" si="96"/>
        <v>50000</v>
      </c>
      <c r="E524" s="15" t="e">
        <f t="shared" si="96"/>
        <v>#DIV/0!</v>
      </c>
    </row>
    <row r="525" spans="1:5" ht="15.75" customHeight="1" thickBot="1" x14ac:dyDescent="0.3">
      <c r="A525" s="6" t="s">
        <v>32</v>
      </c>
      <c r="B525" s="103" t="s">
        <v>33</v>
      </c>
      <c r="C525" s="17">
        <f t="shared" ref="C525:E527" si="97">C522/B522-1</f>
        <v>0</v>
      </c>
      <c r="D525" s="17">
        <f t="shared" si="97"/>
        <v>-0.4</v>
      </c>
      <c r="E525" s="17">
        <f t="shared" si="97"/>
        <v>-1</v>
      </c>
    </row>
    <row r="526" spans="1:5" ht="15.75" thickBot="1" x14ac:dyDescent="0.3">
      <c r="A526" s="6" t="s">
        <v>34</v>
      </c>
      <c r="B526" s="103" t="s">
        <v>33</v>
      </c>
      <c r="C526" s="17">
        <f t="shared" si="97"/>
        <v>7.1666666666666661</v>
      </c>
      <c r="D526" s="17">
        <f t="shared" si="97"/>
        <v>-0.38775510204081631</v>
      </c>
      <c r="E526" s="17">
        <f t="shared" si="97"/>
        <v>-1</v>
      </c>
    </row>
    <row r="527" spans="1:5" ht="15.75" thickBot="1" x14ac:dyDescent="0.3">
      <c r="A527" s="6" t="s">
        <v>35</v>
      </c>
      <c r="B527" s="103" t="s">
        <v>33</v>
      </c>
      <c r="C527" s="17">
        <f t="shared" si="97"/>
        <v>7.1666666666666661</v>
      </c>
      <c r="D527" s="17">
        <f t="shared" si="97"/>
        <v>2.0408163265306145E-2</v>
      </c>
      <c r="E527" s="17" t="e">
        <f t="shared" si="97"/>
        <v>#DIV/0!</v>
      </c>
    </row>
    <row r="528" spans="1:5" ht="15.75" thickBot="1" x14ac:dyDescent="0.3">
      <c r="A528" s="117" t="s">
        <v>78</v>
      </c>
      <c r="B528" s="118"/>
      <c r="C528" s="118"/>
      <c r="D528" s="118"/>
      <c r="E528" s="119"/>
    </row>
    <row r="529" spans="1:5" x14ac:dyDescent="0.25">
      <c r="A529" s="106"/>
      <c r="B529" s="13">
        <v>2019</v>
      </c>
      <c r="C529" s="13">
        <v>2020</v>
      </c>
      <c r="D529" s="13">
        <v>2021</v>
      </c>
      <c r="E529" s="13">
        <v>2022</v>
      </c>
    </row>
    <row r="530" spans="1:5" ht="15.75" thickBot="1" x14ac:dyDescent="0.3">
      <c r="A530" s="107"/>
      <c r="B530" s="14" t="s">
        <v>13</v>
      </c>
      <c r="C530" s="14" t="s">
        <v>14</v>
      </c>
      <c r="D530" s="14" t="s">
        <v>14</v>
      </c>
      <c r="E530" s="14" t="s">
        <v>14</v>
      </c>
    </row>
    <row r="531" spans="1:5" ht="15.75" thickBot="1" x14ac:dyDescent="0.3">
      <c r="A531" s="19" t="s">
        <v>61</v>
      </c>
      <c r="B531" s="20">
        <f>B532+B533+B534+B535</f>
        <v>0</v>
      </c>
      <c r="C531" s="20">
        <f t="shared" ref="C531:E531" si="98">C532+C533+C534+C535</f>
        <v>0</v>
      </c>
      <c r="D531" s="20">
        <f t="shared" si="98"/>
        <v>0</v>
      </c>
      <c r="E531" s="20">
        <f t="shared" si="98"/>
        <v>0</v>
      </c>
    </row>
    <row r="532" spans="1:5" ht="15.75" thickBot="1" x14ac:dyDescent="0.3">
      <c r="A532" s="21" t="s">
        <v>38</v>
      </c>
      <c r="B532" s="20"/>
      <c r="C532" s="20"/>
      <c r="D532" s="20"/>
      <c r="E532" s="20"/>
    </row>
    <row r="533" spans="1:5" ht="15.75" thickBot="1" x14ac:dyDescent="0.3">
      <c r="A533" s="21" t="s">
        <v>62</v>
      </c>
      <c r="B533" s="20"/>
      <c r="C533" s="20"/>
      <c r="D533" s="20"/>
      <c r="E533" s="20"/>
    </row>
    <row r="534" spans="1:5" ht="15.75" thickBot="1" x14ac:dyDescent="0.3">
      <c r="A534" s="21" t="s">
        <v>63</v>
      </c>
      <c r="B534" s="20"/>
      <c r="C534" s="20"/>
      <c r="D534" s="20"/>
      <c r="E534" s="20"/>
    </row>
    <row r="535" spans="1:5" ht="15.75" thickBot="1" x14ac:dyDescent="0.3">
      <c r="A535" s="21" t="s">
        <v>64</v>
      </c>
      <c r="B535" s="20"/>
      <c r="C535" s="20"/>
      <c r="D535" s="20"/>
      <c r="E535" s="20"/>
    </row>
    <row r="536" spans="1:5" ht="15.75" thickBot="1" x14ac:dyDescent="0.3">
      <c r="A536" s="19" t="s">
        <v>65</v>
      </c>
      <c r="B536" s="23">
        <f>B537+B538+B539+B540</f>
        <v>30000</v>
      </c>
      <c r="C536" s="23">
        <f t="shared" ref="C536:E536" si="99">C537+C538+C539+C540</f>
        <v>245000</v>
      </c>
      <c r="D536" s="23">
        <f t="shared" si="99"/>
        <v>150000</v>
      </c>
      <c r="E536" s="23">
        <f t="shared" si="99"/>
        <v>0</v>
      </c>
    </row>
    <row r="537" spans="1:5" ht="15.75" thickBot="1" x14ac:dyDescent="0.3">
      <c r="A537" s="21" t="s">
        <v>38</v>
      </c>
      <c r="B537" s="23"/>
      <c r="C537" s="23"/>
      <c r="D537" s="23"/>
      <c r="E537" s="23"/>
    </row>
    <row r="538" spans="1:5" ht="15.75" thickBot="1" x14ac:dyDescent="0.3">
      <c r="A538" s="21" t="s">
        <v>62</v>
      </c>
      <c r="B538" s="15">
        <v>30000</v>
      </c>
      <c r="C538" s="15">
        <v>245000</v>
      </c>
      <c r="D538" s="15">
        <v>150000</v>
      </c>
      <c r="E538" s="15">
        <v>0</v>
      </c>
    </row>
    <row r="539" spans="1:5" ht="15.75" thickBot="1" x14ac:dyDescent="0.3">
      <c r="A539" s="21" t="s">
        <v>63</v>
      </c>
      <c r="B539" s="15"/>
      <c r="C539" s="15"/>
      <c r="D539" s="23"/>
      <c r="E539" s="23"/>
    </row>
    <row r="540" spans="1:5" ht="15.75" customHeight="1" thickBot="1" x14ac:dyDescent="0.3">
      <c r="A540" s="21" t="s">
        <v>64</v>
      </c>
      <c r="B540" s="15"/>
      <c r="C540" s="15"/>
      <c r="D540" s="15"/>
      <c r="E540" s="23"/>
    </row>
    <row r="541" spans="1:5" ht="15.75" thickBot="1" x14ac:dyDescent="0.3">
      <c r="A541" s="28" t="s">
        <v>50</v>
      </c>
      <c r="B541" s="23">
        <f>B531+B536</f>
        <v>30000</v>
      </c>
      <c r="C541" s="23">
        <f t="shared" ref="C541:E541" si="100">C531+C536</f>
        <v>245000</v>
      </c>
      <c r="D541" s="23">
        <f t="shared" si="100"/>
        <v>150000</v>
      </c>
      <c r="E541" s="23">
        <f t="shared" si="100"/>
        <v>0</v>
      </c>
    </row>
    <row r="542" spans="1:5" ht="27.75" customHeight="1" thickBot="1" x14ac:dyDescent="0.3">
      <c r="A542" s="12" t="s">
        <v>66</v>
      </c>
      <c r="B542" s="77" t="s">
        <v>181</v>
      </c>
      <c r="C542" s="41" t="s">
        <v>56</v>
      </c>
      <c r="D542" s="42" t="s">
        <v>182</v>
      </c>
      <c r="E542" s="43"/>
    </row>
    <row r="543" spans="1:5" ht="15.75" thickBot="1" x14ac:dyDescent="0.3">
      <c r="A543" s="6" t="s">
        <v>26</v>
      </c>
      <c r="B543" s="111" t="s">
        <v>183</v>
      </c>
      <c r="C543" s="112"/>
      <c r="D543" s="112"/>
      <c r="E543" s="113"/>
    </row>
    <row r="544" spans="1:5" ht="15.75" customHeight="1" thickBot="1" x14ac:dyDescent="0.3">
      <c r="A544" s="6" t="s">
        <v>28</v>
      </c>
      <c r="B544" s="114" t="s">
        <v>180</v>
      </c>
      <c r="C544" s="115"/>
      <c r="D544" s="115"/>
      <c r="E544" s="116"/>
    </row>
    <row r="545" spans="1:5" x14ac:dyDescent="0.25">
      <c r="A545" s="106"/>
      <c r="B545" s="13">
        <v>2019</v>
      </c>
      <c r="C545" s="13">
        <v>2020</v>
      </c>
      <c r="D545" s="13">
        <v>2021</v>
      </c>
      <c r="E545" s="13">
        <v>2022</v>
      </c>
    </row>
    <row r="546" spans="1:5" ht="15.75" thickBot="1" x14ac:dyDescent="0.3">
      <c r="A546" s="107"/>
      <c r="B546" s="14" t="s">
        <v>13</v>
      </c>
      <c r="C546" s="14" t="s">
        <v>14</v>
      </c>
      <c r="D546" s="14" t="s">
        <v>14</v>
      </c>
      <c r="E546" s="14" t="s">
        <v>14</v>
      </c>
    </row>
    <row r="547" spans="1:5" ht="15.75" thickBot="1" x14ac:dyDescent="0.3">
      <c r="A547" s="6" t="s">
        <v>29</v>
      </c>
      <c r="B547" s="15">
        <v>5</v>
      </c>
      <c r="C547" s="15">
        <v>8</v>
      </c>
      <c r="D547" s="15">
        <v>8</v>
      </c>
      <c r="E547" s="15">
        <v>0</v>
      </c>
    </row>
    <row r="548" spans="1:5" ht="15.75" thickBot="1" x14ac:dyDescent="0.3">
      <c r="A548" s="6" t="s">
        <v>30</v>
      </c>
      <c r="B548" s="15">
        <v>8000</v>
      </c>
      <c r="C548" s="15">
        <v>12000</v>
      </c>
      <c r="D548" s="15">
        <v>12000</v>
      </c>
      <c r="E548" s="15">
        <f t="shared" ref="E548" si="101">E566</f>
        <v>0</v>
      </c>
    </row>
    <row r="549" spans="1:5" ht="15.75" thickBot="1" x14ac:dyDescent="0.3">
      <c r="A549" s="6" t="s">
        <v>31</v>
      </c>
      <c r="B549" s="15">
        <f>B548/B547</f>
        <v>1600</v>
      </c>
      <c r="C549" s="15">
        <f t="shared" ref="C549:E549" si="102">C548/C547</f>
        <v>1500</v>
      </c>
      <c r="D549" s="15">
        <f t="shared" si="102"/>
        <v>1500</v>
      </c>
      <c r="E549" s="15" t="e">
        <f t="shared" si="102"/>
        <v>#DIV/0!</v>
      </c>
    </row>
    <row r="550" spans="1:5" ht="15.75" customHeight="1" thickBot="1" x14ac:dyDescent="0.3">
      <c r="A550" s="6" t="s">
        <v>32</v>
      </c>
      <c r="B550" s="103" t="s">
        <v>33</v>
      </c>
      <c r="C550" s="17">
        <f t="shared" ref="C550:E552" si="103">C547/B547-1</f>
        <v>0.60000000000000009</v>
      </c>
      <c r="D550" s="17">
        <f t="shared" si="103"/>
        <v>0</v>
      </c>
      <c r="E550" s="17">
        <f t="shared" si="103"/>
        <v>-1</v>
      </c>
    </row>
    <row r="551" spans="1:5" ht="15.75" thickBot="1" x14ac:dyDescent="0.3">
      <c r="A551" s="6" t="s">
        <v>34</v>
      </c>
      <c r="B551" s="103" t="s">
        <v>33</v>
      </c>
      <c r="C551" s="17">
        <f t="shared" si="103"/>
        <v>0.5</v>
      </c>
      <c r="D551" s="17">
        <f t="shared" si="103"/>
        <v>0</v>
      </c>
      <c r="E551" s="17">
        <f t="shared" si="103"/>
        <v>-1</v>
      </c>
    </row>
    <row r="552" spans="1:5" ht="15.75" thickBot="1" x14ac:dyDescent="0.3">
      <c r="A552" s="6" t="s">
        <v>35</v>
      </c>
      <c r="B552" s="103" t="s">
        <v>33</v>
      </c>
      <c r="C552" s="17">
        <f t="shared" si="103"/>
        <v>-6.25E-2</v>
      </c>
      <c r="D552" s="17">
        <f t="shared" si="103"/>
        <v>0</v>
      </c>
      <c r="E552" s="17" t="e">
        <f t="shared" si="103"/>
        <v>#DIV/0!</v>
      </c>
    </row>
    <row r="553" spans="1:5" ht="15.75" thickBot="1" x14ac:dyDescent="0.3">
      <c r="A553" s="117" t="s">
        <v>78</v>
      </c>
      <c r="B553" s="118"/>
      <c r="C553" s="118"/>
      <c r="D553" s="118"/>
      <c r="E553" s="119"/>
    </row>
    <row r="554" spans="1:5" ht="15.75" customHeight="1" x14ac:dyDescent="0.25">
      <c r="A554" s="106"/>
      <c r="B554" s="13">
        <v>2019</v>
      </c>
      <c r="C554" s="13">
        <v>2020</v>
      </c>
      <c r="D554" s="13">
        <v>2021</v>
      </c>
      <c r="E554" s="13">
        <v>2022</v>
      </c>
    </row>
    <row r="555" spans="1:5" ht="15.75" thickBot="1" x14ac:dyDescent="0.3">
      <c r="A555" s="107"/>
      <c r="B555" s="14" t="s">
        <v>13</v>
      </c>
      <c r="C555" s="14" t="s">
        <v>14</v>
      </c>
      <c r="D555" s="14" t="s">
        <v>14</v>
      </c>
      <c r="E555" s="14" t="s">
        <v>14</v>
      </c>
    </row>
    <row r="556" spans="1:5" ht="15.75" thickBot="1" x14ac:dyDescent="0.3">
      <c r="A556" s="19" t="s">
        <v>61</v>
      </c>
      <c r="B556" s="20">
        <f>B557+B558+B559+B560</f>
        <v>0</v>
      </c>
      <c r="C556" s="20">
        <f t="shared" ref="C556:E556" si="104">C557+C558+C559+C560</f>
        <v>0</v>
      </c>
      <c r="D556" s="20">
        <f t="shared" si="104"/>
        <v>0</v>
      </c>
      <c r="E556" s="20">
        <f t="shared" si="104"/>
        <v>0</v>
      </c>
    </row>
    <row r="557" spans="1:5" ht="15.75" thickBot="1" x14ac:dyDescent="0.3">
      <c r="A557" s="21" t="s">
        <v>38</v>
      </c>
      <c r="B557" s="20"/>
      <c r="C557" s="20"/>
      <c r="D557" s="20"/>
      <c r="E557" s="20"/>
    </row>
    <row r="558" spans="1:5" ht="15.75" thickBot="1" x14ac:dyDescent="0.3">
      <c r="A558" s="21" t="s">
        <v>62</v>
      </c>
      <c r="B558" s="20"/>
      <c r="C558" s="20"/>
      <c r="D558" s="20"/>
      <c r="E558" s="20"/>
    </row>
    <row r="559" spans="1:5" ht="15.75" thickBot="1" x14ac:dyDescent="0.3">
      <c r="A559" s="21" t="s">
        <v>63</v>
      </c>
      <c r="B559" s="20"/>
      <c r="C559" s="20"/>
      <c r="D559" s="20"/>
      <c r="E559" s="20"/>
    </row>
    <row r="560" spans="1:5" ht="15.75" thickBot="1" x14ac:dyDescent="0.3">
      <c r="A560" s="21" t="s">
        <v>64</v>
      </c>
      <c r="B560" s="20"/>
      <c r="C560" s="20"/>
      <c r="D560" s="20"/>
      <c r="E560" s="20"/>
    </row>
    <row r="561" spans="1:5" ht="15.75" thickBot="1" x14ac:dyDescent="0.3">
      <c r="A561" s="19" t="s">
        <v>65</v>
      </c>
      <c r="B561" s="23">
        <f>B562+B563+B564+B565</f>
        <v>8000</v>
      </c>
      <c r="C561" s="23">
        <f t="shared" ref="C561:E561" si="105">C562+C563+C564+C565</f>
        <v>12000</v>
      </c>
      <c r="D561" s="23">
        <f t="shared" si="105"/>
        <v>12000</v>
      </c>
      <c r="E561" s="23">
        <f t="shared" si="105"/>
        <v>0</v>
      </c>
    </row>
    <row r="562" spans="1:5" ht="15.75" thickBot="1" x14ac:dyDescent="0.3">
      <c r="A562" s="21" t="s">
        <v>38</v>
      </c>
      <c r="B562" s="23"/>
      <c r="C562" s="23"/>
      <c r="D562" s="23"/>
      <c r="E562" s="23"/>
    </row>
    <row r="563" spans="1:5" ht="15.75" thickBot="1" x14ac:dyDescent="0.3">
      <c r="A563" s="21" t="s">
        <v>62</v>
      </c>
      <c r="B563" s="15"/>
      <c r="C563" s="15"/>
      <c r="D563" s="15"/>
      <c r="E563" s="23"/>
    </row>
    <row r="564" spans="1:5" ht="15.75" thickBot="1" x14ac:dyDescent="0.3">
      <c r="A564" s="21" t="s">
        <v>63</v>
      </c>
      <c r="B564" s="15">
        <v>8000</v>
      </c>
      <c r="C564" s="15">
        <v>12000</v>
      </c>
      <c r="D564" s="15">
        <v>12000</v>
      </c>
      <c r="E564" s="23"/>
    </row>
    <row r="565" spans="1:5" ht="15.75" customHeight="1" thickBot="1" x14ac:dyDescent="0.3">
      <c r="A565" s="21" t="s">
        <v>64</v>
      </c>
      <c r="B565" s="15"/>
      <c r="C565" s="15"/>
      <c r="D565" s="15"/>
      <c r="E565" s="23"/>
    </row>
    <row r="566" spans="1:5" ht="15.75" thickBot="1" x14ac:dyDescent="0.3">
      <c r="A566" s="28" t="s">
        <v>50</v>
      </c>
      <c r="B566" s="23">
        <f>B556+B561</f>
        <v>8000</v>
      </c>
      <c r="C566" s="23">
        <f t="shared" ref="C566:E566" si="106">C556+C561</f>
        <v>12000</v>
      </c>
      <c r="D566" s="23">
        <f t="shared" si="106"/>
        <v>12000</v>
      </c>
      <c r="E566" s="23">
        <f t="shared" si="106"/>
        <v>0</v>
      </c>
    </row>
    <row r="567" spans="1:5" ht="45.75" thickBot="1" x14ac:dyDescent="0.3">
      <c r="A567" s="12" t="s">
        <v>167</v>
      </c>
      <c r="B567" s="77" t="s">
        <v>184</v>
      </c>
      <c r="C567" s="41" t="s">
        <v>56</v>
      </c>
      <c r="D567" s="42" t="s">
        <v>185</v>
      </c>
      <c r="E567" s="43"/>
    </row>
    <row r="568" spans="1:5" ht="27.75" customHeight="1" thickBot="1" x14ac:dyDescent="0.3">
      <c r="A568" s="6" t="s">
        <v>26</v>
      </c>
      <c r="B568" s="111" t="s">
        <v>186</v>
      </c>
      <c r="C568" s="112"/>
      <c r="D568" s="112"/>
      <c r="E568" s="113"/>
    </row>
    <row r="569" spans="1:5" ht="15.75" thickBot="1" x14ac:dyDescent="0.3">
      <c r="A569" s="6" t="s">
        <v>28</v>
      </c>
      <c r="B569" s="114" t="s">
        <v>180</v>
      </c>
      <c r="C569" s="115"/>
      <c r="D569" s="115"/>
      <c r="E569" s="116"/>
    </row>
    <row r="570" spans="1:5" x14ac:dyDescent="0.25">
      <c r="A570" s="106"/>
      <c r="B570" s="13">
        <v>2019</v>
      </c>
      <c r="C570" s="13">
        <v>2020</v>
      </c>
      <c r="D570" s="13">
        <v>2021</v>
      </c>
      <c r="E570" s="13">
        <v>2022</v>
      </c>
    </row>
    <row r="571" spans="1:5" ht="15.75" thickBot="1" x14ac:dyDescent="0.3">
      <c r="A571" s="107"/>
      <c r="B571" s="14" t="s">
        <v>13</v>
      </c>
      <c r="C571" s="14" t="s">
        <v>14</v>
      </c>
      <c r="D571" s="14" t="s">
        <v>14</v>
      </c>
      <c r="E571" s="14" t="s">
        <v>14</v>
      </c>
    </row>
    <row r="572" spans="1:5" ht="15.75" thickBot="1" x14ac:dyDescent="0.3">
      <c r="A572" s="6" t="s">
        <v>29</v>
      </c>
      <c r="B572" s="15">
        <v>5</v>
      </c>
      <c r="C572" s="15">
        <v>10</v>
      </c>
      <c r="D572" s="15">
        <v>15</v>
      </c>
      <c r="E572" s="15">
        <v>0</v>
      </c>
    </row>
    <row r="573" spans="1:5" ht="15.75" thickBot="1" x14ac:dyDescent="0.3">
      <c r="A573" s="6" t="s">
        <v>30</v>
      </c>
      <c r="B573" s="15">
        <v>3850</v>
      </c>
      <c r="C573" s="15">
        <v>10000</v>
      </c>
      <c r="D573" s="15">
        <v>15000</v>
      </c>
      <c r="E573" s="15">
        <f t="shared" ref="E573" si="107">E591</f>
        <v>0</v>
      </c>
    </row>
    <row r="574" spans="1:5" ht="15.75" thickBot="1" x14ac:dyDescent="0.3">
      <c r="A574" s="6" t="s">
        <v>31</v>
      </c>
      <c r="B574" s="15">
        <f>B573/B572</f>
        <v>770</v>
      </c>
      <c r="C574" s="15">
        <f t="shared" ref="C574:E574" si="108">C573/C572</f>
        <v>1000</v>
      </c>
      <c r="D574" s="15">
        <f t="shared" si="108"/>
        <v>1000</v>
      </c>
      <c r="E574" s="15" t="e">
        <f t="shared" si="108"/>
        <v>#DIV/0!</v>
      </c>
    </row>
    <row r="575" spans="1:5" ht="15.75" customHeight="1" thickBot="1" x14ac:dyDescent="0.3">
      <c r="A575" s="6" t="s">
        <v>32</v>
      </c>
      <c r="B575" s="103" t="s">
        <v>33</v>
      </c>
      <c r="C575" s="17">
        <f t="shared" ref="C575:E577" si="109">C572/B572-1</f>
        <v>1</v>
      </c>
      <c r="D575" s="17">
        <f t="shared" si="109"/>
        <v>0.5</v>
      </c>
      <c r="E575" s="17">
        <f t="shared" si="109"/>
        <v>-1</v>
      </c>
    </row>
    <row r="576" spans="1:5" ht="15.75" thickBot="1" x14ac:dyDescent="0.3">
      <c r="A576" s="6" t="s">
        <v>34</v>
      </c>
      <c r="B576" s="103" t="s">
        <v>33</v>
      </c>
      <c r="C576" s="17">
        <f t="shared" si="109"/>
        <v>1.5974025974025974</v>
      </c>
      <c r="D576" s="17">
        <f t="shared" si="109"/>
        <v>0.5</v>
      </c>
      <c r="E576" s="17">
        <f t="shared" si="109"/>
        <v>-1</v>
      </c>
    </row>
    <row r="577" spans="1:5" ht="15.75" thickBot="1" x14ac:dyDescent="0.3">
      <c r="A577" s="6" t="s">
        <v>35</v>
      </c>
      <c r="B577" s="103" t="s">
        <v>33</v>
      </c>
      <c r="C577" s="17">
        <f t="shared" si="109"/>
        <v>0.29870129870129869</v>
      </c>
      <c r="D577" s="17">
        <f t="shared" si="109"/>
        <v>0</v>
      </c>
      <c r="E577" s="17" t="e">
        <f t="shared" si="109"/>
        <v>#DIV/0!</v>
      </c>
    </row>
    <row r="578" spans="1:5" ht="15.75" thickBot="1" x14ac:dyDescent="0.3">
      <c r="A578" s="117" t="s">
        <v>78</v>
      </c>
      <c r="B578" s="118"/>
      <c r="C578" s="118"/>
      <c r="D578" s="118"/>
      <c r="E578" s="119"/>
    </row>
    <row r="579" spans="1:5" x14ac:dyDescent="0.25">
      <c r="A579" s="106"/>
      <c r="B579" s="13">
        <v>2019</v>
      </c>
      <c r="C579" s="13">
        <v>2020</v>
      </c>
      <c r="D579" s="13">
        <v>2021</v>
      </c>
      <c r="E579" s="13">
        <v>2022</v>
      </c>
    </row>
    <row r="580" spans="1:5" ht="15.75" thickBot="1" x14ac:dyDescent="0.3">
      <c r="A580" s="107"/>
      <c r="B580" s="14" t="s">
        <v>13</v>
      </c>
      <c r="C580" s="14" t="s">
        <v>14</v>
      </c>
      <c r="D580" s="14" t="s">
        <v>14</v>
      </c>
      <c r="E580" s="14" t="s">
        <v>14</v>
      </c>
    </row>
    <row r="581" spans="1:5" ht="15.75" thickBot="1" x14ac:dyDescent="0.3">
      <c r="A581" s="19" t="s">
        <v>61</v>
      </c>
      <c r="B581" s="20">
        <f>B582+B583+B584+B585</f>
        <v>0</v>
      </c>
      <c r="C581" s="20">
        <f t="shared" ref="C581:E581" si="110">C582+C583+C584+C585</f>
        <v>0</v>
      </c>
      <c r="D581" s="20">
        <f t="shared" si="110"/>
        <v>0</v>
      </c>
      <c r="E581" s="20">
        <f t="shared" si="110"/>
        <v>0</v>
      </c>
    </row>
    <row r="582" spans="1:5" ht="15.75" thickBot="1" x14ac:dyDescent="0.3">
      <c r="A582" s="21" t="s">
        <v>38</v>
      </c>
      <c r="B582" s="20"/>
      <c r="C582" s="20"/>
      <c r="D582" s="20"/>
      <c r="E582" s="20"/>
    </row>
    <row r="583" spans="1:5" ht="15.75" thickBot="1" x14ac:dyDescent="0.3">
      <c r="A583" s="21" t="s">
        <v>62</v>
      </c>
      <c r="B583" s="20"/>
      <c r="C583" s="20"/>
      <c r="D583" s="20"/>
      <c r="E583" s="20"/>
    </row>
    <row r="584" spans="1:5" ht="15.75" thickBot="1" x14ac:dyDescent="0.3">
      <c r="A584" s="21" t="s">
        <v>63</v>
      </c>
      <c r="B584" s="20"/>
      <c r="C584" s="20"/>
      <c r="D584" s="20"/>
      <c r="E584" s="20"/>
    </row>
    <row r="585" spans="1:5" ht="15.75" thickBot="1" x14ac:dyDescent="0.3">
      <c r="A585" s="21" t="s">
        <v>64</v>
      </c>
      <c r="B585" s="20"/>
      <c r="C585" s="20"/>
      <c r="D585" s="20"/>
      <c r="E585" s="20"/>
    </row>
    <row r="586" spans="1:5" ht="15.75" thickBot="1" x14ac:dyDescent="0.3">
      <c r="A586" s="19" t="s">
        <v>65</v>
      </c>
      <c r="B586" s="23">
        <f>B587+B588+B589+B590</f>
        <v>3850</v>
      </c>
      <c r="C586" s="23">
        <f t="shared" ref="C586:E586" si="111">C587+C588+C589+C590</f>
        <v>10000</v>
      </c>
      <c r="D586" s="23">
        <f t="shared" si="111"/>
        <v>15000</v>
      </c>
      <c r="E586" s="23">
        <f t="shared" si="111"/>
        <v>0</v>
      </c>
    </row>
    <row r="587" spans="1:5" ht="15.75" thickBot="1" x14ac:dyDescent="0.3">
      <c r="A587" s="21" t="s">
        <v>38</v>
      </c>
      <c r="B587" s="23"/>
      <c r="C587" s="23"/>
      <c r="D587" s="23"/>
      <c r="E587" s="23"/>
    </row>
    <row r="588" spans="1:5" ht="15.75" thickBot="1" x14ac:dyDescent="0.3">
      <c r="A588" s="21" t="s">
        <v>62</v>
      </c>
      <c r="B588" s="15"/>
      <c r="C588" s="15"/>
      <c r="D588" s="15"/>
      <c r="E588" s="23"/>
    </row>
    <row r="589" spans="1:5" ht="15.75" thickBot="1" x14ac:dyDescent="0.3">
      <c r="A589" s="21" t="s">
        <v>63</v>
      </c>
      <c r="B589" s="15"/>
      <c r="C589" s="15"/>
      <c r="D589" s="23"/>
      <c r="E589" s="23"/>
    </row>
    <row r="590" spans="1:5" ht="15.75" customHeight="1" thickBot="1" x14ac:dyDescent="0.3">
      <c r="A590" s="21" t="s">
        <v>64</v>
      </c>
      <c r="B590" s="15">
        <v>3850</v>
      </c>
      <c r="C590" s="15">
        <v>10000</v>
      </c>
      <c r="D590" s="15">
        <v>15000</v>
      </c>
      <c r="E590" s="23"/>
    </row>
    <row r="591" spans="1:5" ht="15.75" thickBot="1" x14ac:dyDescent="0.3">
      <c r="A591" s="28" t="s">
        <v>50</v>
      </c>
      <c r="B591" s="23">
        <f>B581+B586</f>
        <v>3850</v>
      </c>
      <c r="C591" s="23">
        <f t="shared" ref="C591:E591" si="112">C581+C586</f>
        <v>10000</v>
      </c>
      <c r="D591" s="23">
        <f t="shared" si="112"/>
        <v>15000</v>
      </c>
      <c r="E591" s="23">
        <f t="shared" si="112"/>
        <v>0</v>
      </c>
    </row>
    <row r="592" spans="1:5" ht="15.75" thickBot="1" x14ac:dyDescent="0.3">
      <c r="A592" s="75" t="s">
        <v>54</v>
      </c>
      <c r="B592" s="206" t="s">
        <v>187</v>
      </c>
      <c r="C592" s="207"/>
      <c r="D592" s="208"/>
      <c r="E592" s="209"/>
    </row>
    <row r="593" spans="1:5" ht="29.25" customHeight="1" thickBot="1" x14ac:dyDescent="0.3">
      <c r="A593" s="12" t="s">
        <v>109</v>
      </c>
      <c r="B593" s="77" t="s">
        <v>188</v>
      </c>
      <c r="C593" s="41" t="s">
        <v>56</v>
      </c>
      <c r="D593" s="42"/>
      <c r="E593" s="43" t="s">
        <v>189</v>
      </c>
    </row>
    <row r="594" spans="1:5" ht="24.75" customHeight="1" thickBot="1" x14ac:dyDescent="0.3">
      <c r="A594" s="6" t="s">
        <v>26</v>
      </c>
      <c r="B594" s="111" t="s">
        <v>190</v>
      </c>
      <c r="C594" s="112"/>
      <c r="D594" s="112"/>
      <c r="E594" s="113"/>
    </row>
    <row r="595" spans="1:5" ht="15.75" thickBot="1" x14ac:dyDescent="0.3">
      <c r="A595" s="6" t="s">
        <v>28</v>
      </c>
      <c r="B595" s="114" t="s">
        <v>191</v>
      </c>
      <c r="C595" s="115"/>
      <c r="D595" s="115"/>
      <c r="E595" s="116"/>
    </row>
    <row r="596" spans="1:5" x14ac:dyDescent="0.25">
      <c r="A596" s="106"/>
      <c r="B596" s="13">
        <v>2019</v>
      </c>
      <c r="C596" s="13">
        <v>2020</v>
      </c>
      <c r="D596" s="13">
        <v>2021</v>
      </c>
      <c r="E596" s="13">
        <v>2022</v>
      </c>
    </row>
    <row r="597" spans="1:5" ht="15.75" thickBot="1" x14ac:dyDescent="0.3">
      <c r="A597" s="107"/>
      <c r="B597" s="14" t="s">
        <v>13</v>
      </c>
      <c r="C597" s="14" t="s">
        <v>14</v>
      </c>
      <c r="D597" s="14" t="s">
        <v>14</v>
      </c>
      <c r="E597" s="14" t="s">
        <v>14</v>
      </c>
    </row>
    <row r="598" spans="1:5" ht="15.75" thickBot="1" x14ac:dyDescent="0.3">
      <c r="A598" s="6" t="s">
        <v>29</v>
      </c>
      <c r="B598" s="15">
        <v>3</v>
      </c>
      <c r="C598" s="15">
        <v>0</v>
      </c>
      <c r="D598" s="15"/>
      <c r="E598" s="15"/>
    </row>
    <row r="599" spans="1:5" ht="15.75" thickBot="1" x14ac:dyDescent="0.3">
      <c r="A599" s="6" t="s">
        <v>30</v>
      </c>
      <c r="B599" s="15">
        <v>2150</v>
      </c>
      <c r="C599" s="15">
        <v>0</v>
      </c>
      <c r="D599" s="15"/>
      <c r="E599" s="15"/>
    </row>
    <row r="600" spans="1:5" ht="15.75" customHeight="1" thickBot="1" x14ac:dyDescent="0.3">
      <c r="A600" s="6" t="s">
        <v>31</v>
      </c>
      <c r="B600" s="15">
        <f>B599/B598</f>
        <v>716.66666666666663</v>
      </c>
      <c r="C600" s="15" t="e">
        <f t="shared" ref="C600:E600" si="113">C599/C598</f>
        <v>#DIV/0!</v>
      </c>
      <c r="D600" s="15" t="e">
        <f t="shared" si="113"/>
        <v>#DIV/0!</v>
      </c>
      <c r="E600" s="15" t="e">
        <f t="shared" si="113"/>
        <v>#DIV/0!</v>
      </c>
    </row>
    <row r="601" spans="1:5" ht="15.75" thickBot="1" x14ac:dyDescent="0.3">
      <c r="A601" s="6" t="s">
        <v>32</v>
      </c>
      <c r="B601" s="103" t="s">
        <v>33</v>
      </c>
      <c r="C601" s="17">
        <f t="shared" ref="C601:E603" si="114">C598/B598-1</f>
        <v>-1</v>
      </c>
      <c r="D601" s="17" t="e">
        <f t="shared" si="114"/>
        <v>#DIV/0!</v>
      </c>
      <c r="E601" s="17" t="e">
        <f t="shared" si="114"/>
        <v>#DIV/0!</v>
      </c>
    </row>
    <row r="602" spans="1:5" ht="15.75" thickBot="1" x14ac:dyDescent="0.3">
      <c r="A602" s="6" t="s">
        <v>34</v>
      </c>
      <c r="B602" s="103" t="s">
        <v>33</v>
      </c>
      <c r="C602" s="17">
        <f t="shared" si="114"/>
        <v>-1</v>
      </c>
      <c r="D602" s="17" t="e">
        <f t="shared" si="114"/>
        <v>#DIV/0!</v>
      </c>
      <c r="E602" s="17" t="e">
        <f t="shared" si="114"/>
        <v>#DIV/0!</v>
      </c>
    </row>
    <row r="603" spans="1:5" ht="15.75" thickBot="1" x14ac:dyDescent="0.3">
      <c r="A603" s="6" t="s">
        <v>35</v>
      </c>
      <c r="B603" s="103" t="s">
        <v>33</v>
      </c>
      <c r="C603" s="17" t="e">
        <f t="shared" si="114"/>
        <v>#DIV/0!</v>
      </c>
      <c r="D603" s="17" t="e">
        <f t="shared" si="114"/>
        <v>#DIV/0!</v>
      </c>
      <c r="E603" s="17" t="e">
        <f t="shared" si="114"/>
        <v>#DIV/0!</v>
      </c>
    </row>
    <row r="604" spans="1:5" ht="15.75" thickBot="1" x14ac:dyDescent="0.3">
      <c r="A604" s="117" t="s">
        <v>78</v>
      </c>
      <c r="B604" s="118"/>
      <c r="C604" s="118"/>
      <c r="D604" s="118"/>
      <c r="E604" s="119"/>
    </row>
    <row r="605" spans="1:5" x14ac:dyDescent="0.25">
      <c r="A605" s="106"/>
      <c r="B605" s="13">
        <v>2019</v>
      </c>
      <c r="C605" s="13">
        <v>2020</v>
      </c>
      <c r="D605" s="13">
        <v>2021</v>
      </c>
      <c r="E605" s="13">
        <v>2022</v>
      </c>
    </row>
    <row r="606" spans="1:5" ht="15.75" thickBot="1" x14ac:dyDescent="0.3">
      <c r="A606" s="107"/>
      <c r="B606" s="14" t="s">
        <v>13</v>
      </c>
      <c r="C606" s="14" t="s">
        <v>14</v>
      </c>
      <c r="D606" s="14" t="s">
        <v>14</v>
      </c>
      <c r="E606" s="14" t="s">
        <v>14</v>
      </c>
    </row>
    <row r="607" spans="1:5" ht="15.75" thickBot="1" x14ac:dyDescent="0.3">
      <c r="A607" s="19" t="s">
        <v>61</v>
      </c>
      <c r="B607" s="20">
        <f>B608+B609+B610+B611</f>
        <v>0</v>
      </c>
      <c r="C607" s="20">
        <f t="shared" ref="C607:E607" si="115">C608+C609+C610+C611</f>
        <v>0</v>
      </c>
      <c r="D607" s="20">
        <f t="shared" si="115"/>
        <v>0</v>
      </c>
      <c r="E607" s="20">
        <f t="shared" si="115"/>
        <v>0</v>
      </c>
    </row>
    <row r="608" spans="1:5" ht="15.75" thickBot="1" x14ac:dyDescent="0.3">
      <c r="A608" s="21" t="s">
        <v>38</v>
      </c>
      <c r="B608" s="20"/>
      <c r="C608" s="20"/>
      <c r="D608" s="20"/>
      <c r="E608" s="20"/>
    </row>
    <row r="609" spans="1:5" ht="15.75" thickBot="1" x14ac:dyDescent="0.3">
      <c r="A609" s="21" t="s">
        <v>62</v>
      </c>
      <c r="B609" s="20"/>
      <c r="C609" s="20"/>
      <c r="D609" s="20"/>
      <c r="E609" s="20"/>
    </row>
    <row r="610" spans="1:5" ht="15.75" thickBot="1" x14ac:dyDescent="0.3">
      <c r="A610" s="21" t="s">
        <v>63</v>
      </c>
      <c r="B610" s="20"/>
      <c r="C610" s="20"/>
      <c r="D610" s="20"/>
      <c r="E610" s="20"/>
    </row>
    <row r="611" spans="1:5" ht="15.75" thickBot="1" x14ac:dyDescent="0.3">
      <c r="A611" s="21" t="s">
        <v>64</v>
      </c>
      <c r="B611" s="20"/>
      <c r="C611" s="20"/>
      <c r="D611" s="20"/>
      <c r="E611" s="20"/>
    </row>
    <row r="612" spans="1:5" ht="15.75" thickBot="1" x14ac:dyDescent="0.3">
      <c r="A612" s="19" t="s">
        <v>65</v>
      </c>
      <c r="B612" s="23">
        <f>B613+B614+B615+B616</f>
        <v>2150</v>
      </c>
      <c r="C612" s="23">
        <f t="shared" ref="C612:E612" si="116">C613+C614+C615+C616</f>
        <v>0</v>
      </c>
      <c r="D612" s="23">
        <f t="shared" si="116"/>
        <v>0</v>
      </c>
      <c r="E612" s="23">
        <f t="shared" si="116"/>
        <v>0</v>
      </c>
    </row>
    <row r="613" spans="1:5" ht="15.75" thickBot="1" x14ac:dyDescent="0.3">
      <c r="A613" s="21" t="s">
        <v>38</v>
      </c>
      <c r="B613" s="23"/>
      <c r="C613" s="23"/>
      <c r="D613" s="23"/>
      <c r="E613" s="23"/>
    </row>
    <row r="614" spans="1:5" ht="15.75" thickBot="1" x14ac:dyDescent="0.3">
      <c r="A614" s="21" t="s">
        <v>62</v>
      </c>
      <c r="B614" s="15"/>
      <c r="C614" s="15"/>
      <c r="D614" s="15"/>
      <c r="E614" s="15"/>
    </row>
    <row r="615" spans="1:5" ht="15.75" customHeight="1" thickBot="1" x14ac:dyDescent="0.3">
      <c r="A615" s="21" t="s">
        <v>63</v>
      </c>
      <c r="B615" s="15"/>
      <c r="C615" s="15"/>
      <c r="D615" s="23"/>
      <c r="E615" s="23"/>
    </row>
    <row r="616" spans="1:5" ht="15.75" thickBot="1" x14ac:dyDescent="0.3">
      <c r="A616" s="21" t="s">
        <v>64</v>
      </c>
      <c r="B616" s="15">
        <v>2150</v>
      </c>
      <c r="C616" s="15">
        <v>0</v>
      </c>
      <c r="D616" s="15"/>
      <c r="E616" s="23"/>
    </row>
    <row r="617" spans="1:5" ht="15.75" thickBot="1" x14ac:dyDescent="0.3">
      <c r="A617" s="28" t="s">
        <v>50</v>
      </c>
      <c r="B617" s="23">
        <f>B607+B612</f>
        <v>2150</v>
      </c>
      <c r="C617" s="23">
        <f t="shared" ref="C617:E617" si="117">C607+C612</f>
        <v>0</v>
      </c>
      <c r="D617" s="23">
        <f t="shared" si="117"/>
        <v>0</v>
      </c>
      <c r="E617" s="23">
        <f t="shared" si="117"/>
        <v>0</v>
      </c>
    </row>
    <row r="618" spans="1:5" ht="15.75" thickBot="1" x14ac:dyDescent="0.3">
      <c r="A618" s="75" t="s">
        <v>54</v>
      </c>
      <c r="B618" s="206" t="s">
        <v>192</v>
      </c>
      <c r="C618" s="207"/>
      <c r="D618" s="208"/>
      <c r="E618" s="209"/>
    </row>
    <row r="619" spans="1:5" ht="31.5" customHeight="1" thickBot="1" x14ac:dyDescent="0.3">
      <c r="A619" s="12" t="s">
        <v>109</v>
      </c>
      <c r="B619" s="77" t="s">
        <v>193</v>
      </c>
      <c r="C619" s="41" t="s">
        <v>56</v>
      </c>
      <c r="D619" s="42" t="s">
        <v>194</v>
      </c>
      <c r="E619" s="43"/>
    </row>
    <row r="620" spans="1:5" ht="15.75" thickBot="1" x14ac:dyDescent="0.3">
      <c r="A620" s="6" t="s">
        <v>26</v>
      </c>
      <c r="B620" s="111" t="s">
        <v>195</v>
      </c>
      <c r="C620" s="112"/>
      <c r="D620" s="112"/>
      <c r="E620" s="113"/>
    </row>
    <row r="621" spans="1:5" ht="15.75" thickBot="1" x14ac:dyDescent="0.3">
      <c r="A621" s="6" t="s">
        <v>28</v>
      </c>
      <c r="B621" s="114" t="s">
        <v>196</v>
      </c>
      <c r="C621" s="115"/>
      <c r="D621" s="115"/>
      <c r="E621" s="116"/>
    </row>
    <row r="622" spans="1:5" x14ac:dyDescent="0.25">
      <c r="A622" s="106"/>
      <c r="B622" s="13">
        <v>2019</v>
      </c>
      <c r="C622" s="13">
        <v>2020</v>
      </c>
      <c r="D622" s="13">
        <v>2021</v>
      </c>
      <c r="E622" s="13">
        <v>2022</v>
      </c>
    </row>
    <row r="623" spans="1:5" ht="15.75" thickBot="1" x14ac:dyDescent="0.3">
      <c r="A623" s="107"/>
      <c r="B623" s="14" t="s">
        <v>13</v>
      </c>
      <c r="C623" s="14" t="s">
        <v>14</v>
      </c>
      <c r="D623" s="14" t="s">
        <v>14</v>
      </c>
      <c r="E623" s="14" t="s">
        <v>14</v>
      </c>
    </row>
    <row r="624" spans="1:5" ht="15.75" thickBot="1" x14ac:dyDescent="0.3">
      <c r="A624" s="6" t="s">
        <v>29</v>
      </c>
      <c r="B624" s="103">
        <v>6</v>
      </c>
      <c r="C624" s="103">
        <v>12</v>
      </c>
      <c r="D624" s="103">
        <v>0</v>
      </c>
      <c r="E624" s="103">
        <v>0</v>
      </c>
    </row>
    <row r="625" spans="1:5" ht="15.75" customHeight="1" thickBot="1" x14ac:dyDescent="0.3">
      <c r="A625" s="6" t="s">
        <v>30</v>
      </c>
      <c r="B625" s="15">
        <v>10000</v>
      </c>
      <c r="C625" s="15">
        <v>30000</v>
      </c>
      <c r="D625" s="15">
        <v>0</v>
      </c>
      <c r="E625" s="15">
        <f t="shared" ref="E625" si="118">E643</f>
        <v>0</v>
      </c>
    </row>
    <row r="626" spans="1:5" ht="15.75" thickBot="1" x14ac:dyDescent="0.3">
      <c r="A626" s="6" t="s">
        <v>31</v>
      </c>
      <c r="B626" s="15">
        <f>B625/B624</f>
        <v>1666.6666666666667</v>
      </c>
      <c r="C626" s="15">
        <f t="shared" ref="C626:E626" si="119">C625/C624</f>
        <v>2500</v>
      </c>
      <c r="D626" s="15" t="e">
        <f t="shared" si="119"/>
        <v>#DIV/0!</v>
      </c>
      <c r="E626" s="15" t="e">
        <f t="shared" si="119"/>
        <v>#DIV/0!</v>
      </c>
    </row>
    <row r="627" spans="1:5" ht="15.75" thickBot="1" x14ac:dyDescent="0.3">
      <c r="A627" s="6" t="s">
        <v>32</v>
      </c>
      <c r="B627" s="103" t="s">
        <v>33</v>
      </c>
      <c r="C627" s="17">
        <f t="shared" ref="C627:E629" si="120">C624/B624-1</f>
        <v>1</v>
      </c>
      <c r="D627" s="17">
        <f t="shared" si="120"/>
        <v>-1</v>
      </c>
      <c r="E627" s="17" t="e">
        <f t="shared" si="120"/>
        <v>#DIV/0!</v>
      </c>
    </row>
    <row r="628" spans="1:5" ht="15.75" thickBot="1" x14ac:dyDescent="0.3">
      <c r="A628" s="6" t="s">
        <v>34</v>
      </c>
      <c r="B628" s="103" t="s">
        <v>33</v>
      </c>
      <c r="C628" s="17">
        <f t="shared" si="120"/>
        <v>2</v>
      </c>
      <c r="D628" s="17">
        <f t="shared" si="120"/>
        <v>-1</v>
      </c>
      <c r="E628" s="17" t="e">
        <f t="shared" si="120"/>
        <v>#DIV/0!</v>
      </c>
    </row>
    <row r="629" spans="1:5" ht="15.75" thickBot="1" x14ac:dyDescent="0.3">
      <c r="A629" s="6" t="s">
        <v>35</v>
      </c>
      <c r="B629" s="103" t="s">
        <v>33</v>
      </c>
      <c r="C629" s="17">
        <f t="shared" si="120"/>
        <v>0.5</v>
      </c>
      <c r="D629" s="17" t="e">
        <f t="shared" si="120"/>
        <v>#DIV/0!</v>
      </c>
      <c r="E629" s="17" t="e">
        <f t="shared" si="120"/>
        <v>#DIV/0!</v>
      </c>
    </row>
    <row r="630" spans="1:5" ht="15.75" thickBot="1" x14ac:dyDescent="0.3">
      <c r="A630" s="117" t="s">
        <v>78</v>
      </c>
      <c r="B630" s="118"/>
      <c r="C630" s="118"/>
      <c r="D630" s="118"/>
      <c r="E630" s="119"/>
    </row>
    <row r="631" spans="1:5" x14ac:dyDescent="0.25">
      <c r="A631" s="106"/>
      <c r="B631" s="13">
        <v>2019</v>
      </c>
      <c r="C631" s="13">
        <v>2020</v>
      </c>
      <c r="D631" s="13">
        <v>2021</v>
      </c>
      <c r="E631" s="13">
        <v>2022</v>
      </c>
    </row>
    <row r="632" spans="1:5" ht="15.75" thickBot="1" x14ac:dyDescent="0.3">
      <c r="A632" s="107"/>
      <c r="B632" s="14" t="s">
        <v>13</v>
      </c>
      <c r="C632" s="14" t="s">
        <v>14</v>
      </c>
      <c r="D632" s="14" t="s">
        <v>14</v>
      </c>
      <c r="E632" s="14" t="s">
        <v>14</v>
      </c>
    </row>
    <row r="633" spans="1:5" ht="15.75" thickBot="1" x14ac:dyDescent="0.3">
      <c r="A633" s="19" t="s">
        <v>61</v>
      </c>
      <c r="B633" s="20">
        <f>B634+B635+B636+B637</f>
        <v>0</v>
      </c>
      <c r="C633" s="20">
        <f t="shared" ref="C633:E633" si="121">C634+C635+C636+C637</f>
        <v>0</v>
      </c>
      <c r="D633" s="20">
        <f t="shared" si="121"/>
        <v>0</v>
      </c>
      <c r="E633" s="20">
        <f t="shared" si="121"/>
        <v>0</v>
      </c>
    </row>
    <row r="634" spans="1:5" ht="15.75" thickBot="1" x14ac:dyDescent="0.3">
      <c r="A634" s="21" t="s">
        <v>38</v>
      </c>
      <c r="B634" s="20"/>
      <c r="C634" s="20"/>
      <c r="D634" s="20"/>
      <c r="E634" s="20"/>
    </row>
    <row r="635" spans="1:5" ht="15.75" thickBot="1" x14ac:dyDescent="0.3">
      <c r="A635" s="21" t="s">
        <v>62</v>
      </c>
      <c r="B635" s="20"/>
      <c r="C635" s="20"/>
      <c r="D635" s="20"/>
      <c r="E635" s="20"/>
    </row>
    <row r="636" spans="1:5" ht="15.75" thickBot="1" x14ac:dyDescent="0.3">
      <c r="A636" s="21" t="s">
        <v>63</v>
      </c>
      <c r="B636" s="20"/>
      <c r="C636" s="20"/>
      <c r="D636" s="20"/>
      <c r="E636" s="20"/>
    </row>
    <row r="637" spans="1:5" ht="15.75" thickBot="1" x14ac:dyDescent="0.3">
      <c r="A637" s="21" t="s">
        <v>64</v>
      </c>
      <c r="B637" s="20"/>
      <c r="C637" s="20"/>
      <c r="D637" s="20"/>
      <c r="E637" s="20"/>
    </row>
    <row r="638" spans="1:5" ht="15.75" thickBot="1" x14ac:dyDescent="0.3">
      <c r="A638" s="19" t="s">
        <v>65</v>
      </c>
      <c r="B638" s="23">
        <f>B639+B640+B641+B642</f>
        <v>10000</v>
      </c>
      <c r="C638" s="23">
        <f t="shared" ref="C638:E638" si="122">C639+C640+C641+C642</f>
        <v>30000</v>
      </c>
      <c r="D638" s="23">
        <f t="shared" si="122"/>
        <v>0</v>
      </c>
      <c r="E638" s="23">
        <f t="shared" si="122"/>
        <v>0</v>
      </c>
    </row>
    <row r="639" spans="1:5" ht="15.75" customHeight="1" thickBot="1" x14ac:dyDescent="0.3">
      <c r="A639" s="21" t="s">
        <v>38</v>
      </c>
      <c r="B639" s="23"/>
      <c r="C639" s="23"/>
      <c r="D639" s="23"/>
      <c r="E639" s="23"/>
    </row>
    <row r="640" spans="1:5" ht="15.75" customHeight="1" thickBot="1" x14ac:dyDescent="0.3">
      <c r="A640" s="21" t="s">
        <v>62</v>
      </c>
      <c r="B640" s="15">
        <v>10000</v>
      </c>
      <c r="C640" s="15">
        <v>30000</v>
      </c>
      <c r="D640" s="15">
        <v>0</v>
      </c>
      <c r="E640" s="23"/>
    </row>
    <row r="641" spans="1:5" ht="15.75" thickBot="1" x14ac:dyDescent="0.3">
      <c r="A641" s="21" t="s">
        <v>63</v>
      </c>
      <c r="B641" s="15"/>
      <c r="C641" s="15"/>
      <c r="D641" s="23"/>
      <c r="E641" s="23"/>
    </row>
    <row r="642" spans="1:5" ht="15.75" thickBot="1" x14ac:dyDescent="0.3">
      <c r="A642" s="21" t="s">
        <v>64</v>
      </c>
      <c r="B642" s="15"/>
      <c r="C642" s="15"/>
      <c r="D642" s="15"/>
      <c r="E642" s="23"/>
    </row>
    <row r="643" spans="1:5" ht="15.75" thickBot="1" x14ac:dyDescent="0.3">
      <c r="A643" s="28" t="s">
        <v>50</v>
      </c>
      <c r="B643" s="23">
        <f>B633+B638</f>
        <v>10000</v>
      </c>
      <c r="C643" s="23">
        <f t="shared" ref="C643:E643" si="123">C633+C638</f>
        <v>30000</v>
      </c>
      <c r="D643" s="23">
        <f t="shared" si="123"/>
        <v>0</v>
      </c>
      <c r="E643" s="23">
        <f t="shared" si="123"/>
        <v>0</v>
      </c>
    </row>
    <row r="644" spans="1:5" ht="34.5" thickBot="1" x14ac:dyDescent="0.3">
      <c r="A644" s="12" t="s">
        <v>66</v>
      </c>
      <c r="B644" s="77" t="s">
        <v>197</v>
      </c>
      <c r="C644" s="41" t="s">
        <v>56</v>
      </c>
      <c r="D644" s="42" t="s">
        <v>198</v>
      </c>
      <c r="E644" s="43"/>
    </row>
    <row r="645" spans="1:5" ht="31.5" customHeight="1" thickBot="1" x14ac:dyDescent="0.3">
      <c r="A645" s="6" t="s">
        <v>26</v>
      </c>
      <c r="B645" s="111" t="s">
        <v>199</v>
      </c>
      <c r="C645" s="112"/>
      <c r="D645" s="112"/>
      <c r="E645" s="113"/>
    </row>
    <row r="646" spans="1:5" ht="15.75" thickBot="1" x14ac:dyDescent="0.3">
      <c r="A646" s="6" t="s">
        <v>28</v>
      </c>
      <c r="B646" s="114" t="s">
        <v>196</v>
      </c>
      <c r="C646" s="115"/>
      <c r="D646" s="115"/>
      <c r="E646" s="116"/>
    </row>
    <row r="647" spans="1:5" x14ac:dyDescent="0.25">
      <c r="A647" s="106"/>
      <c r="B647" s="13">
        <v>2019</v>
      </c>
      <c r="C647" s="13">
        <v>2020</v>
      </c>
      <c r="D647" s="13">
        <v>2021</v>
      </c>
      <c r="E647" s="13">
        <v>2022</v>
      </c>
    </row>
    <row r="648" spans="1:5" ht="15.75" thickBot="1" x14ac:dyDescent="0.3">
      <c r="A648" s="107"/>
      <c r="B648" s="14" t="s">
        <v>13</v>
      </c>
      <c r="C648" s="14" t="s">
        <v>14</v>
      </c>
      <c r="D648" s="14" t="s">
        <v>14</v>
      </c>
      <c r="E648" s="14" t="s">
        <v>14</v>
      </c>
    </row>
    <row r="649" spans="1:5" ht="15.75" thickBot="1" x14ac:dyDescent="0.3">
      <c r="A649" s="6" t="s">
        <v>29</v>
      </c>
      <c r="B649" s="103">
        <v>6</v>
      </c>
      <c r="C649" s="103">
        <v>6</v>
      </c>
      <c r="D649" s="103">
        <v>0</v>
      </c>
      <c r="E649" s="103">
        <v>0</v>
      </c>
    </row>
    <row r="650" spans="1:5" ht="15.75" customHeight="1" thickBot="1" x14ac:dyDescent="0.3">
      <c r="A650" s="6" t="s">
        <v>30</v>
      </c>
      <c r="B650" s="15">
        <v>2000</v>
      </c>
      <c r="C650" s="15">
        <v>2000</v>
      </c>
      <c r="D650" s="15">
        <v>0</v>
      </c>
      <c r="E650" s="15">
        <f t="shared" ref="E650" si="124">E668</f>
        <v>0</v>
      </c>
    </row>
    <row r="651" spans="1:5" ht="15.75" thickBot="1" x14ac:dyDescent="0.3">
      <c r="A651" s="6" t="s">
        <v>31</v>
      </c>
      <c r="B651" s="15">
        <f>B650/B649</f>
        <v>333.33333333333331</v>
      </c>
      <c r="C651" s="15">
        <f t="shared" ref="C651:E651" si="125">C650/C649</f>
        <v>333.33333333333331</v>
      </c>
      <c r="D651" s="15" t="e">
        <f t="shared" si="125"/>
        <v>#DIV/0!</v>
      </c>
      <c r="E651" s="15" t="e">
        <f t="shared" si="125"/>
        <v>#DIV/0!</v>
      </c>
    </row>
    <row r="652" spans="1:5" ht="15.75" thickBot="1" x14ac:dyDescent="0.3">
      <c r="A652" s="6" t="s">
        <v>32</v>
      </c>
      <c r="B652" s="103" t="s">
        <v>33</v>
      </c>
      <c r="C652" s="17">
        <f t="shared" ref="C652:E654" si="126">C649/B649-1</f>
        <v>0</v>
      </c>
      <c r="D652" s="17">
        <f t="shared" si="126"/>
        <v>-1</v>
      </c>
      <c r="E652" s="17" t="e">
        <f t="shared" si="126"/>
        <v>#DIV/0!</v>
      </c>
    </row>
    <row r="653" spans="1:5" ht="15.75" thickBot="1" x14ac:dyDescent="0.3">
      <c r="A653" s="6" t="s">
        <v>34</v>
      </c>
      <c r="B653" s="103" t="s">
        <v>33</v>
      </c>
      <c r="C653" s="17">
        <f t="shared" si="126"/>
        <v>0</v>
      </c>
      <c r="D653" s="17">
        <f t="shared" si="126"/>
        <v>-1</v>
      </c>
      <c r="E653" s="17" t="e">
        <f t="shared" si="126"/>
        <v>#DIV/0!</v>
      </c>
    </row>
    <row r="654" spans="1:5" ht="15.75" thickBot="1" x14ac:dyDescent="0.3">
      <c r="A654" s="6" t="s">
        <v>35</v>
      </c>
      <c r="B654" s="103" t="s">
        <v>33</v>
      </c>
      <c r="C654" s="17">
        <f t="shared" si="126"/>
        <v>0</v>
      </c>
      <c r="D654" s="17" t="e">
        <f t="shared" si="126"/>
        <v>#DIV/0!</v>
      </c>
      <c r="E654" s="17" t="e">
        <f t="shared" si="126"/>
        <v>#DIV/0!</v>
      </c>
    </row>
    <row r="655" spans="1:5" ht="15.75" thickBot="1" x14ac:dyDescent="0.3">
      <c r="A655" s="117" t="s">
        <v>78</v>
      </c>
      <c r="B655" s="118"/>
      <c r="C655" s="118"/>
      <c r="D655" s="118"/>
      <c r="E655" s="119"/>
    </row>
    <row r="656" spans="1:5" x14ac:dyDescent="0.25">
      <c r="A656" s="106"/>
      <c r="B656" s="13">
        <v>2019</v>
      </c>
      <c r="C656" s="13">
        <v>2020</v>
      </c>
      <c r="D656" s="13">
        <v>2021</v>
      </c>
      <c r="E656" s="13">
        <v>2022</v>
      </c>
    </row>
    <row r="657" spans="1:5" ht="15.75" thickBot="1" x14ac:dyDescent="0.3">
      <c r="A657" s="107"/>
      <c r="B657" s="14" t="s">
        <v>13</v>
      </c>
      <c r="C657" s="14" t="s">
        <v>14</v>
      </c>
      <c r="D657" s="14" t="s">
        <v>14</v>
      </c>
      <c r="E657" s="14" t="s">
        <v>14</v>
      </c>
    </row>
    <row r="658" spans="1:5" ht="15.75" thickBot="1" x14ac:dyDescent="0.3">
      <c r="A658" s="19" t="s">
        <v>61</v>
      </c>
      <c r="B658" s="20">
        <f>B659+B660+B661+B662</f>
        <v>0</v>
      </c>
      <c r="C658" s="20">
        <f t="shared" ref="C658:E658" si="127">C659+C660+C661+C662</f>
        <v>0</v>
      </c>
      <c r="D658" s="20">
        <f t="shared" si="127"/>
        <v>0</v>
      </c>
      <c r="E658" s="20">
        <f t="shared" si="127"/>
        <v>0</v>
      </c>
    </row>
    <row r="659" spans="1:5" ht="15.75" thickBot="1" x14ac:dyDescent="0.3">
      <c r="A659" s="21" t="s">
        <v>38</v>
      </c>
      <c r="B659" s="20"/>
      <c r="C659" s="20"/>
      <c r="D659" s="20"/>
      <c r="E659" s="20"/>
    </row>
    <row r="660" spans="1:5" ht="15.75" thickBot="1" x14ac:dyDescent="0.3">
      <c r="A660" s="21" t="s">
        <v>62</v>
      </c>
      <c r="B660" s="20"/>
      <c r="C660" s="20"/>
      <c r="D660" s="20"/>
      <c r="E660" s="20"/>
    </row>
    <row r="661" spans="1:5" ht="15.75" thickBot="1" x14ac:dyDescent="0.3">
      <c r="A661" s="21" t="s">
        <v>63</v>
      </c>
      <c r="B661" s="20"/>
      <c r="C661" s="20"/>
      <c r="D661" s="20"/>
      <c r="E661" s="20"/>
    </row>
    <row r="662" spans="1:5" ht="15.75" thickBot="1" x14ac:dyDescent="0.3">
      <c r="A662" s="21" t="s">
        <v>64</v>
      </c>
      <c r="B662" s="20"/>
      <c r="C662" s="20"/>
      <c r="D662" s="20"/>
      <c r="E662" s="20"/>
    </row>
    <row r="663" spans="1:5" ht="15.75" thickBot="1" x14ac:dyDescent="0.3">
      <c r="A663" s="19" t="s">
        <v>65</v>
      </c>
      <c r="B663" s="23">
        <f>B664+B665+B666+B667</f>
        <v>2000</v>
      </c>
      <c r="C663" s="23">
        <f t="shared" ref="C663:E663" si="128">C664+C665+C666+C667</f>
        <v>2000</v>
      </c>
      <c r="D663" s="23">
        <f t="shared" si="128"/>
        <v>0</v>
      </c>
      <c r="E663" s="23">
        <f t="shared" si="128"/>
        <v>0</v>
      </c>
    </row>
    <row r="664" spans="1:5" ht="15.75" thickBot="1" x14ac:dyDescent="0.3">
      <c r="A664" s="21" t="s">
        <v>38</v>
      </c>
      <c r="B664" s="23"/>
      <c r="C664" s="23"/>
      <c r="D664" s="23"/>
      <c r="E664" s="23"/>
    </row>
    <row r="665" spans="1:5" ht="15.75" customHeight="1" thickBot="1" x14ac:dyDescent="0.3">
      <c r="A665" s="21" t="s">
        <v>62</v>
      </c>
      <c r="B665" s="15"/>
      <c r="C665" s="15"/>
      <c r="D665" s="15"/>
      <c r="E665" s="23"/>
    </row>
    <row r="666" spans="1:5" ht="15.75" thickBot="1" x14ac:dyDescent="0.3">
      <c r="A666" s="21" t="s">
        <v>63</v>
      </c>
      <c r="B666" s="15"/>
      <c r="C666" s="15"/>
      <c r="D666" s="23"/>
      <c r="E666" s="23"/>
    </row>
    <row r="667" spans="1:5" ht="15.75" thickBot="1" x14ac:dyDescent="0.3">
      <c r="A667" s="21" t="s">
        <v>64</v>
      </c>
      <c r="B667" s="15">
        <v>2000</v>
      </c>
      <c r="C667" s="15">
        <v>2000</v>
      </c>
      <c r="D667" s="15">
        <v>0</v>
      </c>
      <c r="E667" s="23"/>
    </row>
    <row r="668" spans="1:5" ht="15.75" thickBot="1" x14ac:dyDescent="0.3">
      <c r="A668" s="28" t="s">
        <v>50</v>
      </c>
      <c r="B668" s="23">
        <f>B658+B663</f>
        <v>2000</v>
      </c>
      <c r="C668" s="23">
        <f t="shared" ref="C668:E668" si="129">C658+C663</f>
        <v>2000</v>
      </c>
      <c r="D668" s="23">
        <f t="shared" si="129"/>
        <v>0</v>
      </c>
      <c r="E668" s="23">
        <f t="shared" si="129"/>
        <v>0</v>
      </c>
    </row>
    <row r="669" spans="1:5" ht="15.75" thickBot="1" x14ac:dyDescent="0.3">
      <c r="A669" s="75" t="s">
        <v>54</v>
      </c>
      <c r="B669" s="206" t="s">
        <v>200</v>
      </c>
      <c r="C669" s="207"/>
      <c r="D669" s="208"/>
      <c r="E669" s="209"/>
    </row>
    <row r="670" spans="1:5" ht="79.5" thickBot="1" x14ac:dyDescent="0.3">
      <c r="A670" s="12" t="s">
        <v>109</v>
      </c>
      <c r="B670" s="77" t="s">
        <v>201</v>
      </c>
      <c r="C670" s="41" t="s">
        <v>56</v>
      </c>
      <c r="D670" s="42"/>
      <c r="E670" s="43"/>
    </row>
    <row r="671" spans="1:5" ht="36" customHeight="1" thickBot="1" x14ac:dyDescent="0.3">
      <c r="A671" s="6" t="s">
        <v>26</v>
      </c>
      <c r="B671" s="111" t="s">
        <v>202</v>
      </c>
      <c r="C671" s="112"/>
      <c r="D671" s="112"/>
      <c r="E671" s="113"/>
    </row>
    <row r="672" spans="1:5" ht="15.75" thickBot="1" x14ac:dyDescent="0.3">
      <c r="A672" s="6" t="s">
        <v>28</v>
      </c>
      <c r="B672" s="114" t="s">
        <v>203</v>
      </c>
      <c r="C672" s="115"/>
      <c r="D672" s="115"/>
      <c r="E672" s="116"/>
    </row>
    <row r="673" spans="1:5" x14ac:dyDescent="0.25">
      <c r="A673" s="106"/>
      <c r="B673" s="13">
        <v>2019</v>
      </c>
      <c r="C673" s="13">
        <v>2020</v>
      </c>
      <c r="D673" s="13">
        <v>2021</v>
      </c>
      <c r="E673" s="13">
        <v>2022</v>
      </c>
    </row>
    <row r="674" spans="1:5" ht="15.75" thickBot="1" x14ac:dyDescent="0.3">
      <c r="A674" s="107"/>
      <c r="B674" s="14" t="s">
        <v>13</v>
      </c>
      <c r="C674" s="14" t="s">
        <v>14</v>
      </c>
      <c r="D674" s="14" t="s">
        <v>14</v>
      </c>
      <c r="E674" s="14" t="s">
        <v>14</v>
      </c>
    </row>
    <row r="675" spans="1:5" ht="15.75" customHeight="1" thickBot="1" x14ac:dyDescent="0.3">
      <c r="A675" s="6" t="s">
        <v>29</v>
      </c>
      <c r="B675" s="103">
        <v>5</v>
      </c>
      <c r="C675" s="103">
        <v>0</v>
      </c>
      <c r="D675" s="103">
        <v>0</v>
      </c>
      <c r="E675" s="103">
        <v>0</v>
      </c>
    </row>
    <row r="676" spans="1:5" ht="15.75" thickBot="1" x14ac:dyDescent="0.3">
      <c r="A676" s="6" t="s">
        <v>30</v>
      </c>
      <c r="B676" s="15">
        <v>7500</v>
      </c>
      <c r="C676" s="15">
        <v>0</v>
      </c>
      <c r="D676" s="15">
        <v>0</v>
      </c>
      <c r="E676" s="15">
        <f t="shared" ref="E676" si="130">E694</f>
        <v>0</v>
      </c>
    </row>
    <row r="677" spans="1:5" ht="15.75" thickBot="1" x14ac:dyDescent="0.3">
      <c r="A677" s="6" t="s">
        <v>31</v>
      </c>
      <c r="B677" s="15">
        <f>B676/B675</f>
        <v>1500</v>
      </c>
      <c r="C677" s="15" t="e">
        <f t="shared" ref="C677:E677" si="131">C676/C675</f>
        <v>#DIV/0!</v>
      </c>
      <c r="D677" s="15" t="e">
        <f t="shared" si="131"/>
        <v>#DIV/0!</v>
      </c>
      <c r="E677" s="15" t="e">
        <f t="shared" si="131"/>
        <v>#DIV/0!</v>
      </c>
    </row>
    <row r="678" spans="1:5" ht="15.75" thickBot="1" x14ac:dyDescent="0.3">
      <c r="A678" s="6" t="s">
        <v>32</v>
      </c>
      <c r="B678" s="103" t="s">
        <v>33</v>
      </c>
      <c r="C678" s="17">
        <f t="shared" ref="C678:E680" si="132">C675/B675-1</f>
        <v>-1</v>
      </c>
      <c r="D678" s="17" t="e">
        <f t="shared" si="132"/>
        <v>#DIV/0!</v>
      </c>
      <c r="E678" s="17" t="e">
        <f t="shared" si="132"/>
        <v>#DIV/0!</v>
      </c>
    </row>
    <row r="679" spans="1:5" ht="15.75" thickBot="1" x14ac:dyDescent="0.3">
      <c r="A679" s="6" t="s">
        <v>34</v>
      </c>
      <c r="B679" s="103" t="s">
        <v>33</v>
      </c>
      <c r="C679" s="17">
        <f t="shared" si="132"/>
        <v>-1</v>
      </c>
      <c r="D679" s="17" t="e">
        <f t="shared" si="132"/>
        <v>#DIV/0!</v>
      </c>
      <c r="E679" s="17" t="e">
        <f t="shared" si="132"/>
        <v>#DIV/0!</v>
      </c>
    </row>
    <row r="680" spans="1:5" ht="15.75" thickBot="1" x14ac:dyDescent="0.3">
      <c r="A680" s="6" t="s">
        <v>35</v>
      </c>
      <c r="B680" s="103" t="s">
        <v>33</v>
      </c>
      <c r="C680" s="17" t="e">
        <f t="shared" si="132"/>
        <v>#DIV/0!</v>
      </c>
      <c r="D680" s="17" t="e">
        <f t="shared" si="132"/>
        <v>#DIV/0!</v>
      </c>
      <c r="E680" s="17" t="e">
        <f t="shared" si="132"/>
        <v>#DIV/0!</v>
      </c>
    </row>
    <row r="681" spans="1:5" ht="15.75" thickBot="1" x14ac:dyDescent="0.3">
      <c r="A681" s="117" t="s">
        <v>78</v>
      </c>
      <c r="B681" s="118"/>
      <c r="C681" s="118"/>
      <c r="D681" s="118"/>
      <c r="E681" s="119"/>
    </row>
    <row r="682" spans="1:5" x14ac:dyDescent="0.25">
      <c r="A682" s="106"/>
      <c r="B682" s="13">
        <v>2019</v>
      </c>
      <c r="C682" s="13">
        <v>2020</v>
      </c>
      <c r="D682" s="13">
        <v>2021</v>
      </c>
      <c r="E682" s="13">
        <v>2022</v>
      </c>
    </row>
    <row r="683" spans="1:5" ht="15.75" thickBot="1" x14ac:dyDescent="0.3">
      <c r="A683" s="107"/>
      <c r="B683" s="14" t="s">
        <v>13</v>
      </c>
      <c r="C683" s="14" t="s">
        <v>14</v>
      </c>
      <c r="D683" s="14" t="s">
        <v>14</v>
      </c>
      <c r="E683" s="14" t="s">
        <v>14</v>
      </c>
    </row>
    <row r="684" spans="1:5" ht="15.75" thickBot="1" x14ac:dyDescent="0.3">
      <c r="A684" s="19" t="s">
        <v>61</v>
      </c>
      <c r="B684" s="20">
        <f>B685+B686+B687+B688</f>
        <v>0</v>
      </c>
      <c r="C684" s="20">
        <f t="shared" ref="C684:E684" si="133">C685+C686+C687+C688</f>
        <v>0</v>
      </c>
      <c r="D684" s="20">
        <f t="shared" si="133"/>
        <v>0</v>
      </c>
      <c r="E684" s="20">
        <f t="shared" si="133"/>
        <v>0</v>
      </c>
    </row>
    <row r="685" spans="1:5" ht="15.75" thickBot="1" x14ac:dyDescent="0.3">
      <c r="A685" s="21" t="s">
        <v>38</v>
      </c>
      <c r="B685" s="20"/>
      <c r="C685" s="20"/>
      <c r="D685" s="20"/>
      <c r="E685" s="20"/>
    </row>
    <row r="686" spans="1:5" ht="15.75" thickBot="1" x14ac:dyDescent="0.3">
      <c r="A686" s="21" t="s">
        <v>62</v>
      </c>
      <c r="B686" s="20"/>
      <c r="C686" s="20"/>
      <c r="D686" s="20"/>
      <c r="E686" s="20"/>
    </row>
    <row r="687" spans="1:5" ht="15.75" thickBot="1" x14ac:dyDescent="0.3">
      <c r="A687" s="21" t="s">
        <v>63</v>
      </c>
      <c r="B687" s="20"/>
      <c r="C687" s="20"/>
      <c r="D687" s="20"/>
      <c r="E687" s="20"/>
    </row>
    <row r="688" spans="1:5" ht="15.75" thickBot="1" x14ac:dyDescent="0.3">
      <c r="A688" s="21" t="s">
        <v>64</v>
      </c>
      <c r="B688" s="20"/>
      <c r="C688" s="20"/>
      <c r="D688" s="20"/>
      <c r="E688" s="20"/>
    </row>
    <row r="689" spans="1:5" ht="15.75" thickBot="1" x14ac:dyDescent="0.3">
      <c r="A689" s="19" t="s">
        <v>65</v>
      </c>
      <c r="B689" s="23">
        <f>B690+B691+B692+B693</f>
        <v>7500</v>
      </c>
      <c r="C689" s="23">
        <f t="shared" ref="C689:E689" si="134">C690+C691+C692+C693</f>
        <v>0</v>
      </c>
      <c r="D689" s="23">
        <f t="shared" si="134"/>
        <v>0</v>
      </c>
      <c r="E689" s="23">
        <f t="shared" si="134"/>
        <v>0</v>
      </c>
    </row>
    <row r="690" spans="1:5" ht="15.75" customHeight="1" thickBot="1" x14ac:dyDescent="0.3">
      <c r="A690" s="21" t="s">
        <v>38</v>
      </c>
      <c r="B690" s="23"/>
      <c r="C690" s="23"/>
      <c r="D690" s="23"/>
      <c r="E690" s="23"/>
    </row>
    <row r="691" spans="1:5" ht="15.75" thickBot="1" x14ac:dyDescent="0.3">
      <c r="A691" s="21" t="s">
        <v>62</v>
      </c>
      <c r="B691" s="15">
        <v>6500</v>
      </c>
      <c r="C691" s="15">
        <v>0</v>
      </c>
      <c r="D691" s="15"/>
      <c r="E691" s="23"/>
    </row>
    <row r="692" spans="1:5" ht="15.75" thickBot="1" x14ac:dyDescent="0.3">
      <c r="A692" s="21" t="s">
        <v>63</v>
      </c>
      <c r="B692" s="15"/>
      <c r="C692" s="15"/>
      <c r="D692" s="23"/>
      <c r="E692" s="23"/>
    </row>
    <row r="693" spans="1:5" ht="15.75" thickBot="1" x14ac:dyDescent="0.3">
      <c r="A693" s="21" t="s">
        <v>64</v>
      </c>
      <c r="B693" s="15">
        <v>1000</v>
      </c>
      <c r="C693" s="15">
        <v>0</v>
      </c>
      <c r="D693" s="15"/>
      <c r="E693" s="23"/>
    </row>
    <row r="694" spans="1:5" ht="15.75" thickBot="1" x14ac:dyDescent="0.3">
      <c r="A694" s="28" t="s">
        <v>50</v>
      </c>
      <c r="B694" s="23">
        <f>B684+B689</f>
        <v>7500</v>
      </c>
      <c r="C694" s="23">
        <f t="shared" ref="C694:E694" si="135">C684+C689</f>
        <v>0</v>
      </c>
      <c r="D694" s="23">
        <f t="shared" si="135"/>
        <v>0</v>
      </c>
      <c r="E694" s="23">
        <f t="shared" si="135"/>
        <v>0</v>
      </c>
    </row>
    <row r="695" spans="1:5" ht="15.75" thickBot="1" x14ac:dyDescent="0.3">
      <c r="A695" s="75" t="s">
        <v>54</v>
      </c>
      <c r="B695" s="206" t="s">
        <v>204</v>
      </c>
      <c r="C695" s="207"/>
      <c r="D695" s="208"/>
      <c r="E695" s="209"/>
    </row>
    <row r="696" spans="1:5" ht="37.5" customHeight="1" thickBot="1" x14ac:dyDescent="0.3">
      <c r="A696" s="12" t="s">
        <v>109</v>
      </c>
      <c r="B696" s="77" t="s">
        <v>205</v>
      </c>
      <c r="C696" s="41" t="s">
        <v>56</v>
      </c>
      <c r="D696" s="42"/>
      <c r="E696" s="43"/>
    </row>
    <row r="697" spans="1:5" ht="15.75" thickBot="1" x14ac:dyDescent="0.3">
      <c r="A697" s="6" t="s">
        <v>26</v>
      </c>
      <c r="B697" s="111" t="s">
        <v>206</v>
      </c>
      <c r="C697" s="112"/>
      <c r="D697" s="112"/>
      <c r="E697" s="113"/>
    </row>
    <row r="698" spans="1:5" ht="15.75" thickBot="1" x14ac:dyDescent="0.3">
      <c r="A698" s="6" t="s">
        <v>28</v>
      </c>
      <c r="B698" s="114" t="s">
        <v>207</v>
      </c>
      <c r="C698" s="115"/>
      <c r="D698" s="115"/>
      <c r="E698" s="116"/>
    </row>
    <row r="699" spans="1:5" x14ac:dyDescent="0.25">
      <c r="A699" s="106"/>
      <c r="B699" s="13">
        <v>2019</v>
      </c>
      <c r="C699" s="13">
        <v>2020</v>
      </c>
      <c r="D699" s="13">
        <v>2021</v>
      </c>
      <c r="E699" s="13">
        <v>2022</v>
      </c>
    </row>
    <row r="700" spans="1:5" ht="15.75" customHeight="1" thickBot="1" x14ac:dyDescent="0.3">
      <c r="A700" s="107"/>
      <c r="B700" s="14" t="s">
        <v>13</v>
      </c>
      <c r="C700" s="14" t="s">
        <v>14</v>
      </c>
      <c r="D700" s="14" t="s">
        <v>14</v>
      </c>
      <c r="E700" s="14" t="s">
        <v>14</v>
      </c>
    </row>
    <row r="701" spans="1:5" ht="15.75" thickBot="1" x14ac:dyDescent="0.3">
      <c r="A701" s="6" t="s">
        <v>29</v>
      </c>
      <c r="B701" s="103">
        <v>1</v>
      </c>
      <c r="C701" s="103">
        <v>0</v>
      </c>
      <c r="D701" s="103">
        <v>0</v>
      </c>
      <c r="E701" s="103">
        <v>0</v>
      </c>
    </row>
    <row r="702" spans="1:5" ht="15.75" thickBot="1" x14ac:dyDescent="0.3">
      <c r="A702" s="6" t="s">
        <v>30</v>
      </c>
      <c r="B702" s="15">
        <v>15510</v>
      </c>
      <c r="C702" s="15"/>
      <c r="D702" s="15">
        <v>0</v>
      </c>
      <c r="E702" s="15">
        <f t="shared" ref="E702" si="136">E720</f>
        <v>0</v>
      </c>
    </row>
    <row r="703" spans="1:5" ht="15.75" thickBot="1" x14ac:dyDescent="0.3">
      <c r="A703" s="6" t="s">
        <v>31</v>
      </c>
      <c r="B703" s="15">
        <f>B702/B701</f>
        <v>15510</v>
      </c>
      <c r="C703" s="15" t="e">
        <f t="shared" ref="C703:E703" si="137">C702/C701</f>
        <v>#DIV/0!</v>
      </c>
      <c r="D703" s="15" t="e">
        <f t="shared" si="137"/>
        <v>#DIV/0!</v>
      </c>
      <c r="E703" s="15" t="e">
        <f t="shared" si="137"/>
        <v>#DIV/0!</v>
      </c>
    </row>
    <row r="704" spans="1:5" ht="15.75" thickBot="1" x14ac:dyDescent="0.3">
      <c r="A704" s="6" t="s">
        <v>32</v>
      </c>
      <c r="B704" s="103" t="s">
        <v>33</v>
      </c>
      <c r="C704" s="17">
        <f t="shared" ref="C704:E706" si="138">C701/B701-1</f>
        <v>-1</v>
      </c>
      <c r="D704" s="17" t="e">
        <f t="shared" si="138"/>
        <v>#DIV/0!</v>
      </c>
      <c r="E704" s="17" t="e">
        <f t="shared" si="138"/>
        <v>#DIV/0!</v>
      </c>
    </row>
    <row r="705" spans="1:5" ht="15.75" thickBot="1" x14ac:dyDescent="0.3">
      <c r="A705" s="6" t="s">
        <v>34</v>
      </c>
      <c r="B705" s="103" t="s">
        <v>33</v>
      </c>
      <c r="C705" s="17">
        <f t="shared" si="138"/>
        <v>-1</v>
      </c>
      <c r="D705" s="17" t="e">
        <f t="shared" si="138"/>
        <v>#DIV/0!</v>
      </c>
      <c r="E705" s="17" t="e">
        <f t="shared" si="138"/>
        <v>#DIV/0!</v>
      </c>
    </row>
    <row r="706" spans="1:5" ht="15.75" thickBot="1" x14ac:dyDescent="0.3">
      <c r="A706" s="6" t="s">
        <v>35</v>
      </c>
      <c r="B706" s="103" t="s">
        <v>33</v>
      </c>
      <c r="C706" s="17" t="e">
        <f t="shared" si="138"/>
        <v>#DIV/0!</v>
      </c>
      <c r="D706" s="17" t="e">
        <f t="shared" si="138"/>
        <v>#DIV/0!</v>
      </c>
      <c r="E706" s="17" t="e">
        <f t="shared" si="138"/>
        <v>#DIV/0!</v>
      </c>
    </row>
    <row r="707" spans="1:5" ht="15.75" thickBot="1" x14ac:dyDescent="0.3">
      <c r="A707" s="117" t="s">
        <v>78</v>
      </c>
      <c r="B707" s="118"/>
      <c r="C707" s="118"/>
      <c r="D707" s="118"/>
      <c r="E707" s="119"/>
    </row>
    <row r="708" spans="1:5" x14ac:dyDescent="0.25">
      <c r="A708" s="106"/>
      <c r="B708" s="13">
        <v>2019</v>
      </c>
      <c r="C708" s="13">
        <v>2020</v>
      </c>
      <c r="D708" s="13">
        <v>2021</v>
      </c>
      <c r="E708" s="13">
        <v>2022</v>
      </c>
    </row>
    <row r="709" spans="1:5" ht="15.75" thickBot="1" x14ac:dyDescent="0.3">
      <c r="A709" s="107"/>
      <c r="B709" s="14" t="s">
        <v>13</v>
      </c>
      <c r="C709" s="14" t="s">
        <v>14</v>
      </c>
      <c r="D709" s="14" t="s">
        <v>14</v>
      </c>
      <c r="E709" s="14" t="s">
        <v>14</v>
      </c>
    </row>
    <row r="710" spans="1:5" ht="15.75" thickBot="1" x14ac:dyDescent="0.3">
      <c r="A710" s="19" t="s">
        <v>61</v>
      </c>
      <c r="B710" s="20">
        <f>B711+B712+B713+B714</f>
        <v>0</v>
      </c>
      <c r="C710" s="20">
        <f t="shared" ref="C710:E710" si="139">C711+C712+C713+C714</f>
        <v>0</v>
      </c>
      <c r="D710" s="20">
        <f t="shared" si="139"/>
        <v>0</v>
      </c>
      <c r="E710" s="20">
        <f t="shared" si="139"/>
        <v>0</v>
      </c>
    </row>
    <row r="711" spans="1:5" ht="15.75" thickBot="1" x14ac:dyDescent="0.3">
      <c r="A711" s="21" t="s">
        <v>38</v>
      </c>
      <c r="B711" s="20"/>
      <c r="C711" s="20"/>
      <c r="D711" s="20"/>
      <c r="E711" s="20"/>
    </row>
    <row r="712" spans="1:5" ht="15.75" thickBot="1" x14ac:dyDescent="0.3">
      <c r="A712" s="21" t="s">
        <v>62</v>
      </c>
      <c r="B712" s="20"/>
      <c r="C712" s="20"/>
      <c r="D712" s="20"/>
      <c r="E712" s="20"/>
    </row>
    <row r="713" spans="1:5" ht="15.75" thickBot="1" x14ac:dyDescent="0.3">
      <c r="A713" s="21" t="s">
        <v>63</v>
      </c>
      <c r="B713" s="20"/>
      <c r="C713" s="20"/>
      <c r="D713" s="20"/>
      <c r="E713" s="20"/>
    </row>
    <row r="714" spans="1:5" ht="15.75" thickBot="1" x14ac:dyDescent="0.3">
      <c r="A714" s="21" t="s">
        <v>64</v>
      </c>
      <c r="B714" s="20"/>
      <c r="C714" s="20"/>
      <c r="D714" s="20"/>
      <c r="E714" s="20"/>
    </row>
    <row r="715" spans="1:5" ht="15.75" customHeight="1" thickBot="1" x14ac:dyDescent="0.3">
      <c r="A715" s="19" t="s">
        <v>65</v>
      </c>
      <c r="B715" s="23">
        <f>B716+B717+B718+B719</f>
        <v>15511</v>
      </c>
      <c r="C715" s="23">
        <f t="shared" ref="C715:E715" si="140">C716+C717+C718+C719</f>
        <v>0</v>
      </c>
      <c r="D715" s="23">
        <f t="shared" si="140"/>
        <v>0</v>
      </c>
      <c r="E715" s="23">
        <f t="shared" si="140"/>
        <v>0</v>
      </c>
    </row>
    <row r="716" spans="1:5" ht="15.75" thickBot="1" x14ac:dyDescent="0.3">
      <c r="A716" s="21" t="s">
        <v>38</v>
      </c>
      <c r="B716" s="23"/>
      <c r="C716" s="23"/>
      <c r="D716" s="23"/>
      <c r="E716" s="23"/>
    </row>
    <row r="717" spans="1:5" ht="15.75" thickBot="1" x14ac:dyDescent="0.3">
      <c r="A717" s="21" t="s">
        <v>62</v>
      </c>
      <c r="B717" s="15">
        <v>10000</v>
      </c>
      <c r="C717" s="15">
        <v>0</v>
      </c>
      <c r="D717" s="15"/>
      <c r="E717" s="23"/>
    </row>
    <row r="718" spans="1:5" ht="15.75" thickBot="1" x14ac:dyDescent="0.3">
      <c r="A718" s="21" t="s">
        <v>63</v>
      </c>
      <c r="B718" s="15">
        <v>3911</v>
      </c>
      <c r="C718" s="15">
        <v>0</v>
      </c>
      <c r="D718" s="23"/>
      <c r="E718" s="23"/>
    </row>
    <row r="719" spans="1:5" ht="15.75" thickBot="1" x14ac:dyDescent="0.3">
      <c r="A719" s="21" t="s">
        <v>64</v>
      </c>
      <c r="B719" s="15">
        <v>1600</v>
      </c>
      <c r="C719" s="15">
        <v>0</v>
      </c>
      <c r="D719" s="15"/>
      <c r="E719" s="23"/>
    </row>
    <row r="720" spans="1:5" ht="15.75" thickBot="1" x14ac:dyDescent="0.3">
      <c r="A720" s="28" t="s">
        <v>50</v>
      </c>
      <c r="B720" s="23">
        <f>B710+B715</f>
        <v>15511</v>
      </c>
      <c r="C720" s="23">
        <f t="shared" ref="C720:E720" si="141">C710+C715</f>
        <v>0</v>
      </c>
      <c r="D720" s="23">
        <f t="shared" si="141"/>
        <v>0</v>
      </c>
      <c r="E720" s="23">
        <f t="shared" si="141"/>
        <v>0</v>
      </c>
    </row>
    <row r="721" spans="1:5" ht="15.75" thickBot="1" x14ac:dyDescent="0.3">
      <c r="A721" s="75" t="s">
        <v>54</v>
      </c>
      <c r="B721" s="206" t="s">
        <v>208</v>
      </c>
      <c r="C721" s="207"/>
      <c r="D721" s="208"/>
      <c r="E721" s="209"/>
    </row>
    <row r="722" spans="1:5" ht="27.75" customHeight="1" thickBot="1" x14ac:dyDescent="0.3">
      <c r="A722" s="12" t="s">
        <v>109</v>
      </c>
      <c r="B722" s="77" t="s">
        <v>209</v>
      </c>
      <c r="C722" s="41" t="s">
        <v>56</v>
      </c>
      <c r="D722" s="42" t="s">
        <v>210</v>
      </c>
      <c r="E722" s="43"/>
    </row>
    <row r="723" spans="1:5" ht="15.75" thickBot="1" x14ac:dyDescent="0.3">
      <c r="A723" s="6" t="s">
        <v>26</v>
      </c>
      <c r="B723" s="111" t="s">
        <v>211</v>
      </c>
      <c r="C723" s="112"/>
      <c r="D723" s="112"/>
      <c r="E723" s="113"/>
    </row>
    <row r="724" spans="1:5" ht="15.75" thickBot="1" x14ac:dyDescent="0.3">
      <c r="A724" s="6" t="s">
        <v>28</v>
      </c>
      <c r="B724" s="114" t="s">
        <v>180</v>
      </c>
      <c r="C724" s="115"/>
      <c r="D724" s="115"/>
      <c r="E724" s="116"/>
    </row>
    <row r="725" spans="1:5" ht="15.75" customHeight="1" x14ac:dyDescent="0.25">
      <c r="A725" s="106"/>
      <c r="B725" s="13">
        <v>2019</v>
      </c>
      <c r="C725" s="13">
        <v>2020</v>
      </c>
      <c r="D725" s="13">
        <v>2021</v>
      </c>
      <c r="E725" s="13">
        <v>2022</v>
      </c>
    </row>
    <row r="726" spans="1:5" ht="15.75" thickBot="1" x14ac:dyDescent="0.3">
      <c r="A726" s="107"/>
      <c r="B726" s="14" t="s">
        <v>13</v>
      </c>
      <c r="C726" s="14" t="s">
        <v>14</v>
      </c>
      <c r="D726" s="14" t="s">
        <v>14</v>
      </c>
      <c r="E726" s="14" t="s">
        <v>14</v>
      </c>
    </row>
    <row r="727" spans="1:5" ht="15.75" thickBot="1" x14ac:dyDescent="0.3">
      <c r="A727" s="6" t="s">
        <v>29</v>
      </c>
      <c r="B727" s="103">
        <v>1</v>
      </c>
      <c r="C727" s="103">
        <v>1</v>
      </c>
      <c r="D727" s="103">
        <v>0</v>
      </c>
      <c r="E727" s="103">
        <v>0</v>
      </c>
    </row>
    <row r="728" spans="1:5" ht="15.75" thickBot="1" x14ac:dyDescent="0.3">
      <c r="A728" s="6" t="s">
        <v>30</v>
      </c>
      <c r="B728" s="15">
        <v>10000</v>
      </c>
      <c r="C728" s="15">
        <v>15000</v>
      </c>
      <c r="D728" s="15">
        <v>0</v>
      </c>
      <c r="E728" s="15">
        <f t="shared" ref="E728" si="142">E746</f>
        <v>0</v>
      </c>
    </row>
    <row r="729" spans="1:5" ht="15.75" thickBot="1" x14ac:dyDescent="0.3">
      <c r="A729" s="6" t="s">
        <v>31</v>
      </c>
      <c r="B729" s="15">
        <f>B728/B727</f>
        <v>10000</v>
      </c>
      <c r="C729" s="15">
        <f t="shared" ref="C729:E729" si="143">C728/C727</f>
        <v>15000</v>
      </c>
      <c r="D729" s="15" t="e">
        <f t="shared" si="143"/>
        <v>#DIV/0!</v>
      </c>
      <c r="E729" s="15" t="e">
        <f t="shared" si="143"/>
        <v>#DIV/0!</v>
      </c>
    </row>
    <row r="730" spans="1:5" ht="15.75" thickBot="1" x14ac:dyDescent="0.3">
      <c r="A730" s="6" t="s">
        <v>32</v>
      </c>
      <c r="B730" s="103" t="s">
        <v>33</v>
      </c>
      <c r="C730" s="17">
        <f t="shared" ref="C730:E732" si="144">C727/B727-1</f>
        <v>0</v>
      </c>
      <c r="D730" s="17">
        <f t="shared" si="144"/>
        <v>-1</v>
      </c>
      <c r="E730" s="17" t="e">
        <f t="shared" si="144"/>
        <v>#DIV/0!</v>
      </c>
    </row>
    <row r="731" spans="1:5" ht="15.75" thickBot="1" x14ac:dyDescent="0.3">
      <c r="A731" s="6" t="s">
        <v>34</v>
      </c>
      <c r="B731" s="103" t="s">
        <v>33</v>
      </c>
      <c r="C731" s="17">
        <f t="shared" si="144"/>
        <v>0.5</v>
      </c>
      <c r="D731" s="17">
        <f t="shared" si="144"/>
        <v>-1</v>
      </c>
      <c r="E731" s="17" t="e">
        <f t="shared" si="144"/>
        <v>#DIV/0!</v>
      </c>
    </row>
    <row r="732" spans="1:5" ht="15.75" thickBot="1" x14ac:dyDescent="0.3">
      <c r="A732" s="6" t="s">
        <v>35</v>
      </c>
      <c r="B732" s="103" t="s">
        <v>33</v>
      </c>
      <c r="C732" s="17">
        <f t="shared" si="144"/>
        <v>0.5</v>
      </c>
      <c r="D732" s="17" t="e">
        <f t="shared" si="144"/>
        <v>#DIV/0!</v>
      </c>
      <c r="E732" s="17" t="e">
        <f t="shared" si="144"/>
        <v>#DIV/0!</v>
      </c>
    </row>
    <row r="733" spans="1:5" ht="15.75" thickBot="1" x14ac:dyDescent="0.3">
      <c r="A733" s="117" t="s">
        <v>78</v>
      </c>
      <c r="B733" s="118"/>
      <c r="C733" s="118"/>
      <c r="D733" s="118"/>
      <c r="E733" s="119"/>
    </row>
    <row r="734" spans="1:5" x14ac:dyDescent="0.25">
      <c r="A734" s="106"/>
      <c r="B734" s="13">
        <v>2019</v>
      </c>
      <c r="C734" s="13">
        <v>2020</v>
      </c>
      <c r="D734" s="13">
        <v>2021</v>
      </c>
      <c r="E734" s="13">
        <v>2022</v>
      </c>
    </row>
    <row r="735" spans="1:5" ht="15.75" thickBot="1" x14ac:dyDescent="0.3">
      <c r="A735" s="107"/>
      <c r="B735" s="14" t="s">
        <v>13</v>
      </c>
      <c r="C735" s="14" t="s">
        <v>14</v>
      </c>
      <c r="D735" s="14" t="s">
        <v>14</v>
      </c>
      <c r="E735" s="14" t="s">
        <v>14</v>
      </c>
    </row>
    <row r="736" spans="1:5" ht="15.75" thickBot="1" x14ac:dyDescent="0.3">
      <c r="A736" s="19" t="s">
        <v>61</v>
      </c>
      <c r="B736" s="20">
        <f>B737+B738+B739+B740</f>
        <v>0</v>
      </c>
      <c r="C736" s="20">
        <f t="shared" ref="C736:E736" si="145">C737+C738+C739+C740</f>
        <v>0</v>
      </c>
      <c r="D736" s="20">
        <f t="shared" si="145"/>
        <v>0</v>
      </c>
      <c r="E736" s="20">
        <f t="shared" si="145"/>
        <v>0</v>
      </c>
    </row>
    <row r="737" spans="1:5" ht="15.75" thickBot="1" x14ac:dyDescent="0.3">
      <c r="A737" s="21" t="s">
        <v>38</v>
      </c>
      <c r="B737" s="20"/>
      <c r="C737" s="20"/>
      <c r="D737" s="20"/>
      <c r="E737" s="20"/>
    </row>
    <row r="738" spans="1:5" ht="15.75" thickBot="1" x14ac:dyDescent="0.3">
      <c r="A738" s="21" t="s">
        <v>62</v>
      </c>
      <c r="B738" s="20"/>
      <c r="C738" s="20"/>
      <c r="D738" s="20"/>
      <c r="E738" s="20"/>
    </row>
    <row r="739" spans="1:5" ht="15.75" thickBot="1" x14ac:dyDescent="0.3">
      <c r="A739" s="21" t="s">
        <v>63</v>
      </c>
      <c r="B739" s="20"/>
      <c r="C739" s="20"/>
      <c r="D739" s="20"/>
      <c r="E739" s="20"/>
    </row>
    <row r="740" spans="1:5" ht="15.75" customHeight="1" thickBot="1" x14ac:dyDescent="0.3">
      <c r="A740" s="21" t="s">
        <v>64</v>
      </c>
      <c r="B740" s="20"/>
      <c r="C740" s="20"/>
      <c r="D740" s="20"/>
      <c r="E740" s="20"/>
    </row>
    <row r="741" spans="1:5" ht="15.75" thickBot="1" x14ac:dyDescent="0.3">
      <c r="A741" s="19" t="s">
        <v>65</v>
      </c>
      <c r="B741" s="23">
        <f>B742+B743+B744+B745</f>
        <v>10000</v>
      </c>
      <c r="C741" s="23">
        <f t="shared" ref="C741:E741" si="146">C742+C743+C744+C745</f>
        <v>15000</v>
      </c>
      <c r="D741" s="23">
        <f t="shared" si="146"/>
        <v>0</v>
      </c>
      <c r="E741" s="23">
        <f t="shared" si="146"/>
        <v>0</v>
      </c>
    </row>
    <row r="742" spans="1:5" ht="15.75" thickBot="1" x14ac:dyDescent="0.3">
      <c r="A742" s="21" t="s">
        <v>38</v>
      </c>
      <c r="B742" s="23"/>
      <c r="C742" s="23"/>
      <c r="D742" s="23"/>
      <c r="E742" s="23"/>
    </row>
    <row r="743" spans="1:5" ht="15.75" thickBot="1" x14ac:dyDescent="0.3">
      <c r="A743" s="21" t="s">
        <v>62</v>
      </c>
      <c r="B743" s="15">
        <v>10000</v>
      </c>
      <c r="C743" s="15">
        <v>15000</v>
      </c>
      <c r="D743" s="15">
        <v>0</v>
      </c>
      <c r="E743" s="23"/>
    </row>
    <row r="744" spans="1:5" ht="15.75" thickBot="1" x14ac:dyDescent="0.3">
      <c r="A744" s="21" t="s">
        <v>63</v>
      </c>
      <c r="B744" s="15"/>
      <c r="C744" s="15"/>
      <c r="D744" s="23"/>
      <c r="E744" s="23"/>
    </row>
    <row r="745" spans="1:5" ht="15.75" thickBot="1" x14ac:dyDescent="0.3">
      <c r="A745" s="21" t="s">
        <v>64</v>
      </c>
      <c r="B745" s="15"/>
      <c r="C745" s="15"/>
      <c r="D745" s="15"/>
      <c r="E745" s="23"/>
    </row>
    <row r="746" spans="1:5" ht="15.75" thickBot="1" x14ac:dyDescent="0.3">
      <c r="A746" s="28" t="s">
        <v>50</v>
      </c>
      <c r="B746" s="23">
        <f>B736+B741</f>
        <v>10000</v>
      </c>
      <c r="C746" s="23">
        <f t="shared" ref="C746:E746" si="147">C736+C741</f>
        <v>15000</v>
      </c>
      <c r="D746" s="23">
        <f t="shared" si="147"/>
        <v>0</v>
      </c>
      <c r="E746" s="23">
        <f t="shared" si="147"/>
        <v>0</v>
      </c>
    </row>
    <row r="747" spans="1:5" ht="36.75" customHeight="1" thickBot="1" x14ac:dyDescent="0.3">
      <c r="A747" s="12" t="s">
        <v>66</v>
      </c>
      <c r="B747" s="77" t="s">
        <v>212</v>
      </c>
      <c r="C747" s="41" t="s">
        <v>56</v>
      </c>
      <c r="D747" s="42" t="s">
        <v>213</v>
      </c>
      <c r="E747" s="43"/>
    </row>
    <row r="748" spans="1:5" ht="24" customHeight="1" thickBot="1" x14ac:dyDescent="0.3">
      <c r="A748" s="6" t="s">
        <v>26</v>
      </c>
      <c r="B748" s="111" t="s">
        <v>211</v>
      </c>
      <c r="C748" s="112"/>
      <c r="D748" s="112"/>
      <c r="E748" s="113"/>
    </row>
    <row r="749" spans="1:5" ht="15.75" thickBot="1" x14ac:dyDescent="0.3">
      <c r="A749" s="6" t="s">
        <v>28</v>
      </c>
      <c r="B749" s="114" t="s">
        <v>180</v>
      </c>
      <c r="C749" s="115"/>
      <c r="D749" s="115"/>
      <c r="E749" s="116"/>
    </row>
    <row r="750" spans="1:5" ht="15.75" customHeight="1" x14ac:dyDescent="0.25">
      <c r="A750" s="106"/>
      <c r="B750" s="13">
        <v>2019</v>
      </c>
      <c r="C750" s="13">
        <v>2020</v>
      </c>
      <c r="D750" s="13">
        <v>2021</v>
      </c>
      <c r="E750" s="13">
        <v>2022</v>
      </c>
    </row>
    <row r="751" spans="1:5" ht="15.75" thickBot="1" x14ac:dyDescent="0.3">
      <c r="A751" s="107"/>
      <c r="B751" s="14" t="s">
        <v>13</v>
      </c>
      <c r="C751" s="14" t="s">
        <v>14</v>
      </c>
      <c r="D751" s="14" t="s">
        <v>14</v>
      </c>
      <c r="E751" s="14" t="s">
        <v>14</v>
      </c>
    </row>
    <row r="752" spans="1:5" ht="15.75" thickBot="1" x14ac:dyDescent="0.3">
      <c r="A752" s="6" t="s">
        <v>29</v>
      </c>
      <c r="B752" s="103">
        <v>1</v>
      </c>
      <c r="C752" s="103">
        <v>1</v>
      </c>
      <c r="D752" s="103">
        <v>0</v>
      </c>
      <c r="E752" s="103">
        <v>0</v>
      </c>
    </row>
    <row r="753" spans="1:5" ht="15.75" thickBot="1" x14ac:dyDescent="0.3">
      <c r="A753" s="6" t="s">
        <v>30</v>
      </c>
      <c r="B753" s="15">
        <v>4000</v>
      </c>
      <c r="C753" s="15">
        <v>3000</v>
      </c>
      <c r="D753" s="15">
        <v>0</v>
      </c>
      <c r="E753" s="15">
        <f t="shared" ref="E753" si="148">E771</f>
        <v>0</v>
      </c>
    </row>
    <row r="754" spans="1:5" ht="15.75" thickBot="1" x14ac:dyDescent="0.3">
      <c r="A754" s="6" t="s">
        <v>31</v>
      </c>
      <c r="B754" s="15">
        <f>B753/B752</f>
        <v>4000</v>
      </c>
      <c r="C754" s="15">
        <f t="shared" ref="C754:E754" si="149">C753/C752</f>
        <v>3000</v>
      </c>
      <c r="D754" s="15" t="e">
        <f t="shared" si="149"/>
        <v>#DIV/0!</v>
      </c>
      <c r="E754" s="15" t="e">
        <f t="shared" si="149"/>
        <v>#DIV/0!</v>
      </c>
    </row>
    <row r="755" spans="1:5" ht="15.75" thickBot="1" x14ac:dyDescent="0.3">
      <c r="A755" s="6" t="s">
        <v>32</v>
      </c>
      <c r="B755" s="103" t="s">
        <v>33</v>
      </c>
      <c r="C755" s="17">
        <f t="shared" ref="C755:E757" si="150">C752/B752-1</f>
        <v>0</v>
      </c>
      <c r="D755" s="17">
        <f t="shared" si="150"/>
        <v>-1</v>
      </c>
      <c r="E755" s="17" t="e">
        <f t="shared" si="150"/>
        <v>#DIV/0!</v>
      </c>
    </row>
    <row r="756" spans="1:5" ht="15.75" thickBot="1" x14ac:dyDescent="0.3">
      <c r="A756" s="6" t="s">
        <v>34</v>
      </c>
      <c r="B756" s="103" t="s">
        <v>33</v>
      </c>
      <c r="C756" s="17">
        <f t="shared" si="150"/>
        <v>-0.25</v>
      </c>
      <c r="D756" s="17">
        <f t="shared" si="150"/>
        <v>-1</v>
      </c>
      <c r="E756" s="17" t="e">
        <f t="shared" si="150"/>
        <v>#DIV/0!</v>
      </c>
    </row>
    <row r="757" spans="1:5" ht="15.75" thickBot="1" x14ac:dyDescent="0.3">
      <c r="A757" s="6" t="s">
        <v>35</v>
      </c>
      <c r="B757" s="103" t="s">
        <v>33</v>
      </c>
      <c r="C757" s="17">
        <f t="shared" si="150"/>
        <v>-0.25</v>
      </c>
      <c r="D757" s="17" t="e">
        <f t="shared" si="150"/>
        <v>#DIV/0!</v>
      </c>
      <c r="E757" s="17" t="e">
        <f t="shared" si="150"/>
        <v>#DIV/0!</v>
      </c>
    </row>
    <row r="758" spans="1:5" ht="15.75" thickBot="1" x14ac:dyDescent="0.3">
      <c r="A758" s="117" t="s">
        <v>78</v>
      </c>
      <c r="B758" s="118"/>
      <c r="C758" s="118"/>
      <c r="D758" s="118"/>
      <c r="E758" s="119"/>
    </row>
    <row r="759" spans="1:5" x14ac:dyDescent="0.25">
      <c r="A759" s="106"/>
      <c r="B759" s="13">
        <v>2019</v>
      </c>
      <c r="C759" s="13">
        <v>2020</v>
      </c>
      <c r="D759" s="13">
        <v>2021</v>
      </c>
      <c r="E759" s="13">
        <v>2022</v>
      </c>
    </row>
    <row r="760" spans="1:5" ht="15.75" thickBot="1" x14ac:dyDescent="0.3">
      <c r="A760" s="107"/>
      <c r="B760" s="14" t="s">
        <v>13</v>
      </c>
      <c r="C760" s="14" t="s">
        <v>14</v>
      </c>
      <c r="D760" s="14" t="s">
        <v>14</v>
      </c>
      <c r="E760" s="14" t="s">
        <v>14</v>
      </c>
    </row>
    <row r="761" spans="1:5" ht="15.75" thickBot="1" x14ac:dyDescent="0.3">
      <c r="A761" s="19" t="s">
        <v>61</v>
      </c>
      <c r="B761" s="20">
        <f>B762+B763+B764+B765</f>
        <v>0</v>
      </c>
      <c r="C761" s="20">
        <f t="shared" ref="C761:E761" si="151">C762+C763+C764+C765</f>
        <v>0</v>
      </c>
      <c r="D761" s="20">
        <f t="shared" si="151"/>
        <v>0</v>
      </c>
      <c r="E761" s="20">
        <f t="shared" si="151"/>
        <v>0</v>
      </c>
    </row>
    <row r="762" spans="1:5" ht="15.75" thickBot="1" x14ac:dyDescent="0.3">
      <c r="A762" s="21" t="s">
        <v>38</v>
      </c>
      <c r="B762" s="20"/>
      <c r="C762" s="20"/>
      <c r="D762" s="20"/>
      <c r="E762" s="20"/>
    </row>
    <row r="763" spans="1:5" ht="15.75" thickBot="1" x14ac:dyDescent="0.3">
      <c r="A763" s="21" t="s">
        <v>62</v>
      </c>
      <c r="B763" s="20"/>
      <c r="C763" s="20"/>
      <c r="D763" s="20"/>
      <c r="E763" s="20"/>
    </row>
    <row r="764" spans="1:5" ht="15.75" thickBot="1" x14ac:dyDescent="0.3">
      <c r="A764" s="21" t="s">
        <v>63</v>
      </c>
      <c r="B764" s="20"/>
      <c r="C764" s="20"/>
      <c r="D764" s="20"/>
      <c r="E764" s="20"/>
    </row>
    <row r="765" spans="1:5" ht="15.75" customHeight="1" thickBot="1" x14ac:dyDescent="0.3">
      <c r="A765" s="21" t="s">
        <v>64</v>
      </c>
      <c r="B765" s="20"/>
      <c r="C765" s="20"/>
      <c r="D765" s="20"/>
      <c r="E765" s="20"/>
    </row>
    <row r="766" spans="1:5" ht="15.75" thickBot="1" x14ac:dyDescent="0.3">
      <c r="A766" s="19" t="s">
        <v>65</v>
      </c>
      <c r="B766" s="23">
        <f>B767+B768+B769+B770</f>
        <v>4000</v>
      </c>
      <c r="C766" s="23">
        <f t="shared" ref="C766:E766" si="152">C767+C768+C769+C770</f>
        <v>3000</v>
      </c>
      <c r="D766" s="23">
        <f t="shared" si="152"/>
        <v>0</v>
      </c>
      <c r="E766" s="23">
        <f t="shared" si="152"/>
        <v>0</v>
      </c>
    </row>
    <row r="767" spans="1:5" ht="15.75" thickBot="1" x14ac:dyDescent="0.3">
      <c r="A767" s="21" t="s">
        <v>38</v>
      </c>
      <c r="B767" s="23"/>
      <c r="C767" s="23"/>
      <c r="D767" s="23"/>
      <c r="E767" s="23"/>
    </row>
    <row r="768" spans="1:5" ht="15.75" thickBot="1" x14ac:dyDescent="0.3">
      <c r="A768" s="21" t="s">
        <v>62</v>
      </c>
      <c r="B768" s="15"/>
      <c r="C768" s="15"/>
      <c r="D768" s="15"/>
      <c r="E768" s="23"/>
    </row>
    <row r="769" spans="1:5" ht="15.75" thickBot="1" x14ac:dyDescent="0.3">
      <c r="A769" s="21" t="s">
        <v>63</v>
      </c>
      <c r="B769" s="15">
        <v>4000</v>
      </c>
      <c r="C769" s="15">
        <v>3000</v>
      </c>
      <c r="D769" s="23"/>
      <c r="E769" s="23"/>
    </row>
    <row r="770" spans="1:5" ht="15.75" thickBot="1" x14ac:dyDescent="0.3">
      <c r="A770" s="21" t="s">
        <v>64</v>
      </c>
      <c r="B770" s="15"/>
      <c r="C770" s="15"/>
      <c r="D770" s="15"/>
      <c r="E770" s="23"/>
    </row>
    <row r="771" spans="1:5" ht="15.75" thickBot="1" x14ac:dyDescent="0.3">
      <c r="A771" s="28" t="s">
        <v>50</v>
      </c>
      <c r="B771" s="23">
        <f>B761+B766</f>
        <v>4000</v>
      </c>
      <c r="C771" s="23">
        <f t="shared" ref="C771:E771" si="153">C761+C766</f>
        <v>3000</v>
      </c>
      <c r="D771" s="23">
        <f t="shared" si="153"/>
        <v>0</v>
      </c>
      <c r="E771" s="23">
        <f t="shared" si="153"/>
        <v>0</v>
      </c>
    </row>
    <row r="772" spans="1:5" ht="15.75" thickBot="1" x14ac:dyDescent="0.3">
      <c r="A772" s="75" t="s">
        <v>54</v>
      </c>
      <c r="B772" s="206" t="s">
        <v>214</v>
      </c>
      <c r="C772" s="207"/>
      <c r="D772" s="208"/>
      <c r="E772" s="209"/>
    </row>
    <row r="773" spans="1:5" ht="34.5" customHeight="1" thickBot="1" x14ac:dyDescent="0.3">
      <c r="A773" s="12" t="s">
        <v>109</v>
      </c>
      <c r="B773" s="77" t="s">
        <v>215</v>
      </c>
      <c r="C773" s="41" t="s">
        <v>56</v>
      </c>
      <c r="D773" s="42"/>
      <c r="E773" s="43"/>
    </row>
    <row r="774" spans="1:5" ht="24" customHeight="1" thickBot="1" x14ac:dyDescent="0.3">
      <c r="A774" s="6" t="s">
        <v>26</v>
      </c>
      <c r="B774" s="111" t="s">
        <v>216</v>
      </c>
      <c r="C774" s="112"/>
      <c r="D774" s="112"/>
      <c r="E774" s="113"/>
    </row>
    <row r="775" spans="1:5" ht="15.75" customHeight="1" thickBot="1" x14ac:dyDescent="0.3">
      <c r="A775" s="6" t="s">
        <v>28</v>
      </c>
      <c r="B775" s="114" t="s">
        <v>217</v>
      </c>
      <c r="C775" s="115"/>
      <c r="D775" s="115"/>
      <c r="E775" s="116"/>
    </row>
    <row r="776" spans="1:5" x14ac:dyDescent="0.25">
      <c r="A776" s="106"/>
      <c r="B776" s="13">
        <v>2019</v>
      </c>
      <c r="C776" s="13">
        <v>2020</v>
      </c>
      <c r="D776" s="13">
        <v>2021</v>
      </c>
      <c r="E776" s="13">
        <v>2022</v>
      </c>
    </row>
    <row r="777" spans="1:5" ht="15.75" thickBot="1" x14ac:dyDescent="0.3">
      <c r="A777" s="107"/>
      <c r="B777" s="14" t="s">
        <v>13</v>
      </c>
      <c r="C777" s="14" t="s">
        <v>14</v>
      </c>
      <c r="D777" s="14" t="s">
        <v>14</v>
      </c>
      <c r="E777" s="14" t="s">
        <v>14</v>
      </c>
    </row>
    <row r="778" spans="1:5" ht="15.75" thickBot="1" x14ac:dyDescent="0.3">
      <c r="A778" s="6" t="s">
        <v>29</v>
      </c>
      <c r="B778" s="103">
        <v>2</v>
      </c>
      <c r="C778" s="103">
        <v>2</v>
      </c>
      <c r="D778" s="103">
        <v>0</v>
      </c>
      <c r="E778" s="103">
        <v>0</v>
      </c>
    </row>
    <row r="779" spans="1:5" ht="15.75" thickBot="1" x14ac:dyDescent="0.3">
      <c r="A779" s="6" t="s">
        <v>30</v>
      </c>
      <c r="B779" s="15">
        <v>7600</v>
      </c>
      <c r="C779" s="15">
        <v>8100</v>
      </c>
      <c r="D779" s="15">
        <v>0</v>
      </c>
      <c r="E779" s="15">
        <f t="shared" ref="E779" si="154">E797</f>
        <v>0</v>
      </c>
    </row>
    <row r="780" spans="1:5" ht="15.75" thickBot="1" x14ac:dyDescent="0.3">
      <c r="A780" s="6" t="s">
        <v>31</v>
      </c>
      <c r="B780" s="15">
        <f>B779/B778</f>
        <v>3800</v>
      </c>
      <c r="C780" s="15">
        <f t="shared" ref="C780:E780" si="155">C779/C778</f>
        <v>4050</v>
      </c>
      <c r="D780" s="15" t="e">
        <f t="shared" si="155"/>
        <v>#DIV/0!</v>
      </c>
      <c r="E780" s="15" t="e">
        <f t="shared" si="155"/>
        <v>#DIV/0!</v>
      </c>
    </row>
    <row r="781" spans="1:5" ht="15.75" thickBot="1" x14ac:dyDescent="0.3">
      <c r="A781" s="6" t="s">
        <v>32</v>
      </c>
      <c r="B781" s="103" t="s">
        <v>33</v>
      </c>
      <c r="C781" s="17">
        <f t="shared" ref="C781:E783" si="156">C778/B778-1</f>
        <v>0</v>
      </c>
      <c r="D781" s="17">
        <f t="shared" si="156"/>
        <v>-1</v>
      </c>
      <c r="E781" s="17" t="e">
        <f t="shared" si="156"/>
        <v>#DIV/0!</v>
      </c>
    </row>
    <row r="782" spans="1:5" ht="15.75" thickBot="1" x14ac:dyDescent="0.3">
      <c r="A782" s="6" t="s">
        <v>34</v>
      </c>
      <c r="B782" s="103" t="s">
        <v>33</v>
      </c>
      <c r="C782" s="17">
        <f t="shared" si="156"/>
        <v>6.578947368421062E-2</v>
      </c>
      <c r="D782" s="17">
        <f t="shared" si="156"/>
        <v>-1</v>
      </c>
      <c r="E782" s="17" t="e">
        <f t="shared" si="156"/>
        <v>#DIV/0!</v>
      </c>
    </row>
    <row r="783" spans="1:5" ht="15.75" thickBot="1" x14ac:dyDescent="0.3">
      <c r="A783" s="6" t="s">
        <v>35</v>
      </c>
      <c r="B783" s="103" t="s">
        <v>33</v>
      </c>
      <c r="C783" s="17">
        <f t="shared" si="156"/>
        <v>6.578947368421062E-2</v>
      </c>
      <c r="D783" s="17" t="e">
        <f t="shared" si="156"/>
        <v>#DIV/0!</v>
      </c>
      <c r="E783" s="17" t="e">
        <f t="shared" si="156"/>
        <v>#DIV/0!</v>
      </c>
    </row>
    <row r="784" spans="1:5" ht="15.75" thickBot="1" x14ac:dyDescent="0.3">
      <c r="A784" s="117" t="s">
        <v>78</v>
      </c>
      <c r="B784" s="118"/>
      <c r="C784" s="118"/>
      <c r="D784" s="118"/>
      <c r="E784" s="119"/>
    </row>
    <row r="785" spans="1:5" x14ac:dyDescent="0.25">
      <c r="A785" s="106"/>
      <c r="B785" s="13">
        <v>2019</v>
      </c>
      <c r="C785" s="13">
        <v>2020</v>
      </c>
      <c r="D785" s="13">
        <v>2021</v>
      </c>
      <c r="E785" s="13">
        <v>2022</v>
      </c>
    </row>
    <row r="786" spans="1:5" ht="15.75" thickBot="1" x14ac:dyDescent="0.3">
      <c r="A786" s="107"/>
      <c r="B786" s="14" t="s">
        <v>13</v>
      </c>
      <c r="C786" s="14" t="s">
        <v>14</v>
      </c>
      <c r="D786" s="14" t="s">
        <v>14</v>
      </c>
      <c r="E786" s="14" t="s">
        <v>14</v>
      </c>
    </row>
    <row r="787" spans="1:5" ht="15.75" thickBot="1" x14ac:dyDescent="0.3">
      <c r="A787" s="19" t="s">
        <v>61</v>
      </c>
      <c r="B787" s="20">
        <f>B788+B789+B790+B791</f>
        <v>0</v>
      </c>
      <c r="C787" s="20">
        <f t="shared" ref="C787:E787" si="157">C788+C789+C790+C791</f>
        <v>0</v>
      </c>
      <c r="D787" s="20">
        <f t="shared" si="157"/>
        <v>0</v>
      </c>
      <c r="E787" s="20">
        <f t="shared" si="157"/>
        <v>0</v>
      </c>
    </row>
    <row r="788" spans="1:5" ht="15.75" thickBot="1" x14ac:dyDescent="0.3">
      <c r="A788" s="21" t="s">
        <v>38</v>
      </c>
      <c r="B788" s="20"/>
      <c r="C788" s="20"/>
      <c r="D788" s="20"/>
      <c r="E788" s="20"/>
    </row>
    <row r="789" spans="1:5" ht="15.75" thickBot="1" x14ac:dyDescent="0.3">
      <c r="A789" s="21" t="s">
        <v>62</v>
      </c>
      <c r="B789" s="20"/>
      <c r="C789" s="20"/>
      <c r="D789" s="20"/>
      <c r="E789" s="20"/>
    </row>
    <row r="790" spans="1:5" ht="15.75" customHeight="1" thickBot="1" x14ac:dyDescent="0.3">
      <c r="A790" s="21" t="s">
        <v>63</v>
      </c>
      <c r="B790" s="20"/>
      <c r="C790" s="20"/>
      <c r="D790" s="20"/>
      <c r="E790" s="20"/>
    </row>
    <row r="791" spans="1:5" ht="15.75" thickBot="1" x14ac:dyDescent="0.3">
      <c r="A791" s="21" t="s">
        <v>64</v>
      </c>
      <c r="B791" s="20"/>
      <c r="C791" s="20"/>
      <c r="D791" s="20"/>
      <c r="E791" s="20"/>
    </row>
    <row r="792" spans="1:5" ht="15.75" thickBot="1" x14ac:dyDescent="0.3">
      <c r="A792" s="19" t="s">
        <v>65</v>
      </c>
      <c r="B792" s="23">
        <f>B793+B794+B795+B796</f>
        <v>7600</v>
      </c>
      <c r="C792" s="23">
        <f t="shared" ref="C792:E792" si="158">C793+C794+C795+C796</f>
        <v>8100</v>
      </c>
      <c r="D792" s="23">
        <f t="shared" si="158"/>
        <v>0</v>
      </c>
      <c r="E792" s="23">
        <f t="shared" si="158"/>
        <v>0</v>
      </c>
    </row>
    <row r="793" spans="1:5" ht="15.75" thickBot="1" x14ac:dyDescent="0.3">
      <c r="A793" s="21" t="s">
        <v>38</v>
      </c>
      <c r="B793" s="23"/>
      <c r="C793" s="23"/>
      <c r="D793" s="23"/>
      <c r="E793" s="23"/>
    </row>
    <row r="794" spans="1:5" ht="15.75" thickBot="1" x14ac:dyDescent="0.3">
      <c r="A794" s="21" t="s">
        <v>62</v>
      </c>
      <c r="B794" s="15">
        <v>6500</v>
      </c>
      <c r="C794" s="15">
        <v>6000</v>
      </c>
      <c r="D794" s="15">
        <v>0</v>
      </c>
      <c r="E794" s="23"/>
    </row>
    <row r="795" spans="1:5" ht="15.75" thickBot="1" x14ac:dyDescent="0.3">
      <c r="A795" s="21" t="s">
        <v>63</v>
      </c>
      <c r="B795" s="15"/>
      <c r="C795" s="15"/>
      <c r="D795" s="23"/>
      <c r="E795" s="23"/>
    </row>
    <row r="796" spans="1:5" ht="15.75" thickBot="1" x14ac:dyDescent="0.3">
      <c r="A796" s="21" t="s">
        <v>64</v>
      </c>
      <c r="B796" s="15">
        <v>1100</v>
      </c>
      <c r="C796" s="15">
        <v>2100</v>
      </c>
      <c r="D796" s="15">
        <v>0</v>
      </c>
      <c r="E796" s="23"/>
    </row>
    <row r="797" spans="1:5" ht="15.75" thickBot="1" x14ac:dyDescent="0.3">
      <c r="A797" s="28" t="s">
        <v>50</v>
      </c>
      <c r="B797" s="23">
        <f>B787+B792</f>
        <v>7600</v>
      </c>
      <c r="C797" s="23">
        <f t="shared" ref="C797:E797" si="159">C787+C792</f>
        <v>8100</v>
      </c>
      <c r="D797" s="23">
        <f t="shared" si="159"/>
        <v>0</v>
      </c>
      <c r="E797" s="23">
        <f t="shared" si="159"/>
        <v>0</v>
      </c>
    </row>
    <row r="798" spans="1:5" ht="27.75" customHeight="1" thickBot="1" x14ac:dyDescent="0.3">
      <c r="A798" s="75" t="s">
        <v>54</v>
      </c>
      <c r="B798" s="206" t="s">
        <v>218</v>
      </c>
      <c r="C798" s="207"/>
      <c r="D798" s="208"/>
      <c r="E798" s="209"/>
    </row>
    <row r="799" spans="1:5" ht="45.75" thickBot="1" x14ac:dyDescent="0.3">
      <c r="A799" s="12" t="s">
        <v>109</v>
      </c>
      <c r="B799" s="77" t="s">
        <v>219</v>
      </c>
      <c r="C799" s="41" t="s">
        <v>56</v>
      </c>
      <c r="D799" s="42" t="s">
        <v>220</v>
      </c>
      <c r="E799" s="43"/>
    </row>
    <row r="800" spans="1:5" ht="15.75" customHeight="1" thickBot="1" x14ac:dyDescent="0.3">
      <c r="A800" s="6" t="s">
        <v>26</v>
      </c>
      <c r="B800" s="111" t="s">
        <v>221</v>
      </c>
      <c r="C800" s="112"/>
      <c r="D800" s="112"/>
      <c r="E800" s="113"/>
    </row>
    <row r="801" spans="1:5" ht="15.75" thickBot="1" x14ac:dyDescent="0.3">
      <c r="A801" s="6" t="s">
        <v>28</v>
      </c>
      <c r="B801" s="114" t="s">
        <v>222</v>
      </c>
      <c r="C801" s="115"/>
      <c r="D801" s="115"/>
      <c r="E801" s="116"/>
    </row>
    <row r="802" spans="1:5" x14ac:dyDescent="0.25">
      <c r="A802" s="106"/>
      <c r="B802" s="13">
        <v>2019</v>
      </c>
      <c r="C802" s="13">
        <v>2020</v>
      </c>
      <c r="D802" s="13">
        <v>2021</v>
      </c>
      <c r="E802" s="13">
        <v>2022</v>
      </c>
    </row>
    <row r="803" spans="1:5" ht="15.75" thickBot="1" x14ac:dyDescent="0.3">
      <c r="A803" s="107"/>
      <c r="B803" s="14" t="s">
        <v>13</v>
      </c>
      <c r="C803" s="14" t="s">
        <v>14</v>
      </c>
      <c r="D803" s="14" t="s">
        <v>14</v>
      </c>
      <c r="E803" s="14" t="s">
        <v>14</v>
      </c>
    </row>
    <row r="804" spans="1:5" ht="15.75" thickBot="1" x14ac:dyDescent="0.3">
      <c r="A804" s="6" t="s">
        <v>29</v>
      </c>
      <c r="B804" s="103">
        <v>7</v>
      </c>
      <c r="C804" s="103">
        <v>0</v>
      </c>
      <c r="D804" s="103">
        <v>0</v>
      </c>
      <c r="E804" s="103">
        <v>0</v>
      </c>
    </row>
    <row r="805" spans="1:5" ht="15.75" thickBot="1" x14ac:dyDescent="0.3">
      <c r="A805" s="6" t="s">
        <v>30</v>
      </c>
      <c r="B805" s="15">
        <v>20000</v>
      </c>
      <c r="C805" s="15">
        <v>0</v>
      </c>
      <c r="D805" s="15">
        <v>0</v>
      </c>
      <c r="E805" s="15">
        <f t="shared" ref="E805" si="160">E823</f>
        <v>0</v>
      </c>
    </row>
    <row r="806" spans="1:5" ht="15.75" thickBot="1" x14ac:dyDescent="0.3">
      <c r="A806" s="6" t="s">
        <v>31</v>
      </c>
      <c r="B806" s="15">
        <f>B805/B804</f>
        <v>2857.1428571428573</v>
      </c>
      <c r="C806" s="15" t="e">
        <f t="shared" ref="C806:E806" si="161">C805/C804</f>
        <v>#DIV/0!</v>
      </c>
      <c r="D806" s="15" t="e">
        <f t="shared" si="161"/>
        <v>#DIV/0!</v>
      </c>
      <c r="E806" s="15" t="e">
        <f t="shared" si="161"/>
        <v>#DIV/0!</v>
      </c>
    </row>
    <row r="807" spans="1:5" ht="15.75" thickBot="1" x14ac:dyDescent="0.3">
      <c r="A807" s="6" t="s">
        <v>32</v>
      </c>
      <c r="B807" s="103" t="s">
        <v>33</v>
      </c>
      <c r="C807" s="17">
        <f t="shared" ref="C807:E809" si="162">C804/B804-1</f>
        <v>-1</v>
      </c>
      <c r="D807" s="17" t="e">
        <f t="shared" si="162"/>
        <v>#DIV/0!</v>
      </c>
      <c r="E807" s="17" t="e">
        <f t="shared" si="162"/>
        <v>#DIV/0!</v>
      </c>
    </row>
    <row r="808" spans="1:5" ht="15.75" thickBot="1" x14ac:dyDescent="0.3">
      <c r="A808" s="6" t="s">
        <v>34</v>
      </c>
      <c r="B808" s="103" t="s">
        <v>33</v>
      </c>
      <c r="C808" s="17">
        <f t="shared" si="162"/>
        <v>-1</v>
      </c>
      <c r="D808" s="17" t="e">
        <f t="shared" si="162"/>
        <v>#DIV/0!</v>
      </c>
      <c r="E808" s="17" t="e">
        <f t="shared" si="162"/>
        <v>#DIV/0!</v>
      </c>
    </row>
    <row r="809" spans="1:5" ht="15.75" thickBot="1" x14ac:dyDescent="0.3">
      <c r="A809" s="6" t="s">
        <v>35</v>
      </c>
      <c r="B809" s="103" t="s">
        <v>33</v>
      </c>
      <c r="C809" s="17" t="e">
        <f t="shared" si="162"/>
        <v>#DIV/0!</v>
      </c>
      <c r="D809" s="17" t="e">
        <f t="shared" si="162"/>
        <v>#DIV/0!</v>
      </c>
      <c r="E809" s="17" t="e">
        <f t="shared" si="162"/>
        <v>#DIV/0!</v>
      </c>
    </row>
    <row r="810" spans="1:5" ht="15.75" thickBot="1" x14ac:dyDescent="0.3">
      <c r="A810" s="117" t="s">
        <v>78</v>
      </c>
      <c r="B810" s="118"/>
      <c r="C810" s="118"/>
      <c r="D810" s="118"/>
      <c r="E810" s="119"/>
    </row>
    <row r="811" spans="1:5" x14ac:dyDescent="0.25">
      <c r="A811" s="106"/>
      <c r="B811" s="13">
        <v>2019</v>
      </c>
      <c r="C811" s="13">
        <v>2020</v>
      </c>
      <c r="D811" s="13">
        <v>2021</v>
      </c>
      <c r="E811" s="13">
        <v>2022</v>
      </c>
    </row>
    <row r="812" spans="1:5" ht="15.75" thickBot="1" x14ac:dyDescent="0.3">
      <c r="A812" s="107"/>
      <c r="B812" s="14" t="s">
        <v>13</v>
      </c>
      <c r="C812" s="14" t="s">
        <v>14</v>
      </c>
      <c r="D812" s="14" t="s">
        <v>14</v>
      </c>
      <c r="E812" s="14" t="s">
        <v>14</v>
      </c>
    </row>
    <row r="813" spans="1:5" ht="15.75" thickBot="1" x14ac:dyDescent="0.3">
      <c r="A813" s="19" t="s">
        <v>61</v>
      </c>
      <c r="B813" s="20">
        <f>B814+B815+B816+B817</f>
        <v>0</v>
      </c>
      <c r="C813" s="20">
        <f t="shared" ref="C813:E813" si="163">C814+C815+C816+C817</f>
        <v>0</v>
      </c>
      <c r="D813" s="20">
        <f t="shared" si="163"/>
        <v>0</v>
      </c>
      <c r="E813" s="20">
        <f t="shared" si="163"/>
        <v>0</v>
      </c>
    </row>
    <row r="814" spans="1:5" ht="15.75" thickBot="1" x14ac:dyDescent="0.3">
      <c r="A814" s="21" t="s">
        <v>38</v>
      </c>
      <c r="B814" s="20"/>
      <c r="C814" s="20"/>
      <c r="D814" s="20"/>
      <c r="E814" s="20"/>
    </row>
    <row r="815" spans="1:5" ht="15.75" customHeight="1" thickBot="1" x14ac:dyDescent="0.3">
      <c r="A815" s="21" t="s">
        <v>62</v>
      </c>
      <c r="B815" s="20"/>
      <c r="C815" s="20"/>
      <c r="D815" s="20"/>
      <c r="E815" s="20"/>
    </row>
    <row r="816" spans="1:5" ht="15.75" thickBot="1" x14ac:dyDescent="0.3">
      <c r="A816" s="21" t="s">
        <v>63</v>
      </c>
      <c r="B816" s="20"/>
      <c r="C816" s="20"/>
      <c r="D816" s="20"/>
      <c r="E816" s="20"/>
    </row>
    <row r="817" spans="1:5" ht="15.75" thickBot="1" x14ac:dyDescent="0.3">
      <c r="A817" s="21" t="s">
        <v>64</v>
      </c>
      <c r="B817" s="20"/>
      <c r="C817" s="20"/>
      <c r="D817" s="20"/>
      <c r="E817" s="20"/>
    </row>
    <row r="818" spans="1:5" ht="15.75" thickBot="1" x14ac:dyDescent="0.3">
      <c r="A818" s="19" t="s">
        <v>65</v>
      </c>
      <c r="B818" s="23">
        <f>B819+B820+B821+B822</f>
        <v>20000</v>
      </c>
      <c r="C818" s="23">
        <f t="shared" ref="C818:E818" si="164">C819+C820+C821+C822</f>
        <v>0</v>
      </c>
      <c r="D818" s="23">
        <f t="shared" si="164"/>
        <v>0</v>
      </c>
      <c r="E818" s="23">
        <f t="shared" si="164"/>
        <v>0</v>
      </c>
    </row>
    <row r="819" spans="1:5" ht="15.75" thickBot="1" x14ac:dyDescent="0.3">
      <c r="A819" s="21" t="s">
        <v>38</v>
      </c>
      <c r="B819" s="23"/>
      <c r="C819" s="23"/>
      <c r="D819" s="23"/>
      <c r="E819" s="23"/>
    </row>
    <row r="820" spans="1:5" ht="15.75" thickBot="1" x14ac:dyDescent="0.3">
      <c r="A820" s="21" t="s">
        <v>62</v>
      </c>
      <c r="B820" s="15">
        <v>20000</v>
      </c>
      <c r="C820" s="15">
        <v>0</v>
      </c>
      <c r="D820" s="15">
        <v>0</v>
      </c>
      <c r="E820" s="23"/>
    </row>
    <row r="821" spans="1:5" ht="15.75" thickBot="1" x14ac:dyDescent="0.3">
      <c r="A821" s="21" t="s">
        <v>63</v>
      </c>
      <c r="B821" s="15"/>
      <c r="C821" s="15"/>
      <c r="D821" s="23"/>
      <c r="E821" s="23"/>
    </row>
    <row r="822" spans="1:5" ht="15.75" thickBot="1" x14ac:dyDescent="0.3">
      <c r="A822" s="21" t="s">
        <v>64</v>
      </c>
      <c r="B822" s="15"/>
      <c r="C822" s="15"/>
      <c r="D822" s="15"/>
      <c r="E822" s="23"/>
    </row>
    <row r="823" spans="1:5" ht="34.5" customHeight="1" thickBot="1" x14ac:dyDescent="0.3">
      <c r="A823" s="28" t="s">
        <v>50</v>
      </c>
      <c r="B823" s="23">
        <f>B813+B818</f>
        <v>20000</v>
      </c>
      <c r="C823" s="23">
        <f t="shared" ref="C823:E823" si="165">C813+C818</f>
        <v>0</v>
      </c>
      <c r="D823" s="23">
        <f t="shared" si="165"/>
        <v>0</v>
      </c>
      <c r="E823" s="23">
        <f t="shared" si="165"/>
        <v>0</v>
      </c>
    </row>
    <row r="824" spans="1:5" ht="30" customHeight="1" thickBot="1" x14ac:dyDescent="0.3">
      <c r="A824" s="12" t="s">
        <v>66</v>
      </c>
      <c r="B824" s="77" t="s">
        <v>212</v>
      </c>
      <c r="C824" s="41" t="s">
        <v>56</v>
      </c>
      <c r="D824" s="42" t="s">
        <v>223</v>
      </c>
      <c r="E824" s="43"/>
    </row>
    <row r="825" spans="1:5" ht="32.25" customHeight="1" thickBot="1" x14ac:dyDescent="0.3">
      <c r="A825" s="6" t="s">
        <v>26</v>
      </c>
      <c r="B825" s="111" t="s">
        <v>224</v>
      </c>
      <c r="C825" s="112"/>
      <c r="D825" s="112"/>
      <c r="E825" s="113"/>
    </row>
    <row r="826" spans="1:5" ht="15.75" thickBot="1" x14ac:dyDescent="0.3">
      <c r="A826" s="6" t="s">
        <v>28</v>
      </c>
      <c r="B826" s="114" t="s">
        <v>222</v>
      </c>
      <c r="C826" s="115"/>
      <c r="D826" s="115"/>
      <c r="E826" s="116"/>
    </row>
    <row r="827" spans="1:5" x14ac:dyDescent="0.25">
      <c r="A827" s="106"/>
      <c r="B827" s="13">
        <v>2019</v>
      </c>
      <c r="C827" s="13">
        <v>2020</v>
      </c>
      <c r="D827" s="13">
        <v>2021</v>
      </c>
      <c r="E827" s="13">
        <v>2022</v>
      </c>
    </row>
    <row r="828" spans="1:5" ht="15.75" thickBot="1" x14ac:dyDescent="0.3">
      <c r="A828" s="107"/>
      <c r="B828" s="14" t="s">
        <v>13</v>
      </c>
      <c r="C828" s="14" t="s">
        <v>14</v>
      </c>
      <c r="D828" s="14" t="s">
        <v>14</v>
      </c>
      <c r="E828" s="14" t="s">
        <v>14</v>
      </c>
    </row>
    <row r="829" spans="1:5" ht="15.75" thickBot="1" x14ac:dyDescent="0.3">
      <c r="A829" s="6" t="s">
        <v>29</v>
      </c>
      <c r="B829" s="103">
        <v>7</v>
      </c>
      <c r="C829" s="103">
        <v>0</v>
      </c>
      <c r="D829" s="103">
        <v>0</v>
      </c>
      <c r="E829" s="103">
        <v>0</v>
      </c>
    </row>
    <row r="830" spans="1:5" ht="15.75" thickBot="1" x14ac:dyDescent="0.3">
      <c r="A830" s="6" t="s">
        <v>30</v>
      </c>
      <c r="B830" s="15">
        <v>6829</v>
      </c>
      <c r="C830" s="15">
        <v>0</v>
      </c>
      <c r="D830" s="15">
        <v>0</v>
      </c>
      <c r="E830" s="15">
        <f t="shared" ref="E830" si="166">E848</f>
        <v>0</v>
      </c>
    </row>
    <row r="831" spans="1:5" ht="15.75" thickBot="1" x14ac:dyDescent="0.3">
      <c r="A831" s="6" t="s">
        <v>31</v>
      </c>
      <c r="B831" s="15">
        <f>B830/B829</f>
        <v>975.57142857142856</v>
      </c>
      <c r="C831" s="15" t="e">
        <f t="shared" ref="C831:E831" si="167">C830/C829</f>
        <v>#DIV/0!</v>
      </c>
      <c r="D831" s="15" t="e">
        <f t="shared" si="167"/>
        <v>#DIV/0!</v>
      </c>
      <c r="E831" s="15" t="e">
        <f t="shared" si="167"/>
        <v>#DIV/0!</v>
      </c>
    </row>
    <row r="832" spans="1:5" ht="15.75" thickBot="1" x14ac:dyDescent="0.3">
      <c r="A832" s="6" t="s">
        <v>32</v>
      </c>
      <c r="B832" s="103" t="s">
        <v>33</v>
      </c>
      <c r="C832" s="17">
        <f t="shared" ref="C832:E834" si="168">C829/B829-1</f>
        <v>-1</v>
      </c>
      <c r="D832" s="17" t="e">
        <f t="shared" si="168"/>
        <v>#DIV/0!</v>
      </c>
      <c r="E832" s="17" t="e">
        <f t="shared" si="168"/>
        <v>#DIV/0!</v>
      </c>
    </row>
    <row r="833" spans="1:5" ht="15.75" thickBot="1" x14ac:dyDescent="0.3">
      <c r="A833" s="6" t="s">
        <v>34</v>
      </c>
      <c r="B833" s="103" t="s">
        <v>33</v>
      </c>
      <c r="C833" s="17">
        <f t="shared" si="168"/>
        <v>-1</v>
      </c>
      <c r="D833" s="17" t="e">
        <f t="shared" si="168"/>
        <v>#DIV/0!</v>
      </c>
      <c r="E833" s="17" t="e">
        <f t="shared" si="168"/>
        <v>#DIV/0!</v>
      </c>
    </row>
    <row r="834" spans="1:5" ht="23.25" customHeight="1" thickBot="1" x14ac:dyDescent="0.3">
      <c r="A834" s="6" t="s">
        <v>35</v>
      </c>
      <c r="B834" s="103" t="s">
        <v>33</v>
      </c>
      <c r="C834" s="17" t="e">
        <f t="shared" si="168"/>
        <v>#DIV/0!</v>
      </c>
      <c r="D834" s="17" t="e">
        <f t="shared" si="168"/>
        <v>#DIV/0!</v>
      </c>
      <c r="E834" s="17" t="e">
        <f t="shared" si="168"/>
        <v>#DIV/0!</v>
      </c>
    </row>
    <row r="835" spans="1:5" ht="15.75" thickBot="1" x14ac:dyDescent="0.3">
      <c r="A835" s="117" t="s">
        <v>78</v>
      </c>
      <c r="B835" s="118"/>
      <c r="C835" s="118"/>
      <c r="D835" s="118"/>
      <c r="E835" s="119"/>
    </row>
    <row r="836" spans="1:5" x14ac:dyDescent="0.25">
      <c r="A836" s="106"/>
      <c r="B836" s="13">
        <v>2019</v>
      </c>
      <c r="C836" s="13">
        <v>2020</v>
      </c>
      <c r="D836" s="13">
        <v>2021</v>
      </c>
      <c r="E836" s="13">
        <v>2022</v>
      </c>
    </row>
    <row r="837" spans="1:5" ht="15.75" thickBot="1" x14ac:dyDescent="0.3">
      <c r="A837" s="107"/>
      <c r="B837" s="14" t="s">
        <v>13</v>
      </c>
      <c r="C837" s="14" t="s">
        <v>14</v>
      </c>
      <c r="D837" s="14" t="s">
        <v>14</v>
      </c>
      <c r="E837" s="14" t="s">
        <v>14</v>
      </c>
    </row>
    <row r="838" spans="1:5" ht="15.75" thickBot="1" x14ac:dyDescent="0.3">
      <c r="A838" s="19" t="s">
        <v>61</v>
      </c>
      <c r="B838" s="20">
        <f>B839+B840+B841+B842</f>
        <v>0</v>
      </c>
      <c r="C838" s="20">
        <f t="shared" ref="C838:E838" si="169">C839+C840+C841+C842</f>
        <v>0</v>
      </c>
      <c r="D838" s="20">
        <f t="shared" si="169"/>
        <v>0</v>
      </c>
      <c r="E838" s="20">
        <f t="shared" si="169"/>
        <v>0</v>
      </c>
    </row>
    <row r="839" spans="1:5" ht="15.75" thickBot="1" x14ac:dyDescent="0.3">
      <c r="A839" s="21" t="s">
        <v>38</v>
      </c>
      <c r="B839" s="20"/>
      <c r="C839" s="20"/>
      <c r="D839" s="20"/>
      <c r="E839" s="20"/>
    </row>
    <row r="840" spans="1:5" ht="15.75" customHeight="1" thickBot="1" x14ac:dyDescent="0.3">
      <c r="A840" s="21" t="s">
        <v>62</v>
      </c>
      <c r="B840" s="20"/>
      <c r="C840" s="20"/>
      <c r="D840" s="20"/>
      <c r="E840" s="20"/>
    </row>
    <row r="841" spans="1:5" ht="15.75" thickBot="1" x14ac:dyDescent="0.3">
      <c r="A841" s="21" t="s">
        <v>63</v>
      </c>
      <c r="B841" s="20"/>
      <c r="C841" s="20"/>
      <c r="D841" s="20"/>
      <c r="E841" s="20"/>
    </row>
    <row r="842" spans="1:5" ht="15.75" thickBot="1" x14ac:dyDescent="0.3">
      <c r="A842" s="21" t="s">
        <v>64</v>
      </c>
      <c r="B842" s="20"/>
      <c r="C842" s="20"/>
      <c r="D842" s="20"/>
      <c r="E842" s="20"/>
    </row>
    <row r="843" spans="1:5" ht="15.75" thickBot="1" x14ac:dyDescent="0.3">
      <c r="A843" s="19" t="s">
        <v>65</v>
      </c>
      <c r="B843" s="23">
        <f>B844+B845+B846+B847</f>
        <v>6829</v>
      </c>
      <c r="C843" s="23">
        <f t="shared" ref="C843:E843" si="170">C844+C845+C846+C847</f>
        <v>0</v>
      </c>
      <c r="D843" s="23">
        <f t="shared" si="170"/>
        <v>0</v>
      </c>
      <c r="E843" s="23">
        <f t="shared" si="170"/>
        <v>0</v>
      </c>
    </row>
    <row r="844" spans="1:5" ht="15.75" thickBot="1" x14ac:dyDescent="0.3">
      <c r="A844" s="21" t="s">
        <v>38</v>
      </c>
      <c r="B844" s="23"/>
      <c r="C844" s="23"/>
      <c r="D844" s="23"/>
      <c r="E844" s="23"/>
    </row>
    <row r="845" spans="1:5" ht="15.75" thickBot="1" x14ac:dyDescent="0.3">
      <c r="A845" s="21" t="s">
        <v>62</v>
      </c>
      <c r="B845" s="15"/>
      <c r="C845" s="15"/>
      <c r="D845" s="15"/>
      <c r="E845" s="23"/>
    </row>
    <row r="846" spans="1:5" ht="15.75" thickBot="1" x14ac:dyDescent="0.3">
      <c r="A846" s="21" t="s">
        <v>63</v>
      </c>
      <c r="B846" s="15">
        <v>6829</v>
      </c>
      <c r="C846" s="15">
        <v>0</v>
      </c>
      <c r="D846" s="15">
        <v>0</v>
      </c>
      <c r="E846" s="23"/>
    </row>
    <row r="847" spans="1:5" ht="15.75" thickBot="1" x14ac:dyDescent="0.3">
      <c r="A847" s="21" t="s">
        <v>64</v>
      </c>
      <c r="B847" s="15"/>
      <c r="C847" s="15"/>
      <c r="D847" s="15"/>
      <c r="E847" s="23"/>
    </row>
    <row r="848" spans="1:5" ht="15.75" thickBot="1" x14ac:dyDescent="0.3">
      <c r="A848" s="28" t="s">
        <v>50</v>
      </c>
      <c r="B848" s="23">
        <f>B838+B843</f>
        <v>6829</v>
      </c>
      <c r="C848" s="23">
        <f t="shared" ref="C848:E848" si="171">C838+C843</f>
        <v>0</v>
      </c>
      <c r="D848" s="23">
        <f t="shared" si="171"/>
        <v>0</v>
      </c>
      <c r="E848" s="23">
        <f t="shared" si="171"/>
        <v>0</v>
      </c>
    </row>
    <row r="849" spans="1:5" ht="28.5" customHeight="1" thickBot="1" x14ac:dyDescent="0.3">
      <c r="A849" s="12" t="s">
        <v>167</v>
      </c>
      <c r="B849" s="77" t="s">
        <v>225</v>
      </c>
      <c r="C849" s="41" t="s">
        <v>56</v>
      </c>
      <c r="D849" s="42" t="s">
        <v>226</v>
      </c>
      <c r="E849" s="43"/>
    </row>
    <row r="850" spans="1:5" ht="24.75" customHeight="1" thickBot="1" x14ac:dyDescent="0.3">
      <c r="A850" s="6" t="s">
        <v>26</v>
      </c>
      <c r="B850" s="111" t="s">
        <v>227</v>
      </c>
      <c r="C850" s="112"/>
      <c r="D850" s="112"/>
      <c r="E850" s="113"/>
    </row>
    <row r="851" spans="1:5" ht="15.75" thickBot="1" x14ac:dyDescent="0.3">
      <c r="A851" s="6" t="s">
        <v>28</v>
      </c>
      <c r="B851" s="114" t="s">
        <v>222</v>
      </c>
      <c r="C851" s="115"/>
      <c r="D851" s="115"/>
      <c r="E851" s="116"/>
    </row>
    <row r="852" spans="1:5" x14ac:dyDescent="0.25">
      <c r="A852" s="106"/>
      <c r="B852" s="13">
        <v>2019</v>
      </c>
      <c r="C852" s="13">
        <v>2020</v>
      </c>
      <c r="D852" s="13">
        <v>2021</v>
      </c>
      <c r="E852" s="13">
        <v>2022</v>
      </c>
    </row>
    <row r="853" spans="1:5" ht="15.75" thickBot="1" x14ac:dyDescent="0.3">
      <c r="A853" s="107"/>
      <c r="B853" s="14" t="s">
        <v>13</v>
      </c>
      <c r="C853" s="14" t="s">
        <v>14</v>
      </c>
      <c r="D853" s="14" t="s">
        <v>14</v>
      </c>
      <c r="E853" s="14" t="s">
        <v>14</v>
      </c>
    </row>
    <row r="854" spans="1:5" ht="15.75" thickBot="1" x14ac:dyDescent="0.3">
      <c r="A854" s="6" t="s">
        <v>29</v>
      </c>
      <c r="B854" s="103">
        <v>7</v>
      </c>
      <c r="C854" s="103">
        <v>0</v>
      </c>
      <c r="D854" s="103">
        <v>0</v>
      </c>
      <c r="E854" s="103">
        <v>0</v>
      </c>
    </row>
    <row r="855" spans="1:5" ht="15.75" thickBot="1" x14ac:dyDescent="0.3">
      <c r="A855" s="6" t="s">
        <v>30</v>
      </c>
      <c r="B855" s="15">
        <v>5000</v>
      </c>
      <c r="C855" s="15">
        <v>0</v>
      </c>
      <c r="D855" s="15">
        <v>0</v>
      </c>
      <c r="E855" s="15">
        <f t="shared" ref="E855" si="172">E873</f>
        <v>0</v>
      </c>
    </row>
    <row r="856" spans="1:5" ht="15.75" thickBot="1" x14ac:dyDescent="0.3">
      <c r="A856" s="6" t="s">
        <v>31</v>
      </c>
      <c r="B856" s="15">
        <f>B855/B854</f>
        <v>714.28571428571433</v>
      </c>
      <c r="C856" s="15" t="e">
        <f t="shared" ref="C856:E856" si="173">C855/C854</f>
        <v>#DIV/0!</v>
      </c>
      <c r="D856" s="15" t="e">
        <f t="shared" si="173"/>
        <v>#DIV/0!</v>
      </c>
      <c r="E856" s="15" t="e">
        <f t="shared" si="173"/>
        <v>#DIV/0!</v>
      </c>
    </row>
    <row r="857" spans="1:5" ht="15.75" thickBot="1" x14ac:dyDescent="0.3">
      <c r="A857" s="6" t="s">
        <v>32</v>
      </c>
      <c r="B857" s="103" t="s">
        <v>33</v>
      </c>
      <c r="C857" s="17">
        <f t="shared" ref="C857:E859" si="174">C854/B854-1</f>
        <v>-1</v>
      </c>
      <c r="D857" s="17" t="e">
        <f t="shared" si="174"/>
        <v>#DIV/0!</v>
      </c>
      <c r="E857" s="17" t="e">
        <f t="shared" si="174"/>
        <v>#DIV/0!</v>
      </c>
    </row>
    <row r="858" spans="1:5" ht="15.75" thickBot="1" x14ac:dyDescent="0.3">
      <c r="A858" s="6" t="s">
        <v>34</v>
      </c>
      <c r="B858" s="103" t="s">
        <v>33</v>
      </c>
      <c r="C858" s="17">
        <f t="shared" si="174"/>
        <v>-1</v>
      </c>
      <c r="D858" s="17" t="e">
        <f t="shared" si="174"/>
        <v>#DIV/0!</v>
      </c>
      <c r="E858" s="17" t="e">
        <f t="shared" si="174"/>
        <v>#DIV/0!</v>
      </c>
    </row>
    <row r="859" spans="1:5" ht="15.75" thickBot="1" x14ac:dyDescent="0.3">
      <c r="A859" s="6" t="s">
        <v>35</v>
      </c>
      <c r="B859" s="103" t="s">
        <v>33</v>
      </c>
      <c r="C859" s="17" t="e">
        <f t="shared" si="174"/>
        <v>#DIV/0!</v>
      </c>
      <c r="D859" s="17" t="e">
        <f t="shared" si="174"/>
        <v>#DIV/0!</v>
      </c>
      <c r="E859" s="17" t="e">
        <f t="shared" si="174"/>
        <v>#DIV/0!</v>
      </c>
    </row>
    <row r="860" spans="1:5" ht="15.75" thickBot="1" x14ac:dyDescent="0.3">
      <c r="A860" s="117" t="s">
        <v>78</v>
      </c>
      <c r="B860" s="118"/>
      <c r="C860" s="118"/>
      <c r="D860" s="118"/>
      <c r="E860" s="119"/>
    </row>
    <row r="861" spans="1:5" x14ac:dyDescent="0.25">
      <c r="A861" s="106"/>
      <c r="B861" s="13">
        <v>2019</v>
      </c>
      <c r="C861" s="13">
        <v>2020</v>
      </c>
      <c r="D861" s="13">
        <v>2021</v>
      </c>
      <c r="E861" s="13">
        <v>2022</v>
      </c>
    </row>
    <row r="862" spans="1:5" ht="15.75" thickBot="1" x14ac:dyDescent="0.3">
      <c r="A862" s="107"/>
      <c r="B862" s="14" t="s">
        <v>13</v>
      </c>
      <c r="C862" s="14" t="s">
        <v>14</v>
      </c>
      <c r="D862" s="14" t="s">
        <v>14</v>
      </c>
      <c r="E862" s="14" t="s">
        <v>14</v>
      </c>
    </row>
    <row r="863" spans="1:5" ht="15.75" thickBot="1" x14ac:dyDescent="0.3">
      <c r="A863" s="19" t="s">
        <v>61</v>
      </c>
      <c r="B863" s="20">
        <f>B864+B865+B866+B867</f>
        <v>0</v>
      </c>
      <c r="C863" s="20">
        <f t="shared" ref="C863:E863" si="175">C864+C865+C866+C867</f>
        <v>0</v>
      </c>
      <c r="D863" s="20">
        <f t="shared" si="175"/>
        <v>0</v>
      </c>
      <c r="E863" s="20">
        <f t="shared" si="175"/>
        <v>0</v>
      </c>
    </row>
    <row r="864" spans="1:5" ht="15.75" customHeight="1" thickBot="1" x14ac:dyDescent="0.3">
      <c r="A864" s="21" t="s">
        <v>38</v>
      </c>
      <c r="B864" s="20"/>
      <c r="C864" s="20"/>
      <c r="D864" s="20"/>
      <c r="E864" s="20"/>
    </row>
    <row r="865" spans="1:5" ht="15.75" thickBot="1" x14ac:dyDescent="0.3">
      <c r="A865" s="21" t="s">
        <v>62</v>
      </c>
      <c r="B865" s="20"/>
      <c r="C865" s="20"/>
      <c r="D865" s="20"/>
      <c r="E865" s="20"/>
    </row>
    <row r="866" spans="1:5" ht="15.75" thickBot="1" x14ac:dyDescent="0.3">
      <c r="A866" s="21" t="s">
        <v>63</v>
      </c>
      <c r="B866" s="20"/>
      <c r="C866" s="20"/>
      <c r="D866" s="20"/>
      <c r="E866" s="20"/>
    </row>
    <row r="867" spans="1:5" ht="15.75" thickBot="1" x14ac:dyDescent="0.3">
      <c r="A867" s="21" t="s">
        <v>64</v>
      </c>
      <c r="B867" s="20"/>
      <c r="C867" s="20"/>
      <c r="D867" s="20"/>
      <c r="E867" s="20"/>
    </row>
    <row r="868" spans="1:5" ht="15.75" thickBot="1" x14ac:dyDescent="0.3">
      <c r="A868" s="19" t="s">
        <v>65</v>
      </c>
      <c r="B868" s="23">
        <f>B869+B870+B871+B872</f>
        <v>5000</v>
      </c>
      <c r="C868" s="23">
        <f t="shared" ref="C868:E868" si="176">C869+C870+C871+C872</f>
        <v>0</v>
      </c>
      <c r="D868" s="23">
        <f t="shared" si="176"/>
        <v>0</v>
      </c>
      <c r="E868" s="23">
        <f t="shared" si="176"/>
        <v>0</v>
      </c>
    </row>
    <row r="869" spans="1:5" ht="15.75" thickBot="1" x14ac:dyDescent="0.3">
      <c r="A869" s="21" t="s">
        <v>38</v>
      </c>
      <c r="B869" s="23"/>
      <c r="C869" s="23"/>
      <c r="D869" s="23"/>
      <c r="E869" s="23"/>
    </row>
    <row r="870" spans="1:5" ht="15.75" thickBot="1" x14ac:dyDescent="0.3">
      <c r="A870" s="21" t="s">
        <v>62</v>
      </c>
      <c r="B870" s="15"/>
      <c r="C870" s="15"/>
      <c r="D870" s="15"/>
      <c r="E870" s="23"/>
    </row>
    <row r="871" spans="1:5" ht="15.75" thickBot="1" x14ac:dyDescent="0.3">
      <c r="A871" s="21" t="s">
        <v>63</v>
      </c>
      <c r="B871" s="15"/>
      <c r="C871" s="15"/>
      <c r="D871" s="23"/>
      <c r="E871" s="23"/>
    </row>
    <row r="872" spans="1:5" ht="15.75" thickBot="1" x14ac:dyDescent="0.3">
      <c r="A872" s="21" t="s">
        <v>64</v>
      </c>
      <c r="B872" s="15">
        <v>5000</v>
      </c>
      <c r="C872" s="15">
        <v>0</v>
      </c>
      <c r="D872" s="15">
        <v>0</v>
      </c>
      <c r="E872" s="23">
        <v>0</v>
      </c>
    </row>
    <row r="873" spans="1:5" ht="15.75" thickBot="1" x14ac:dyDescent="0.3">
      <c r="A873" s="28" t="s">
        <v>50</v>
      </c>
      <c r="B873" s="23">
        <f>B863+B868</f>
        <v>5000</v>
      </c>
      <c r="C873" s="23">
        <f t="shared" ref="C873:E873" si="177">C863+C868</f>
        <v>0</v>
      </c>
      <c r="D873" s="23">
        <f t="shared" si="177"/>
        <v>0</v>
      </c>
      <c r="E873" s="23">
        <f t="shared" si="177"/>
        <v>0</v>
      </c>
    </row>
    <row r="874" spans="1:5" ht="24" customHeight="1" thickBot="1" x14ac:dyDescent="0.3">
      <c r="A874" s="75" t="s">
        <v>54</v>
      </c>
      <c r="B874" s="206" t="s">
        <v>228</v>
      </c>
      <c r="C874" s="207"/>
      <c r="D874" s="208"/>
      <c r="E874" s="209"/>
    </row>
    <row r="875" spans="1:5" ht="22.5" customHeight="1" thickBot="1" x14ac:dyDescent="0.3">
      <c r="A875" s="12" t="s">
        <v>109</v>
      </c>
      <c r="B875" s="77" t="s">
        <v>229</v>
      </c>
      <c r="C875" s="41" t="s">
        <v>56</v>
      </c>
      <c r="D875" s="42" t="s">
        <v>230</v>
      </c>
      <c r="E875" s="43"/>
    </row>
    <row r="876" spans="1:5" ht="15.75" thickBot="1" x14ac:dyDescent="0.3">
      <c r="A876" s="6" t="s">
        <v>26</v>
      </c>
      <c r="B876" s="111" t="s">
        <v>231</v>
      </c>
      <c r="C876" s="112"/>
      <c r="D876" s="112"/>
      <c r="E876" s="113"/>
    </row>
    <row r="877" spans="1:5" ht="15.75" thickBot="1" x14ac:dyDescent="0.3">
      <c r="A877" s="6" t="s">
        <v>28</v>
      </c>
      <c r="B877" s="114" t="s">
        <v>222</v>
      </c>
      <c r="C877" s="115"/>
      <c r="D877" s="115"/>
      <c r="E877" s="116"/>
    </row>
    <row r="878" spans="1:5" x14ac:dyDescent="0.25">
      <c r="A878" s="106"/>
      <c r="B878" s="13">
        <v>2019</v>
      </c>
      <c r="C878" s="13">
        <v>2020</v>
      </c>
      <c r="D878" s="13">
        <v>2021</v>
      </c>
      <c r="E878" s="13">
        <v>2022</v>
      </c>
    </row>
    <row r="879" spans="1:5" ht="15.75" thickBot="1" x14ac:dyDescent="0.3">
      <c r="A879" s="107"/>
      <c r="B879" s="14" t="s">
        <v>13</v>
      </c>
      <c r="C879" s="14" t="s">
        <v>14</v>
      </c>
      <c r="D879" s="14" t="s">
        <v>14</v>
      </c>
      <c r="E879" s="14" t="s">
        <v>14</v>
      </c>
    </row>
    <row r="880" spans="1:5" ht="15.75" thickBot="1" x14ac:dyDescent="0.3">
      <c r="A880" s="6" t="s">
        <v>29</v>
      </c>
      <c r="B880" s="103">
        <v>5</v>
      </c>
      <c r="C880" s="103">
        <v>8</v>
      </c>
      <c r="D880" s="103">
        <v>30</v>
      </c>
      <c r="E880" s="103">
        <v>15</v>
      </c>
    </row>
    <row r="881" spans="1:5" ht="15.75" thickBot="1" x14ac:dyDescent="0.3">
      <c r="A881" s="6" t="s">
        <v>30</v>
      </c>
      <c r="B881" s="15">
        <v>20000</v>
      </c>
      <c r="C881" s="15">
        <v>40000</v>
      </c>
      <c r="D881" s="15">
        <v>180000</v>
      </c>
      <c r="E881" s="15">
        <f t="shared" ref="E881" si="178">E899</f>
        <v>100000</v>
      </c>
    </row>
    <row r="882" spans="1:5" ht="15.75" thickBot="1" x14ac:dyDescent="0.3">
      <c r="A882" s="6" t="s">
        <v>31</v>
      </c>
      <c r="B882" s="15">
        <f>B881/B880</f>
        <v>4000</v>
      </c>
      <c r="C882" s="15">
        <f t="shared" ref="C882:E882" si="179">C881/C880</f>
        <v>5000</v>
      </c>
      <c r="D882" s="15">
        <f t="shared" si="179"/>
        <v>6000</v>
      </c>
      <c r="E882" s="15">
        <f t="shared" si="179"/>
        <v>6666.666666666667</v>
      </c>
    </row>
    <row r="883" spans="1:5" ht="15.75" thickBot="1" x14ac:dyDescent="0.3">
      <c r="A883" s="6" t="s">
        <v>32</v>
      </c>
      <c r="B883" s="103" t="s">
        <v>33</v>
      </c>
      <c r="C883" s="17">
        <f t="shared" ref="C883:E885" si="180">C880/B880-1</f>
        <v>0.60000000000000009</v>
      </c>
      <c r="D883" s="17">
        <f t="shared" si="180"/>
        <v>2.75</v>
      </c>
      <c r="E883" s="17">
        <f t="shared" si="180"/>
        <v>-0.5</v>
      </c>
    </row>
    <row r="884" spans="1:5" ht="15.75" thickBot="1" x14ac:dyDescent="0.3">
      <c r="A884" s="6" t="s">
        <v>34</v>
      </c>
      <c r="B884" s="103" t="s">
        <v>33</v>
      </c>
      <c r="C884" s="17">
        <f t="shared" si="180"/>
        <v>1</v>
      </c>
      <c r="D884" s="17">
        <f t="shared" si="180"/>
        <v>3.5</v>
      </c>
      <c r="E884" s="17">
        <f t="shared" si="180"/>
        <v>-0.44444444444444442</v>
      </c>
    </row>
    <row r="885" spans="1:5" ht="15.75" thickBot="1" x14ac:dyDescent="0.3">
      <c r="A885" s="6" t="s">
        <v>35</v>
      </c>
      <c r="B885" s="103" t="s">
        <v>33</v>
      </c>
      <c r="C885" s="17">
        <f t="shared" si="180"/>
        <v>0.25</v>
      </c>
      <c r="D885" s="17">
        <f t="shared" si="180"/>
        <v>0.19999999999999996</v>
      </c>
      <c r="E885" s="17">
        <f t="shared" si="180"/>
        <v>0.11111111111111116</v>
      </c>
    </row>
    <row r="886" spans="1:5" ht="15.75" thickBot="1" x14ac:dyDescent="0.3">
      <c r="A886" s="117" t="s">
        <v>78</v>
      </c>
      <c r="B886" s="118"/>
      <c r="C886" s="118"/>
      <c r="D886" s="118"/>
      <c r="E886" s="119"/>
    </row>
    <row r="887" spans="1:5" x14ac:dyDescent="0.25">
      <c r="A887" s="106"/>
      <c r="B887" s="13">
        <v>2019</v>
      </c>
      <c r="C887" s="13">
        <v>2020</v>
      </c>
      <c r="D887" s="13">
        <v>2021</v>
      </c>
      <c r="E887" s="13">
        <v>2022</v>
      </c>
    </row>
    <row r="888" spans="1:5" ht="15.75" customHeight="1" thickBot="1" x14ac:dyDescent="0.3">
      <c r="A888" s="107"/>
      <c r="B888" s="14" t="s">
        <v>13</v>
      </c>
      <c r="C888" s="14" t="s">
        <v>14</v>
      </c>
      <c r="D888" s="14" t="s">
        <v>14</v>
      </c>
      <c r="E888" s="14" t="s">
        <v>14</v>
      </c>
    </row>
    <row r="889" spans="1:5" ht="15.75" customHeight="1" thickBot="1" x14ac:dyDescent="0.3">
      <c r="A889" s="19" t="s">
        <v>61</v>
      </c>
      <c r="B889" s="20">
        <f>B890+B891+B892+B893</f>
        <v>0</v>
      </c>
      <c r="C889" s="20">
        <f t="shared" ref="C889:E889" si="181">C890+C891+C892+C893</f>
        <v>0</v>
      </c>
      <c r="D889" s="20">
        <f t="shared" si="181"/>
        <v>0</v>
      </c>
      <c r="E889" s="20">
        <f t="shared" si="181"/>
        <v>0</v>
      </c>
    </row>
    <row r="890" spans="1:5" ht="15.75" thickBot="1" x14ac:dyDescent="0.3">
      <c r="A890" s="21" t="s">
        <v>38</v>
      </c>
      <c r="B890" s="20"/>
      <c r="C890" s="20"/>
      <c r="D890" s="20"/>
      <c r="E890" s="20"/>
    </row>
    <row r="891" spans="1:5" ht="15.75" thickBot="1" x14ac:dyDescent="0.3">
      <c r="A891" s="21" t="s">
        <v>62</v>
      </c>
      <c r="B891" s="20"/>
      <c r="C891" s="20"/>
      <c r="D891" s="20"/>
      <c r="E891" s="20"/>
    </row>
    <row r="892" spans="1:5" ht="15.75" thickBot="1" x14ac:dyDescent="0.3">
      <c r="A892" s="21" t="s">
        <v>63</v>
      </c>
      <c r="B892" s="20"/>
      <c r="C892" s="20"/>
      <c r="D892" s="20"/>
      <c r="E892" s="20"/>
    </row>
    <row r="893" spans="1:5" ht="15.75" thickBot="1" x14ac:dyDescent="0.3">
      <c r="A893" s="21" t="s">
        <v>64</v>
      </c>
      <c r="B893" s="20"/>
      <c r="C893" s="20"/>
      <c r="D893" s="20"/>
      <c r="E893" s="20"/>
    </row>
    <row r="894" spans="1:5" ht="15.75" thickBot="1" x14ac:dyDescent="0.3">
      <c r="A894" s="19" t="s">
        <v>65</v>
      </c>
      <c r="B894" s="23">
        <f>B895+B896+B897+B898</f>
        <v>20000</v>
      </c>
      <c r="C894" s="23">
        <f t="shared" ref="C894:E894" si="182">C895+C896+C897+C898</f>
        <v>40000</v>
      </c>
      <c r="D894" s="23">
        <f t="shared" si="182"/>
        <v>180000</v>
      </c>
      <c r="E894" s="23">
        <f t="shared" si="182"/>
        <v>100000</v>
      </c>
    </row>
    <row r="895" spans="1:5" ht="15.75" thickBot="1" x14ac:dyDescent="0.3">
      <c r="A895" s="21" t="s">
        <v>38</v>
      </c>
      <c r="B895" s="23"/>
      <c r="C895" s="23"/>
      <c r="D895" s="23"/>
      <c r="E895" s="23"/>
    </row>
    <row r="896" spans="1:5" ht="15.75" thickBot="1" x14ac:dyDescent="0.3">
      <c r="A896" s="21" t="s">
        <v>62</v>
      </c>
      <c r="B896" s="15">
        <v>20000</v>
      </c>
      <c r="C896" s="15">
        <v>40000</v>
      </c>
      <c r="D896" s="78">
        <f>80000+100000</f>
        <v>180000</v>
      </c>
      <c r="E896" s="23">
        <v>100000</v>
      </c>
    </row>
    <row r="897" spans="1:5" ht="15.75" thickBot="1" x14ac:dyDescent="0.3">
      <c r="A897" s="21" t="s">
        <v>63</v>
      </c>
      <c r="B897" s="15"/>
      <c r="C897" s="15"/>
      <c r="D897" s="23"/>
      <c r="E897" s="23"/>
    </row>
    <row r="898" spans="1:5" ht="15.75" thickBot="1" x14ac:dyDescent="0.3">
      <c r="A898" s="21" t="s">
        <v>64</v>
      </c>
      <c r="B898" s="15"/>
      <c r="C898" s="15"/>
      <c r="D898" s="15"/>
      <c r="E898" s="23"/>
    </row>
    <row r="899" spans="1:5" ht="33.75" customHeight="1" thickBot="1" x14ac:dyDescent="0.3">
      <c r="A899" s="28" t="s">
        <v>50</v>
      </c>
      <c r="B899" s="23">
        <f>B889+B894</f>
        <v>20000</v>
      </c>
      <c r="C899" s="23">
        <f t="shared" ref="C899:E899" si="183">C889+C894</f>
        <v>40000</v>
      </c>
      <c r="D899" s="22">
        <f t="shared" si="183"/>
        <v>180000</v>
      </c>
      <c r="E899" s="23">
        <f t="shared" si="183"/>
        <v>100000</v>
      </c>
    </row>
    <row r="900" spans="1:5" ht="29.25" customHeight="1" thickBot="1" x14ac:dyDescent="0.3">
      <c r="A900" s="12" t="s">
        <v>66</v>
      </c>
      <c r="B900" s="77" t="s">
        <v>232</v>
      </c>
      <c r="C900" s="41" t="s">
        <v>56</v>
      </c>
      <c r="D900" s="42" t="s">
        <v>233</v>
      </c>
      <c r="E900" s="43"/>
    </row>
    <row r="901" spans="1:5" ht="22.5" customHeight="1" thickBot="1" x14ac:dyDescent="0.3">
      <c r="A901" s="6" t="s">
        <v>26</v>
      </c>
      <c r="B901" s="111" t="s">
        <v>234</v>
      </c>
      <c r="C901" s="112"/>
      <c r="D901" s="112"/>
      <c r="E901" s="113"/>
    </row>
    <row r="902" spans="1:5" ht="15.75" thickBot="1" x14ac:dyDescent="0.3">
      <c r="A902" s="6" t="s">
        <v>28</v>
      </c>
      <c r="B902" s="114" t="s">
        <v>222</v>
      </c>
      <c r="C902" s="115"/>
      <c r="D902" s="115"/>
      <c r="E902" s="116"/>
    </row>
    <row r="903" spans="1:5" x14ac:dyDescent="0.25">
      <c r="A903" s="106"/>
      <c r="B903" s="13">
        <v>2019</v>
      </c>
      <c r="C903" s="13">
        <v>2020</v>
      </c>
      <c r="D903" s="13">
        <v>2021</v>
      </c>
      <c r="E903" s="13">
        <v>2022</v>
      </c>
    </row>
    <row r="904" spans="1:5" ht="15.75" thickBot="1" x14ac:dyDescent="0.3">
      <c r="A904" s="107"/>
      <c r="B904" s="14" t="s">
        <v>13</v>
      </c>
      <c r="C904" s="14" t="s">
        <v>14</v>
      </c>
      <c r="D904" s="14" t="s">
        <v>14</v>
      </c>
      <c r="E904" s="14" t="s">
        <v>14</v>
      </c>
    </row>
    <row r="905" spans="1:5" ht="15.75" thickBot="1" x14ac:dyDescent="0.3">
      <c r="A905" s="6" t="s">
        <v>29</v>
      </c>
      <c r="B905" s="103">
        <v>5</v>
      </c>
      <c r="C905" s="103">
        <v>2</v>
      </c>
      <c r="D905" s="103">
        <v>4</v>
      </c>
      <c r="E905" s="103">
        <v>3</v>
      </c>
    </row>
    <row r="906" spans="1:5" ht="15.75" thickBot="1" x14ac:dyDescent="0.3">
      <c r="A906" s="6" t="s">
        <v>30</v>
      </c>
      <c r="B906" s="15">
        <v>7590</v>
      </c>
      <c r="C906" s="15">
        <v>3000</v>
      </c>
      <c r="D906" s="15">
        <v>6000</v>
      </c>
      <c r="E906" s="15">
        <v>5000</v>
      </c>
    </row>
    <row r="907" spans="1:5" ht="15.75" thickBot="1" x14ac:dyDescent="0.3">
      <c r="A907" s="6" t="s">
        <v>31</v>
      </c>
      <c r="B907" s="15">
        <f>B906/B905</f>
        <v>1518</v>
      </c>
      <c r="C907" s="15">
        <f t="shared" ref="C907:E907" si="184">C906/C905</f>
        <v>1500</v>
      </c>
      <c r="D907" s="15">
        <f t="shared" si="184"/>
        <v>1500</v>
      </c>
      <c r="E907" s="15">
        <f t="shared" si="184"/>
        <v>1666.6666666666667</v>
      </c>
    </row>
    <row r="908" spans="1:5" ht="15.75" thickBot="1" x14ac:dyDescent="0.3">
      <c r="A908" s="6" t="s">
        <v>32</v>
      </c>
      <c r="B908" s="103" t="s">
        <v>33</v>
      </c>
      <c r="C908" s="17">
        <f t="shared" ref="C908:E910" si="185">C905/B905-1</f>
        <v>-0.6</v>
      </c>
      <c r="D908" s="17">
        <f t="shared" si="185"/>
        <v>1</v>
      </c>
      <c r="E908" s="17">
        <f t="shared" si="185"/>
        <v>-0.25</v>
      </c>
    </row>
    <row r="909" spans="1:5" ht="15.75" thickBot="1" x14ac:dyDescent="0.3">
      <c r="A909" s="6" t="s">
        <v>34</v>
      </c>
      <c r="B909" s="103" t="s">
        <v>33</v>
      </c>
      <c r="C909" s="17">
        <f t="shared" si="185"/>
        <v>-0.60474308300395263</v>
      </c>
      <c r="D909" s="17">
        <f t="shared" si="185"/>
        <v>1</v>
      </c>
      <c r="E909" s="17">
        <f t="shared" si="185"/>
        <v>-0.16666666666666663</v>
      </c>
    </row>
    <row r="910" spans="1:5" ht="15.75" thickBot="1" x14ac:dyDescent="0.3">
      <c r="A910" s="6" t="s">
        <v>35</v>
      </c>
      <c r="B910" s="103" t="s">
        <v>33</v>
      </c>
      <c r="C910" s="17">
        <f t="shared" si="185"/>
        <v>-1.1857707509881465E-2</v>
      </c>
      <c r="D910" s="17">
        <f t="shared" si="185"/>
        <v>0</v>
      </c>
      <c r="E910" s="17">
        <f t="shared" si="185"/>
        <v>0.11111111111111116</v>
      </c>
    </row>
    <row r="911" spans="1:5" ht="15.75" thickBot="1" x14ac:dyDescent="0.3">
      <c r="A911" s="117" t="s">
        <v>78</v>
      </c>
      <c r="B911" s="118"/>
      <c r="C911" s="118"/>
      <c r="D911" s="118"/>
      <c r="E911" s="119"/>
    </row>
    <row r="912" spans="1:5" x14ac:dyDescent="0.25">
      <c r="A912" s="106"/>
      <c r="B912" s="13">
        <v>2019</v>
      </c>
      <c r="C912" s="13">
        <v>2020</v>
      </c>
      <c r="D912" s="13">
        <v>2021</v>
      </c>
      <c r="E912" s="13">
        <v>2022</v>
      </c>
    </row>
    <row r="913" spans="1:5" ht="15.75" thickBot="1" x14ac:dyDescent="0.3">
      <c r="A913" s="107"/>
      <c r="B913" s="14" t="s">
        <v>13</v>
      </c>
      <c r="C913" s="14" t="s">
        <v>14</v>
      </c>
      <c r="D913" s="14" t="s">
        <v>14</v>
      </c>
      <c r="E913" s="14" t="s">
        <v>14</v>
      </c>
    </row>
    <row r="914" spans="1:5" ht="15.75" customHeight="1" thickBot="1" x14ac:dyDescent="0.3">
      <c r="A914" s="19" t="s">
        <v>61</v>
      </c>
      <c r="B914" s="20">
        <f>B915+B916+B917+B918</f>
        <v>0</v>
      </c>
      <c r="C914" s="20">
        <f t="shared" ref="C914:E914" si="186">C915+C916+C917+C918</f>
        <v>0</v>
      </c>
      <c r="D914" s="20">
        <f t="shared" si="186"/>
        <v>0</v>
      </c>
      <c r="E914" s="20">
        <f t="shared" si="186"/>
        <v>0</v>
      </c>
    </row>
    <row r="915" spans="1:5" ht="15.75" thickBot="1" x14ac:dyDescent="0.3">
      <c r="A915" s="21" t="s">
        <v>38</v>
      </c>
      <c r="B915" s="20"/>
      <c r="C915" s="20"/>
      <c r="D915" s="20"/>
      <c r="E915" s="20"/>
    </row>
    <row r="916" spans="1:5" ht="15.75" thickBot="1" x14ac:dyDescent="0.3">
      <c r="A916" s="21" t="s">
        <v>62</v>
      </c>
      <c r="B916" s="20"/>
      <c r="C916" s="20"/>
      <c r="D916" s="20"/>
      <c r="E916" s="20"/>
    </row>
    <row r="917" spans="1:5" ht="15.75" thickBot="1" x14ac:dyDescent="0.3">
      <c r="A917" s="21" t="s">
        <v>63</v>
      </c>
      <c r="B917" s="20"/>
      <c r="C917" s="20"/>
      <c r="D917" s="20"/>
      <c r="E917" s="20"/>
    </row>
    <row r="918" spans="1:5" ht="15.75" thickBot="1" x14ac:dyDescent="0.3">
      <c r="A918" s="21" t="s">
        <v>64</v>
      </c>
      <c r="B918" s="20"/>
      <c r="C918" s="20"/>
      <c r="D918" s="20"/>
      <c r="E918" s="20"/>
    </row>
    <row r="919" spans="1:5" ht="15.75" thickBot="1" x14ac:dyDescent="0.3">
      <c r="A919" s="19" t="s">
        <v>65</v>
      </c>
      <c r="B919" s="23">
        <f>B920+B921+B922+B923</f>
        <v>7590</v>
      </c>
      <c r="C919" s="23">
        <f t="shared" ref="C919:E919" si="187">C920+C921+C922+C923</f>
        <v>3000</v>
      </c>
      <c r="D919" s="23">
        <f t="shared" si="187"/>
        <v>6000</v>
      </c>
      <c r="E919" s="23">
        <f t="shared" si="187"/>
        <v>5000</v>
      </c>
    </row>
    <row r="920" spans="1:5" ht="15.75" thickBot="1" x14ac:dyDescent="0.3">
      <c r="A920" s="21" t="s">
        <v>38</v>
      </c>
      <c r="B920" s="23"/>
      <c r="C920" s="23"/>
      <c r="D920" s="23"/>
      <c r="E920" s="23"/>
    </row>
    <row r="921" spans="1:5" ht="15.75" thickBot="1" x14ac:dyDescent="0.3">
      <c r="A921" s="21" t="s">
        <v>62</v>
      </c>
      <c r="B921" s="15"/>
      <c r="C921" s="15"/>
      <c r="D921" s="15"/>
      <c r="E921" s="23"/>
    </row>
    <row r="922" spans="1:5" ht="15.75" thickBot="1" x14ac:dyDescent="0.3">
      <c r="A922" s="21" t="s">
        <v>63</v>
      </c>
      <c r="B922" s="15"/>
      <c r="C922" s="15"/>
      <c r="D922" s="23"/>
      <c r="E922" s="23"/>
    </row>
    <row r="923" spans="1:5" ht="15.75" thickBot="1" x14ac:dyDescent="0.3">
      <c r="A923" s="21" t="s">
        <v>64</v>
      </c>
      <c r="B923" s="15">
        <v>7590</v>
      </c>
      <c r="C923" s="15">
        <v>3000</v>
      </c>
      <c r="D923" s="15">
        <v>6000</v>
      </c>
      <c r="E923" s="23">
        <v>5000</v>
      </c>
    </row>
    <row r="924" spans="1:5" ht="15.75" customHeight="1" thickBot="1" x14ac:dyDescent="0.3">
      <c r="A924" s="28" t="s">
        <v>50</v>
      </c>
      <c r="B924" s="23">
        <f>B914+B919</f>
        <v>7590</v>
      </c>
      <c r="C924" s="23">
        <f t="shared" ref="C924:E924" si="188">C914+C919</f>
        <v>3000</v>
      </c>
      <c r="D924" s="23">
        <f t="shared" si="188"/>
        <v>6000</v>
      </c>
      <c r="E924" s="23">
        <f t="shared" si="188"/>
        <v>5000</v>
      </c>
    </row>
    <row r="925" spans="1:5" ht="22.5" customHeight="1" thickBot="1" x14ac:dyDescent="0.3">
      <c r="A925" s="75" t="s">
        <v>54</v>
      </c>
      <c r="B925" s="206" t="s">
        <v>235</v>
      </c>
      <c r="C925" s="207"/>
      <c r="D925" s="208"/>
      <c r="E925" s="209"/>
    </row>
    <row r="926" spans="1:5" ht="90.75" thickBot="1" x14ac:dyDescent="0.3">
      <c r="A926" s="12" t="s">
        <v>109</v>
      </c>
      <c r="B926" s="77" t="s">
        <v>236</v>
      </c>
      <c r="C926" s="41" t="s">
        <v>56</v>
      </c>
      <c r="D926" s="42"/>
      <c r="E926" s="43"/>
    </row>
    <row r="927" spans="1:5" ht="24.75" customHeight="1" thickBot="1" x14ac:dyDescent="0.3">
      <c r="A927" s="6" t="s">
        <v>26</v>
      </c>
      <c r="B927" s="111" t="s">
        <v>237</v>
      </c>
      <c r="C927" s="112"/>
      <c r="D927" s="112"/>
      <c r="E927" s="113"/>
    </row>
    <row r="928" spans="1:5" ht="15.75" thickBot="1" x14ac:dyDescent="0.3">
      <c r="A928" s="6" t="s">
        <v>28</v>
      </c>
      <c r="B928" s="114" t="s">
        <v>238</v>
      </c>
      <c r="C928" s="115"/>
      <c r="D928" s="115"/>
      <c r="E928" s="116"/>
    </row>
    <row r="929" spans="1:5" x14ac:dyDescent="0.25">
      <c r="A929" s="106"/>
      <c r="B929" s="13">
        <v>2019</v>
      </c>
      <c r="C929" s="13">
        <v>2020</v>
      </c>
      <c r="D929" s="13">
        <v>2021</v>
      </c>
      <c r="E929" s="13">
        <v>2022</v>
      </c>
    </row>
    <row r="930" spans="1:5" ht="15.75" thickBot="1" x14ac:dyDescent="0.3">
      <c r="A930" s="107"/>
      <c r="B930" s="14" t="s">
        <v>13</v>
      </c>
      <c r="C930" s="14" t="s">
        <v>14</v>
      </c>
      <c r="D930" s="14" t="s">
        <v>14</v>
      </c>
      <c r="E930" s="14" t="s">
        <v>14</v>
      </c>
    </row>
    <row r="931" spans="1:5" ht="15.75" thickBot="1" x14ac:dyDescent="0.3">
      <c r="A931" s="6" t="s">
        <v>29</v>
      </c>
      <c r="B931" s="103">
        <v>1</v>
      </c>
      <c r="C931" s="103">
        <v>1</v>
      </c>
      <c r="D931" s="103">
        <v>0</v>
      </c>
      <c r="E931" s="103">
        <v>0</v>
      </c>
    </row>
    <row r="932" spans="1:5" ht="15.75" thickBot="1" x14ac:dyDescent="0.3">
      <c r="A932" s="6" t="s">
        <v>30</v>
      </c>
      <c r="B932" s="15">
        <v>4234</v>
      </c>
      <c r="C932" s="15">
        <v>700</v>
      </c>
      <c r="D932" s="15">
        <v>0</v>
      </c>
      <c r="E932" s="15">
        <f t="shared" ref="E932" si="189">E950</f>
        <v>0</v>
      </c>
    </row>
    <row r="933" spans="1:5" ht="15.75" thickBot="1" x14ac:dyDescent="0.3">
      <c r="A933" s="6" t="s">
        <v>31</v>
      </c>
      <c r="B933" s="15">
        <f>B932/B931</f>
        <v>4234</v>
      </c>
      <c r="C933" s="15">
        <f t="shared" ref="C933:E933" si="190">C932/C931</f>
        <v>700</v>
      </c>
      <c r="D933" s="15" t="e">
        <f t="shared" si="190"/>
        <v>#DIV/0!</v>
      </c>
      <c r="E933" s="15" t="e">
        <f t="shared" si="190"/>
        <v>#DIV/0!</v>
      </c>
    </row>
    <row r="934" spans="1:5" ht="15.75" thickBot="1" x14ac:dyDescent="0.3">
      <c r="A934" s="6" t="s">
        <v>32</v>
      </c>
      <c r="B934" s="103" t="s">
        <v>33</v>
      </c>
      <c r="C934" s="17">
        <f t="shared" ref="C934:E936" si="191">C931/B931-1</f>
        <v>0</v>
      </c>
      <c r="D934" s="17">
        <f t="shared" si="191"/>
        <v>-1</v>
      </c>
      <c r="E934" s="17" t="e">
        <f t="shared" si="191"/>
        <v>#DIV/0!</v>
      </c>
    </row>
    <row r="935" spans="1:5" ht="15.75" thickBot="1" x14ac:dyDescent="0.3">
      <c r="A935" s="6" t="s">
        <v>34</v>
      </c>
      <c r="B935" s="103" t="s">
        <v>33</v>
      </c>
      <c r="C935" s="17">
        <f t="shared" si="191"/>
        <v>-0.83467170524326884</v>
      </c>
      <c r="D935" s="17">
        <f t="shared" si="191"/>
        <v>-1</v>
      </c>
      <c r="E935" s="17" t="e">
        <f t="shared" si="191"/>
        <v>#DIV/0!</v>
      </c>
    </row>
    <row r="936" spans="1:5" ht="15.75" thickBot="1" x14ac:dyDescent="0.3">
      <c r="A936" s="6" t="s">
        <v>35</v>
      </c>
      <c r="B936" s="103" t="s">
        <v>33</v>
      </c>
      <c r="C936" s="17">
        <f t="shared" si="191"/>
        <v>-0.83467170524326884</v>
      </c>
      <c r="D936" s="17" t="e">
        <f t="shared" si="191"/>
        <v>#DIV/0!</v>
      </c>
      <c r="E936" s="17" t="e">
        <f t="shared" si="191"/>
        <v>#DIV/0!</v>
      </c>
    </row>
    <row r="937" spans="1:5" ht="15.75" thickBot="1" x14ac:dyDescent="0.3">
      <c r="A937" s="117" t="s">
        <v>78</v>
      </c>
      <c r="B937" s="118"/>
      <c r="C937" s="118"/>
      <c r="D937" s="118"/>
      <c r="E937" s="119"/>
    </row>
    <row r="938" spans="1:5" x14ac:dyDescent="0.25">
      <c r="A938" s="106"/>
      <c r="B938" s="13">
        <v>2019</v>
      </c>
      <c r="C938" s="13">
        <v>2020</v>
      </c>
      <c r="D938" s="13">
        <v>2021</v>
      </c>
      <c r="E938" s="13">
        <v>2022</v>
      </c>
    </row>
    <row r="939" spans="1:5" ht="15.75" customHeight="1" thickBot="1" x14ac:dyDescent="0.3">
      <c r="A939" s="107"/>
      <c r="B939" s="14" t="s">
        <v>13</v>
      </c>
      <c r="C939" s="14" t="s">
        <v>14</v>
      </c>
      <c r="D939" s="14" t="s">
        <v>14</v>
      </c>
      <c r="E939" s="14" t="s">
        <v>14</v>
      </c>
    </row>
    <row r="940" spans="1:5" ht="15.75" thickBot="1" x14ac:dyDescent="0.3">
      <c r="A940" s="19" t="s">
        <v>61</v>
      </c>
      <c r="B940" s="20">
        <f>B941+B942+B943+B944</f>
        <v>0</v>
      </c>
      <c r="C940" s="20">
        <f t="shared" ref="C940:E940" si="192">C941+C942+C943+C944</f>
        <v>0</v>
      </c>
      <c r="D940" s="20">
        <f t="shared" si="192"/>
        <v>0</v>
      </c>
      <c r="E940" s="20">
        <f t="shared" si="192"/>
        <v>0</v>
      </c>
    </row>
    <row r="941" spans="1:5" ht="15.75" thickBot="1" x14ac:dyDescent="0.3">
      <c r="A941" s="21" t="s">
        <v>38</v>
      </c>
      <c r="B941" s="20"/>
      <c r="C941" s="20"/>
      <c r="D941" s="20"/>
      <c r="E941" s="20"/>
    </row>
    <row r="942" spans="1:5" ht="15.75" thickBot="1" x14ac:dyDescent="0.3">
      <c r="A942" s="21" t="s">
        <v>62</v>
      </c>
      <c r="B942" s="20"/>
      <c r="C942" s="20"/>
      <c r="D942" s="20"/>
      <c r="E942" s="20"/>
    </row>
    <row r="943" spans="1:5" ht="15.75" thickBot="1" x14ac:dyDescent="0.3">
      <c r="A943" s="21" t="s">
        <v>63</v>
      </c>
      <c r="B943" s="20"/>
      <c r="C943" s="20"/>
      <c r="D943" s="20"/>
      <c r="E943" s="20"/>
    </row>
    <row r="944" spans="1:5" ht="15.75" thickBot="1" x14ac:dyDescent="0.3">
      <c r="A944" s="21" t="s">
        <v>64</v>
      </c>
      <c r="B944" s="20"/>
      <c r="C944" s="20"/>
      <c r="D944" s="20"/>
      <c r="E944" s="20"/>
    </row>
    <row r="945" spans="1:5" ht="15.75" thickBot="1" x14ac:dyDescent="0.3">
      <c r="A945" s="19" t="s">
        <v>65</v>
      </c>
      <c r="B945" s="23">
        <f>B946+B947+B948+B949</f>
        <v>4234</v>
      </c>
      <c r="C945" s="23">
        <f t="shared" ref="C945:E945" si="193">C946+C947+C948+C949</f>
        <v>700</v>
      </c>
      <c r="D945" s="23">
        <f t="shared" si="193"/>
        <v>0</v>
      </c>
      <c r="E945" s="23">
        <f t="shared" si="193"/>
        <v>0</v>
      </c>
    </row>
    <row r="946" spans="1:5" ht="15.75" thickBot="1" x14ac:dyDescent="0.3">
      <c r="A946" s="21" t="s">
        <v>38</v>
      </c>
      <c r="B946" s="23"/>
      <c r="C946" s="23"/>
      <c r="D946" s="23"/>
      <c r="E946" s="23"/>
    </row>
    <row r="947" spans="1:5" ht="15.75" thickBot="1" x14ac:dyDescent="0.3">
      <c r="A947" s="21" t="s">
        <v>62</v>
      </c>
      <c r="B947" s="15">
        <v>3500</v>
      </c>
      <c r="C947" s="15">
        <v>0</v>
      </c>
      <c r="D947" s="15"/>
      <c r="E947" s="23"/>
    </row>
    <row r="948" spans="1:5" ht="15.75" thickBot="1" x14ac:dyDescent="0.3">
      <c r="A948" s="21" t="s">
        <v>63</v>
      </c>
      <c r="B948" s="15">
        <v>334</v>
      </c>
      <c r="C948" s="15">
        <v>500</v>
      </c>
      <c r="D948" s="23"/>
      <c r="E948" s="23"/>
    </row>
    <row r="949" spans="1:5" ht="15.75" customHeight="1" thickBot="1" x14ac:dyDescent="0.3">
      <c r="A949" s="21" t="s">
        <v>64</v>
      </c>
      <c r="B949" s="15">
        <v>400</v>
      </c>
      <c r="C949" s="15">
        <v>200</v>
      </c>
      <c r="D949" s="15"/>
      <c r="E949" s="23"/>
    </row>
    <row r="950" spans="1:5" ht="15.75" thickBot="1" x14ac:dyDescent="0.3">
      <c r="A950" s="28" t="s">
        <v>50</v>
      </c>
      <c r="B950" s="23">
        <f>B940+B945</f>
        <v>4234</v>
      </c>
      <c r="C950" s="23">
        <f t="shared" ref="C950:E950" si="194">C940+C945</f>
        <v>700</v>
      </c>
      <c r="D950" s="23">
        <f t="shared" si="194"/>
        <v>0</v>
      </c>
      <c r="E950" s="23">
        <f t="shared" si="194"/>
        <v>0</v>
      </c>
    </row>
    <row r="951" spans="1:5" ht="15.75" thickBot="1" x14ac:dyDescent="0.3">
      <c r="A951" s="75" t="s">
        <v>54</v>
      </c>
      <c r="B951" s="206" t="s">
        <v>239</v>
      </c>
      <c r="C951" s="207"/>
      <c r="D951" s="208"/>
      <c r="E951" s="209"/>
    </row>
    <row r="952" spans="1:5" ht="34.5" thickBot="1" x14ac:dyDescent="0.3">
      <c r="A952" s="12" t="s">
        <v>109</v>
      </c>
      <c r="B952" s="77" t="s">
        <v>240</v>
      </c>
      <c r="C952" s="41" t="s">
        <v>56</v>
      </c>
      <c r="D952" s="42"/>
      <c r="E952" s="43"/>
    </row>
    <row r="953" spans="1:5" ht="15.75" thickBot="1" x14ac:dyDescent="0.3">
      <c r="A953" s="6" t="s">
        <v>26</v>
      </c>
      <c r="B953" s="111" t="s">
        <v>241</v>
      </c>
      <c r="C953" s="112"/>
      <c r="D953" s="112"/>
      <c r="E953" s="113"/>
    </row>
    <row r="954" spans="1:5" ht="15.75" thickBot="1" x14ac:dyDescent="0.3">
      <c r="A954" s="6" t="s">
        <v>28</v>
      </c>
      <c r="B954" s="114" t="s">
        <v>242</v>
      </c>
      <c r="C954" s="115"/>
      <c r="D954" s="115"/>
      <c r="E954" s="116"/>
    </row>
    <row r="955" spans="1:5" x14ac:dyDescent="0.25">
      <c r="A955" s="106"/>
      <c r="B955" s="13">
        <v>2019</v>
      </c>
      <c r="C955" s="13">
        <v>2020</v>
      </c>
      <c r="D955" s="13">
        <v>2021</v>
      </c>
      <c r="E955" s="13">
        <v>2022</v>
      </c>
    </row>
    <row r="956" spans="1:5" ht="15.75" thickBot="1" x14ac:dyDescent="0.3">
      <c r="A956" s="107"/>
      <c r="B956" s="14" t="s">
        <v>13</v>
      </c>
      <c r="C956" s="14" t="s">
        <v>14</v>
      </c>
      <c r="D956" s="14" t="s">
        <v>14</v>
      </c>
      <c r="E956" s="14" t="s">
        <v>14</v>
      </c>
    </row>
    <row r="957" spans="1:5" ht="15.75" thickBot="1" x14ac:dyDescent="0.3">
      <c r="A957" s="6" t="s">
        <v>29</v>
      </c>
      <c r="B957" s="103">
        <v>1</v>
      </c>
      <c r="C957" s="15">
        <v>1</v>
      </c>
      <c r="D957" s="15">
        <v>1</v>
      </c>
      <c r="E957" s="15">
        <v>0</v>
      </c>
    </row>
    <row r="958" spans="1:5" ht="15.75" customHeight="1" thickBot="1" x14ac:dyDescent="0.3">
      <c r="A958" s="6" t="s">
        <v>30</v>
      </c>
      <c r="B958" s="15">
        <v>8460</v>
      </c>
      <c r="C958" s="15">
        <v>11500</v>
      </c>
      <c r="D958" s="15">
        <v>5700</v>
      </c>
      <c r="E958" s="15">
        <v>0</v>
      </c>
    </row>
    <row r="959" spans="1:5" ht="15.75" thickBot="1" x14ac:dyDescent="0.3">
      <c r="A959" s="6" t="s">
        <v>31</v>
      </c>
      <c r="B959" s="15">
        <f>B958/B957</f>
        <v>8460</v>
      </c>
      <c r="C959" s="15">
        <f t="shared" ref="C959:E959" si="195">C958/C957</f>
        <v>11500</v>
      </c>
      <c r="D959" s="15">
        <f t="shared" si="195"/>
        <v>5700</v>
      </c>
      <c r="E959" s="15" t="e">
        <f t="shared" si="195"/>
        <v>#DIV/0!</v>
      </c>
    </row>
    <row r="960" spans="1:5" ht="15.75" thickBot="1" x14ac:dyDescent="0.3">
      <c r="A960" s="6" t="s">
        <v>32</v>
      </c>
      <c r="B960" s="103" t="s">
        <v>33</v>
      </c>
      <c r="C960" s="17">
        <f t="shared" ref="C960:E962" si="196">C957/B957-1</f>
        <v>0</v>
      </c>
      <c r="D960" s="17">
        <f t="shared" si="196"/>
        <v>0</v>
      </c>
      <c r="E960" s="17">
        <f t="shared" si="196"/>
        <v>-1</v>
      </c>
    </row>
    <row r="961" spans="1:5" ht="15.75" thickBot="1" x14ac:dyDescent="0.3">
      <c r="A961" s="6" t="s">
        <v>34</v>
      </c>
      <c r="B961" s="103" t="s">
        <v>33</v>
      </c>
      <c r="C961" s="17">
        <f t="shared" si="196"/>
        <v>0.35933806146572111</v>
      </c>
      <c r="D961" s="17">
        <f t="shared" si="196"/>
        <v>-0.5043478260869565</v>
      </c>
      <c r="E961" s="17">
        <f t="shared" si="196"/>
        <v>-1</v>
      </c>
    </row>
    <row r="962" spans="1:5" ht="15.75" thickBot="1" x14ac:dyDescent="0.3">
      <c r="A962" s="6" t="s">
        <v>35</v>
      </c>
      <c r="B962" s="103" t="s">
        <v>33</v>
      </c>
      <c r="C962" s="17">
        <f t="shared" si="196"/>
        <v>0.35933806146572111</v>
      </c>
      <c r="D962" s="17">
        <f t="shared" si="196"/>
        <v>-0.5043478260869565</v>
      </c>
      <c r="E962" s="17" t="e">
        <f t="shared" si="196"/>
        <v>#DIV/0!</v>
      </c>
    </row>
    <row r="963" spans="1:5" ht="15.75" thickBot="1" x14ac:dyDescent="0.3">
      <c r="A963" s="117" t="s">
        <v>78</v>
      </c>
      <c r="B963" s="118"/>
      <c r="C963" s="118"/>
      <c r="D963" s="118"/>
      <c r="E963" s="119"/>
    </row>
    <row r="964" spans="1:5" ht="15.75" customHeight="1" x14ac:dyDescent="0.25">
      <c r="A964" s="106"/>
      <c r="B964" s="13">
        <v>2019</v>
      </c>
      <c r="C964" s="13">
        <v>2020</v>
      </c>
      <c r="D964" s="13">
        <v>2021</v>
      </c>
      <c r="E964" s="13">
        <v>2022</v>
      </c>
    </row>
    <row r="965" spans="1:5" ht="15.75" thickBot="1" x14ac:dyDescent="0.3">
      <c r="A965" s="107"/>
      <c r="B965" s="14" t="s">
        <v>13</v>
      </c>
      <c r="C965" s="14" t="s">
        <v>14</v>
      </c>
      <c r="D965" s="14" t="s">
        <v>14</v>
      </c>
      <c r="E965" s="14" t="s">
        <v>14</v>
      </c>
    </row>
    <row r="966" spans="1:5" ht="15.75" thickBot="1" x14ac:dyDescent="0.3">
      <c r="A966" s="19" t="s">
        <v>61</v>
      </c>
      <c r="B966" s="20">
        <f>B967+B968+B969+B970</f>
        <v>0</v>
      </c>
      <c r="C966" s="20">
        <f t="shared" ref="C966:E966" si="197">C967+C968+C969+C970</f>
        <v>0</v>
      </c>
      <c r="D966" s="20">
        <f t="shared" si="197"/>
        <v>0</v>
      </c>
      <c r="E966" s="20">
        <f t="shared" si="197"/>
        <v>0</v>
      </c>
    </row>
    <row r="967" spans="1:5" ht="15.75" thickBot="1" x14ac:dyDescent="0.3">
      <c r="A967" s="21" t="s">
        <v>38</v>
      </c>
      <c r="B967" s="20"/>
      <c r="C967" s="20"/>
      <c r="D967" s="20"/>
      <c r="E967" s="20"/>
    </row>
    <row r="968" spans="1:5" ht="15.75" thickBot="1" x14ac:dyDescent="0.3">
      <c r="A968" s="21" t="s">
        <v>62</v>
      </c>
      <c r="B968" s="20"/>
      <c r="C968" s="20"/>
      <c r="D968" s="20"/>
      <c r="E968" s="20"/>
    </row>
    <row r="969" spans="1:5" ht="15.75" thickBot="1" x14ac:dyDescent="0.3">
      <c r="A969" s="21" t="s">
        <v>63</v>
      </c>
      <c r="B969" s="20"/>
      <c r="C969" s="20"/>
      <c r="D969" s="20"/>
      <c r="E969" s="20"/>
    </row>
    <row r="970" spans="1:5" ht="15.75" thickBot="1" x14ac:dyDescent="0.3">
      <c r="A970" s="21" t="s">
        <v>64</v>
      </c>
      <c r="B970" s="20"/>
      <c r="C970" s="20"/>
      <c r="D970" s="20"/>
      <c r="E970" s="20"/>
    </row>
    <row r="971" spans="1:5" ht="15.75" thickBot="1" x14ac:dyDescent="0.3">
      <c r="A971" s="19" t="s">
        <v>65</v>
      </c>
      <c r="B971" s="23">
        <f>B972+B973+B974+B975</f>
        <v>8460</v>
      </c>
      <c r="C971" s="23">
        <f t="shared" ref="C971:E971" si="198">C972+C973+C974+C975</f>
        <v>11500</v>
      </c>
      <c r="D971" s="23">
        <f t="shared" si="198"/>
        <v>5700</v>
      </c>
      <c r="E971" s="23">
        <f t="shared" si="198"/>
        <v>0</v>
      </c>
    </row>
    <row r="972" spans="1:5" ht="15.75" thickBot="1" x14ac:dyDescent="0.3">
      <c r="A972" s="21" t="s">
        <v>38</v>
      </c>
      <c r="B972" s="23"/>
      <c r="C972" s="23"/>
      <c r="D972" s="23"/>
      <c r="E972" s="23"/>
    </row>
    <row r="973" spans="1:5" ht="15.75" thickBot="1" x14ac:dyDescent="0.3">
      <c r="A973" s="21" t="s">
        <v>62</v>
      </c>
      <c r="B973" s="15">
        <v>6500</v>
      </c>
      <c r="C973" s="15">
        <v>10000</v>
      </c>
      <c r="D973" s="15">
        <v>5000</v>
      </c>
      <c r="E973" s="23">
        <v>0</v>
      </c>
    </row>
    <row r="974" spans="1:5" ht="15.75" customHeight="1" thickBot="1" x14ac:dyDescent="0.3">
      <c r="A974" s="21" t="s">
        <v>63</v>
      </c>
      <c r="B974" s="15">
        <v>1960</v>
      </c>
      <c r="C974" s="15">
        <v>1000</v>
      </c>
      <c r="D974" s="23">
        <v>500</v>
      </c>
      <c r="E974" s="23"/>
    </row>
    <row r="975" spans="1:5" ht="15.75" thickBot="1" x14ac:dyDescent="0.3">
      <c r="A975" s="21" t="s">
        <v>64</v>
      </c>
      <c r="B975" s="15"/>
      <c r="C975" s="15">
        <v>500</v>
      </c>
      <c r="D975" s="15">
        <v>200</v>
      </c>
      <c r="E975" s="23"/>
    </row>
    <row r="976" spans="1:5" ht="15.75" thickBot="1" x14ac:dyDescent="0.3">
      <c r="A976" s="28" t="s">
        <v>50</v>
      </c>
      <c r="B976" s="23">
        <f>B966+B971</f>
        <v>8460</v>
      </c>
      <c r="C976" s="23">
        <f t="shared" ref="C976:E976" si="199">C966+C971</f>
        <v>11500</v>
      </c>
      <c r="D976" s="23">
        <f t="shared" si="199"/>
        <v>5700</v>
      </c>
      <c r="E976" s="22">
        <f t="shared" si="199"/>
        <v>0</v>
      </c>
    </row>
    <row r="977" spans="1:5" ht="27" customHeight="1" thickBot="1" x14ac:dyDescent="0.3">
      <c r="A977" s="75" t="s">
        <v>54</v>
      </c>
      <c r="B977" s="210" t="s">
        <v>243</v>
      </c>
      <c r="C977" s="211"/>
      <c r="D977" s="211"/>
      <c r="E977" s="212"/>
    </row>
    <row r="978" spans="1:5" ht="45.75" thickBot="1" x14ac:dyDescent="0.3">
      <c r="A978" s="12" t="s">
        <v>109</v>
      </c>
      <c r="B978" s="77" t="s">
        <v>244</v>
      </c>
      <c r="C978" s="41" t="s">
        <v>56</v>
      </c>
      <c r="D978" s="42"/>
      <c r="E978" s="43"/>
    </row>
    <row r="979" spans="1:5" ht="21.75" customHeight="1" thickBot="1" x14ac:dyDescent="0.3">
      <c r="A979" s="6" t="s">
        <v>26</v>
      </c>
      <c r="B979" s="111" t="s">
        <v>245</v>
      </c>
      <c r="C979" s="112"/>
      <c r="D979" s="112"/>
      <c r="E979" s="113"/>
    </row>
    <row r="980" spans="1:5" ht="15.75" thickBot="1" x14ac:dyDescent="0.3">
      <c r="A980" s="6" t="s">
        <v>28</v>
      </c>
      <c r="B980" s="114" t="s">
        <v>246</v>
      </c>
      <c r="C980" s="115"/>
      <c r="D980" s="115"/>
      <c r="E980" s="116"/>
    </row>
    <row r="981" spans="1:5" x14ac:dyDescent="0.25">
      <c r="A981" s="106"/>
      <c r="B981" s="13">
        <v>2019</v>
      </c>
      <c r="C981" s="13">
        <v>2020</v>
      </c>
      <c r="D981" s="13">
        <v>2021</v>
      </c>
      <c r="E981" s="13">
        <v>2022</v>
      </c>
    </row>
    <row r="982" spans="1:5" ht="15.75" thickBot="1" x14ac:dyDescent="0.3">
      <c r="A982" s="107"/>
      <c r="B982" s="14" t="s">
        <v>13</v>
      </c>
      <c r="C982" s="14" t="s">
        <v>14</v>
      </c>
      <c r="D982" s="14" t="s">
        <v>14</v>
      </c>
      <c r="E982" s="14" t="s">
        <v>14</v>
      </c>
    </row>
    <row r="983" spans="1:5" ht="15.75" thickBot="1" x14ac:dyDescent="0.3">
      <c r="A983" s="6" t="s">
        <v>29</v>
      </c>
      <c r="B983" s="103">
        <v>1</v>
      </c>
      <c r="C983" s="15">
        <v>2</v>
      </c>
      <c r="D983" s="15">
        <v>8</v>
      </c>
      <c r="E983" s="15">
        <v>0</v>
      </c>
    </row>
    <row r="984" spans="1:5" ht="15.75" thickBot="1" x14ac:dyDescent="0.3">
      <c r="A984" s="6" t="s">
        <v>30</v>
      </c>
      <c r="B984" s="15">
        <v>11000</v>
      </c>
      <c r="C984" s="15">
        <v>24000</v>
      </c>
      <c r="D984" s="15">
        <v>104000</v>
      </c>
      <c r="E984" s="15">
        <f t="shared" ref="E984" si="200">E1002</f>
        <v>0</v>
      </c>
    </row>
    <row r="985" spans="1:5" ht="15.75" thickBot="1" x14ac:dyDescent="0.3">
      <c r="A985" s="6" t="s">
        <v>31</v>
      </c>
      <c r="B985" s="15">
        <f>B984/B983</f>
        <v>11000</v>
      </c>
      <c r="C985" s="15">
        <f t="shared" ref="C985:E985" si="201">C984/C983</f>
        <v>12000</v>
      </c>
      <c r="D985" s="15">
        <f t="shared" si="201"/>
        <v>13000</v>
      </c>
      <c r="E985" s="15" t="e">
        <f t="shared" si="201"/>
        <v>#DIV/0!</v>
      </c>
    </row>
    <row r="986" spans="1:5" ht="15.75" thickBot="1" x14ac:dyDescent="0.3">
      <c r="A986" s="6" t="s">
        <v>32</v>
      </c>
      <c r="B986" s="103" t="s">
        <v>33</v>
      </c>
      <c r="C986" s="17">
        <f t="shared" ref="C986:E988" si="202">C983/B983-1</f>
        <v>1</v>
      </c>
      <c r="D986" s="17">
        <f t="shared" si="202"/>
        <v>3</v>
      </c>
      <c r="E986" s="17">
        <f t="shared" si="202"/>
        <v>-1</v>
      </c>
    </row>
    <row r="987" spans="1:5" ht="15.75" thickBot="1" x14ac:dyDescent="0.3">
      <c r="A987" s="6" t="s">
        <v>34</v>
      </c>
      <c r="B987" s="103" t="s">
        <v>33</v>
      </c>
      <c r="C987" s="17">
        <f t="shared" si="202"/>
        <v>1.1818181818181817</v>
      </c>
      <c r="D987" s="17">
        <f t="shared" si="202"/>
        <v>3.333333333333333</v>
      </c>
      <c r="E987" s="17">
        <f t="shared" si="202"/>
        <v>-1</v>
      </c>
    </row>
    <row r="988" spans="1:5" ht="27" customHeight="1" thickBot="1" x14ac:dyDescent="0.3">
      <c r="A988" s="6" t="s">
        <v>35</v>
      </c>
      <c r="B988" s="103" t="s">
        <v>33</v>
      </c>
      <c r="C988" s="17">
        <f t="shared" si="202"/>
        <v>9.0909090909090828E-2</v>
      </c>
      <c r="D988" s="17">
        <f t="shared" si="202"/>
        <v>8.3333333333333259E-2</v>
      </c>
      <c r="E988" s="17" t="e">
        <f t="shared" si="202"/>
        <v>#DIV/0!</v>
      </c>
    </row>
    <row r="989" spans="1:5" ht="15.75" thickBot="1" x14ac:dyDescent="0.3">
      <c r="A989" s="117" t="s">
        <v>78</v>
      </c>
      <c r="B989" s="118"/>
      <c r="C989" s="118"/>
      <c r="D989" s="118"/>
      <c r="E989" s="119"/>
    </row>
    <row r="990" spans="1:5" x14ac:dyDescent="0.25">
      <c r="A990" s="106"/>
      <c r="B990" s="13">
        <v>2019</v>
      </c>
      <c r="C990" s="13">
        <v>2020</v>
      </c>
      <c r="D990" s="13">
        <v>2021</v>
      </c>
      <c r="E990" s="13">
        <v>2022</v>
      </c>
    </row>
    <row r="991" spans="1:5" ht="15.75" thickBot="1" x14ac:dyDescent="0.3">
      <c r="A991" s="107"/>
      <c r="B991" s="14" t="s">
        <v>13</v>
      </c>
      <c r="C991" s="14" t="s">
        <v>14</v>
      </c>
      <c r="D991" s="14" t="s">
        <v>14</v>
      </c>
      <c r="E991" s="14" t="s">
        <v>14</v>
      </c>
    </row>
    <row r="992" spans="1:5" ht="15.75" thickBot="1" x14ac:dyDescent="0.3">
      <c r="A992" s="19" t="s">
        <v>61</v>
      </c>
      <c r="B992" s="20">
        <f>B993+B994+B995+B996</f>
        <v>0</v>
      </c>
      <c r="C992" s="20">
        <f t="shared" ref="C992:E992" si="203">C993+C994+C995+C996</f>
        <v>0</v>
      </c>
      <c r="D992" s="20">
        <f t="shared" si="203"/>
        <v>0</v>
      </c>
      <c r="E992" s="20">
        <f t="shared" si="203"/>
        <v>0</v>
      </c>
    </row>
    <row r="993" spans="1:5" ht="15.75" thickBot="1" x14ac:dyDescent="0.3">
      <c r="A993" s="21" t="s">
        <v>38</v>
      </c>
      <c r="B993" s="20"/>
      <c r="C993" s="20"/>
      <c r="D993" s="20"/>
      <c r="E993" s="20"/>
    </row>
    <row r="994" spans="1:5" ht="15.75" thickBot="1" x14ac:dyDescent="0.3">
      <c r="A994" s="21" t="s">
        <v>62</v>
      </c>
      <c r="B994" s="20"/>
      <c r="C994" s="20"/>
      <c r="D994" s="20"/>
      <c r="E994" s="20"/>
    </row>
    <row r="995" spans="1:5" ht="15.75" thickBot="1" x14ac:dyDescent="0.3">
      <c r="A995" s="21" t="s">
        <v>63</v>
      </c>
      <c r="B995" s="20"/>
      <c r="C995" s="20"/>
      <c r="D995" s="20"/>
      <c r="E995" s="20"/>
    </row>
    <row r="996" spans="1:5" ht="15.75" thickBot="1" x14ac:dyDescent="0.3">
      <c r="A996" s="21" t="s">
        <v>64</v>
      </c>
      <c r="B996" s="20"/>
      <c r="C996" s="20"/>
      <c r="D996" s="20"/>
      <c r="E996" s="20"/>
    </row>
    <row r="997" spans="1:5" ht="15.75" thickBot="1" x14ac:dyDescent="0.3">
      <c r="A997" s="19" t="s">
        <v>65</v>
      </c>
      <c r="B997" s="23">
        <f>B998+B999+B1000+B1001</f>
        <v>11000</v>
      </c>
      <c r="C997" s="23">
        <f t="shared" ref="C997:E997" si="204">C998+C999+C1000+C1001</f>
        <v>24000</v>
      </c>
      <c r="D997" s="23">
        <f t="shared" si="204"/>
        <v>104000</v>
      </c>
      <c r="E997" s="23">
        <f t="shared" si="204"/>
        <v>0</v>
      </c>
    </row>
    <row r="998" spans="1:5" ht="15.75" thickBot="1" x14ac:dyDescent="0.3">
      <c r="A998" s="21" t="s">
        <v>38</v>
      </c>
      <c r="B998" s="23"/>
      <c r="C998" s="23"/>
      <c r="D998" s="23"/>
      <c r="E998" s="23"/>
    </row>
    <row r="999" spans="1:5" ht="15.75" thickBot="1" x14ac:dyDescent="0.3">
      <c r="A999" s="21" t="s">
        <v>62</v>
      </c>
      <c r="B999" s="15">
        <v>10000</v>
      </c>
      <c r="C999" s="15">
        <v>20000</v>
      </c>
      <c r="D999" s="78">
        <v>100000</v>
      </c>
      <c r="E999" s="23"/>
    </row>
    <row r="1000" spans="1:5" ht="15.75" thickBot="1" x14ac:dyDescent="0.3">
      <c r="A1000" s="21" t="s">
        <v>63</v>
      </c>
      <c r="B1000" s="15"/>
      <c r="C1000" s="15"/>
      <c r="D1000" s="23"/>
      <c r="E1000" s="23"/>
    </row>
    <row r="1001" spans="1:5" ht="15.75" thickBot="1" x14ac:dyDescent="0.3">
      <c r="A1001" s="21" t="s">
        <v>64</v>
      </c>
      <c r="B1001" s="15">
        <v>1000</v>
      </c>
      <c r="C1001" s="15">
        <v>4000</v>
      </c>
      <c r="D1001" s="15">
        <v>4000</v>
      </c>
      <c r="E1001" s="23"/>
    </row>
    <row r="1002" spans="1:5" ht="15.75" thickBot="1" x14ac:dyDescent="0.3">
      <c r="A1002" s="28" t="s">
        <v>50</v>
      </c>
      <c r="B1002" s="23">
        <f>B992+B997</f>
        <v>11000</v>
      </c>
      <c r="C1002" s="23">
        <f t="shared" ref="C1002:E1002" si="205">C992+C997</f>
        <v>24000</v>
      </c>
      <c r="D1002" s="23">
        <f t="shared" si="205"/>
        <v>104000</v>
      </c>
      <c r="E1002" s="23">
        <f t="shared" si="205"/>
        <v>0</v>
      </c>
    </row>
    <row r="1003" spans="1:5" ht="15.75" thickBot="1" x14ac:dyDescent="0.3">
      <c r="A1003" s="75" t="s">
        <v>54</v>
      </c>
      <c r="B1003" s="210" t="s">
        <v>247</v>
      </c>
      <c r="C1003" s="211"/>
      <c r="D1003" s="211"/>
      <c r="E1003" s="212"/>
    </row>
    <row r="1004" spans="1:5" ht="45.75" thickBot="1" x14ac:dyDescent="0.3">
      <c r="A1004" s="12" t="s">
        <v>109</v>
      </c>
      <c r="B1004" s="77" t="s">
        <v>248</v>
      </c>
      <c r="C1004" s="41" t="s">
        <v>56</v>
      </c>
      <c r="D1004" s="42"/>
      <c r="E1004" s="43"/>
    </row>
    <row r="1005" spans="1:5" ht="15.75" thickBot="1" x14ac:dyDescent="0.3">
      <c r="A1005" s="6" t="s">
        <v>26</v>
      </c>
      <c r="B1005" s="111" t="s">
        <v>249</v>
      </c>
      <c r="C1005" s="112"/>
      <c r="D1005" s="112"/>
      <c r="E1005" s="113"/>
    </row>
    <row r="1006" spans="1:5" ht="15.75" thickBot="1" x14ac:dyDescent="0.3">
      <c r="A1006" s="6" t="s">
        <v>28</v>
      </c>
      <c r="B1006" s="114" t="s">
        <v>250</v>
      </c>
      <c r="C1006" s="115"/>
      <c r="D1006" s="115"/>
      <c r="E1006" s="116"/>
    </row>
    <row r="1007" spans="1:5" x14ac:dyDescent="0.25">
      <c r="A1007" s="106"/>
      <c r="B1007" s="13">
        <v>2019</v>
      </c>
      <c r="C1007" s="13">
        <v>2020</v>
      </c>
      <c r="D1007" s="13">
        <v>2021</v>
      </c>
      <c r="E1007" s="13">
        <v>2022</v>
      </c>
    </row>
    <row r="1008" spans="1:5" ht="15.75" thickBot="1" x14ac:dyDescent="0.3">
      <c r="A1008" s="107"/>
      <c r="B1008" s="14" t="s">
        <v>13</v>
      </c>
      <c r="C1008" s="14" t="s">
        <v>14</v>
      </c>
      <c r="D1008" s="14" t="s">
        <v>14</v>
      </c>
      <c r="E1008" s="14" t="s">
        <v>14</v>
      </c>
    </row>
    <row r="1009" spans="1:5" ht="15.75" thickBot="1" x14ac:dyDescent="0.3">
      <c r="A1009" s="6" t="s">
        <v>29</v>
      </c>
      <c r="B1009" s="103">
        <v>1</v>
      </c>
      <c r="C1009" s="15">
        <v>1</v>
      </c>
      <c r="D1009" s="15">
        <v>0</v>
      </c>
      <c r="E1009" s="15">
        <v>0</v>
      </c>
    </row>
    <row r="1010" spans="1:5" ht="15.75" thickBot="1" x14ac:dyDescent="0.3">
      <c r="A1010" s="6" t="s">
        <v>30</v>
      </c>
      <c r="B1010" s="15">
        <v>10510</v>
      </c>
      <c r="C1010" s="15">
        <v>10510</v>
      </c>
      <c r="D1010" s="15">
        <v>0</v>
      </c>
      <c r="E1010" s="15">
        <f t="shared" ref="E1010" si="206">E1028</f>
        <v>0</v>
      </c>
    </row>
    <row r="1011" spans="1:5" ht="15.75" thickBot="1" x14ac:dyDescent="0.3">
      <c r="A1011" s="6" t="s">
        <v>31</v>
      </c>
      <c r="B1011" s="15">
        <f>B1010/B1009</f>
        <v>10510</v>
      </c>
      <c r="C1011" s="15">
        <f t="shared" ref="C1011:E1011" si="207">C1010/C1009</f>
        <v>10510</v>
      </c>
      <c r="D1011" s="15" t="e">
        <f t="shared" si="207"/>
        <v>#DIV/0!</v>
      </c>
      <c r="E1011" s="15" t="e">
        <f t="shared" si="207"/>
        <v>#DIV/0!</v>
      </c>
    </row>
    <row r="1012" spans="1:5" ht="15.75" thickBot="1" x14ac:dyDescent="0.3">
      <c r="A1012" s="6" t="s">
        <v>32</v>
      </c>
      <c r="B1012" s="103" t="s">
        <v>33</v>
      </c>
      <c r="C1012" s="17">
        <f t="shared" ref="C1012:E1014" si="208">C1009/B1009-1</f>
        <v>0</v>
      </c>
      <c r="D1012" s="17">
        <f t="shared" si="208"/>
        <v>-1</v>
      </c>
      <c r="E1012" s="17" t="e">
        <f t="shared" si="208"/>
        <v>#DIV/0!</v>
      </c>
    </row>
    <row r="1013" spans="1:5" ht="15.75" thickBot="1" x14ac:dyDescent="0.3">
      <c r="A1013" s="6" t="s">
        <v>34</v>
      </c>
      <c r="B1013" s="103" t="s">
        <v>33</v>
      </c>
      <c r="C1013" s="17">
        <f t="shared" si="208"/>
        <v>0</v>
      </c>
      <c r="D1013" s="17">
        <f t="shared" si="208"/>
        <v>-1</v>
      </c>
      <c r="E1013" s="17" t="e">
        <f t="shared" si="208"/>
        <v>#DIV/0!</v>
      </c>
    </row>
    <row r="1014" spans="1:5" ht="15.75" thickBot="1" x14ac:dyDescent="0.3">
      <c r="A1014" s="6" t="s">
        <v>35</v>
      </c>
      <c r="B1014" s="103" t="s">
        <v>33</v>
      </c>
      <c r="C1014" s="17">
        <f t="shared" si="208"/>
        <v>0</v>
      </c>
      <c r="D1014" s="17" t="e">
        <f t="shared" si="208"/>
        <v>#DIV/0!</v>
      </c>
      <c r="E1014" s="17" t="e">
        <f t="shared" si="208"/>
        <v>#DIV/0!</v>
      </c>
    </row>
    <row r="1015" spans="1:5" ht="15.75" thickBot="1" x14ac:dyDescent="0.3">
      <c r="A1015" s="117" t="s">
        <v>78</v>
      </c>
      <c r="B1015" s="118"/>
      <c r="C1015" s="118"/>
      <c r="D1015" s="118"/>
      <c r="E1015" s="119"/>
    </row>
    <row r="1016" spans="1:5" x14ac:dyDescent="0.25">
      <c r="A1016" s="106"/>
      <c r="B1016" s="13">
        <v>2019</v>
      </c>
      <c r="C1016" s="13">
        <v>2020</v>
      </c>
      <c r="D1016" s="13">
        <v>2021</v>
      </c>
      <c r="E1016" s="13">
        <v>2022</v>
      </c>
    </row>
    <row r="1017" spans="1:5" ht="15.75" thickBot="1" x14ac:dyDescent="0.3">
      <c r="A1017" s="107"/>
      <c r="B1017" s="14" t="s">
        <v>13</v>
      </c>
      <c r="C1017" s="14" t="s">
        <v>14</v>
      </c>
      <c r="D1017" s="14" t="s">
        <v>14</v>
      </c>
      <c r="E1017" s="14" t="s">
        <v>14</v>
      </c>
    </row>
    <row r="1018" spans="1:5" ht="15.75" thickBot="1" x14ac:dyDescent="0.3">
      <c r="A1018" s="19" t="s">
        <v>61</v>
      </c>
      <c r="B1018" s="20">
        <f>B1019+B1020+B1021+B1022</f>
        <v>0</v>
      </c>
      <c r="C1018" s="20">
        <f t="shared" ref="C1018:E1018" si="209">C1019+C1020+C1021+C1022</f>
        <v>0</v>
      </c>
      <c r="D1018" s="20">
        <f t="shared" si="209"/>
        <v>0</v>
      </c>
      <c r="E1018" s="20">
        <f t="shared" si="209"/>
        <v>0</v>
      </c>
    </row>
    <row r="1019" spans="1:5" ht="15.75" thickBot="1" x14ac:dyDescent="0.3">
      <c r="A1019" s="21" t="s">
        <v>38</v>
      </c>
      <c r="B1019" s="20"/>
      <c r="C1019" s="20"/>
      <c r="D1019" s="20"/>
      <c r="E1019" s="20"/>
    </row>
    <row r="1020" spans="1:5" ht="15.75" thickBot="1" x14ac:dyDescent="0.3">
      <c r="A1020" s="21" t="s">
        <v>62</v>
      </c>
      <c r="B1020" s="20"/>
      <c r="C1020" s="20"/>
      <c r="D1020" s="20"/>
      <c r="E1020" s="20"/>
    </row>
    <row r="1021" spans="1:5" ht="15.75" thickBot="1" x14ac:dyDescent="0.3">
      <c r="A1021" s="21" t="s">
        <v>63</v>
      </c>
      <c r="B1021" s="20"/>
      <c r="C1021" s="20"/>
      <c r="D1021" s="20"/>
      <c r="E1021" s="20"/>
    </row>
    <row r="1022" spans="1:5" ht="15.75" thickBot="1" x14ac:dyDescent="0.3">
      <c r="A1022" s="21" t="s">
        <v>64</v>
      </c>
      <c r="B1022" s="20"/>
      <c r="C1022" s="20"/>
      <c r="D1022" s="20"/>
      <c r="E1022" s="20"/>
    </row>
    <row r="1023" spans="1:5" ht="15" customHeight="1" thickBot="1" x14ac:dyDescent="0.3">
      <c r="A1023" s="19" t="s">
        <v>65</v>
      </c>
      <c r="B1023" s="23">
        <f>B1024+B1025+B1026+B1027</f>
        <v>10510</v>
      </c>
      <c r="C1023" s="23">
        <f t="shared" ref="C1023:E1023" si="210">C1024+C1025+C1026+C1027</f>
        <v>10510</v>
      </c>
      <c r="D1023" s="23">
        <f t="shared" si="210"/>
        <v>0</v>
      </c>
      <c r="E1023" s="23">
        <f t="shared" si="210"/>
        <v>0</v>
      </c>
    </row>
    <row r="1024" spans="1:5" ht="15.75" thickBot="1" x14ac:dyDescent="0.3">
      <c r="A1024" s="21" t="s">
        <v>38</v>
      </c>
      <c r="B1024" s="23"/>
      <c r="C1024" s="23"/>
      <c r="D1024" s="23"/>
      <c r="E1024" s="23"/>
    </row>
    <row r="1025" spans="1:5" ht="19.5" customHeight="1" thickBot="1" x14ac:dyDescent="0.3">
      <c r="A1025" s="21" t="s">
        <v>62</v>
      </c>
      <c r="B1025" s="15">
        <v>10000</v>
      </c>
      <c r="C1025" s="15">
        <v>10000</v>
      </c>
      <c r="D1025" s="15"/>
      <c r="E1025" s="23"/>
    </row>
    <row r="1026" spans="1:5" ht="15.75" thickBot="1" x14ac:dyDescent="0.3">
      <c r="A1026" s="21" t="s">
        <v>63</v>
      </c>
      <c r="B1026" s="15"/>
      <c r="C1026" s="15"/>
      <c r="D1026" s="23"/>
      <c r="E1026" s="23"/>
    </row>
    <row r="1027" spans="1:5" ht="18.75" customHeight="1" thickBot="1" x14ac:dyDescent="0.3">
      <c r="A1027" s="21" t="s">
        <v>64</v>
      </c>
      <c r="B1027" s="15">
        <v>510</v>
      </c>
      <c r="C1027" s="15">
        <v>510</v>
      </c>
      <c r="D1027" s="15"/>
      <c r="E1027" s="23"/>
    </row>
    <row r="1028" spans="1:5" ht="15.75" customHeight="1" thickBot="1" x14ac:dyDescent="0.3">
      <c r="A1028" s="28" t="s">
        <v>50</v>
      </c>
      <c r="B1028" s="23">
        <f>B1018+B1023</f>
        <v>10510</v>
      </c>
      <c r="C1028" s="23">
        <f t="shared" ref="C1028:E1028" si="211">C1018+C1023</f>
        <v>10510</v>
      </c>
      <c r="D1028" s="23">
        <f t="shared" si="211"/>
        <v>0</v>
      </c>
      <c r="E1028" s="23">
        <f t="shared" si="211"/>
        <v>0</v>
      </c>
    </row>
    <row r="1029" spans="1:5" ht="15.75" thickBot="1" x14ac:dyDescent="0.3">
      <c r="A1029" s="75" t="s">
        <v>54</v>
      </c>
      <c r="B1029" s="210" t="s">
        <v>251</v>
      </c>
      <c r="C1029" s="211"/>
      <c r="D1029" s="211"/>
      <c r="E1029" s="212"/>
    </row>
    <row r="1030" spans="1:5" ht="45.75" thickBot="1" x14ac:dyDescent="0.3">
      <c r="A1030" s="12" t="s">
        <v>109</v>
      </c>
      <c r="B1030" s="77" t="s">
        <v>248</v>
      </c>
      <c r="C1030" s="41" t="s">
        <v>56</v>
      </c>
      <c r="D1030" s="42"/>
      <c r="E1030" s="43"/>
    </row>
    <row r="1031" spans="1:5" ht="15.75" thickBot="1" x14ac:dyDescent="0.3">
      <c r="A1031" s="6" t="s">
        <v>26</v>
      </c>
      <c r="B1031" s="111" t="s">
        <v>252</v>
      </c>
      <c r="C1031" s="112"/>
      <c r="D1031" s="112"/>
      <c r="E1031" s="113"/>
    </row>
    <row r="1032" spans="1:5" ht="15.75" thickBot="1" x14ac:dyDescent="0.3">
      <c r="A1032" s="6" t="s">
        <v>28</v>
      </c>
      <c r="B1032" s="114" t="s">
        <v>253</v>
      </c>
      <c r="C1032" s="115"/>
      <c r="D1032" s="115"/>
      <c r="E1032" s="116"/>
    </row>
    <row r="1033" spans="1:5" x14ac:dyDescent="0.25">
      <c r="A1033" s="106"/>
      <c r="B1033" s="13">
        <v>2019</v>
      </c>
      <c r="C1033" s="13">
        <v>2020</v>
      </c>
      <c r="D1033" s="13">
        <v>2021</v>
      </c>
      <c r="E1033" s="13">
        <v>2022</v>
      </c>
    </row>
    <row r="1034" spans="1:5" ht="15.75" thickBot="1" x14ac:dyDescent="0.3">
      <c r="A1034" s="107"/>
      <c r="B1034" s="14" t="s">
        <v>13</v>
      </c>
      <c r="C1034" s="14" t="s">
        <v>14</v>
      </c>
      <c r="D1034" s="14" t="s">
        <v>14</v>
      </c>
      <c r="E1034" s="14" t="s">
        <v>14</v>
      </c>
    </row>
    <row r="1035" spans="1:5" ht="15.75" thickBot="1" x14ac:dyDescent="0.3">
      <c r="A1035" s="6" t="s">
        <v>29</v>
      </c>
      <c r="B1035" s="103">
        <v>0</v>
      </c>
      <c r="C1035" s="15">
        <v>2</v>
      </c>
      <c r="D1035" s="15">
        <v>3</v>
      </c>
      <c r="E1035" s="15">
        <v>0</v>
      </c>
    </row>
    <row r="1036" spans="1:5" ht="15.75" thickBot="1" x14ac:dyDescent="0.3">
      <c r="A1036" s="6" t="s">
        <v>30</v>
      </c>
      <c r="B1036" s="15">
        <v>0</v>
      </c>
      <c r="C1036" s="15">
        <v>8000</v>
      </c>
      <c r="D1036" s="15">
        <v>11000</v>
      </c>
      <c r="E1036" s="15">
        <f t="shared" ref="E1036" si="212">E1054</f>
        <v>0</v>
      </c>
    </row>
    <row r="1037" spans="1:5" ht="15.75" thickBot="1" x14ac:dyDescent="0.3">
      <c r="A1037" s="6" t="s">
        <v>31</v>
      </c>
      <c r="B1037" s="15">
        <v>0</v>
      </c>
      <c r="C1037" s="15">
        <f t="shared" ref="C1037:E1037" si="213">C1036/C1035</f>
        <v>4000</v>
      </c>
      <c r="D1037" s="15">
        <f t="shared" si="213"/>
        <v>3666.6666666666665</v>
      </c>
      <c r="E1037" s="15" t="e">
        <f t="shared" si="213"/>
        <v>#DIV/0!</v>
      </c>
    </row>
    <row r="1038" spans="1:5" ht="15.75" thickBot="1" x14ac:dyDescent="0.3">
      <c r="A1038" s="6" t="s">
        <v>32</v>
      </c>
      <c r="B1038" s="103" t="s">
        <v>33</v>
      </c>
      <c r="C1038" s="17" t="e">
        <f t="shared" ref="C1038:E1040" si="214">C1035/B1035-1</f>
        <v>#DIV/0!</v>
      </c>
      <c r="D1038" s="17">
        <f t="shared" si="214"/>
        <v>0.5</v>
      </c>
      <c r="E1038" s="17">
        <f t="shared" si="214"/>
        <v>-1</v>
      </c>
    </row>
    <row r="1039" spans="1:5" ht="15.75" thickBot="1" x14ac:dyDescent="0.3">
      <c r="A1039" s="6" t="s">
        <v>34</v>
      </c>
      <c r="B1039" s="103" t="s">
        <v>33</v>
      </c>
      <c r="C1039" s="17" t="e">
        <f t="shared" si="214"/>
        <v>#DIV/0!</v>
      </c>
      <c r="D1039" s="17">
        <f t="shared" si="214"/>
        <v>0.375</v>
      </c>
      <c r="E1039" s="17">
        <f t="shared" si="214"/>
        <v>-1</v>
      </c>
    </row>
    <row r="1040" spans="1:5" ht="15.75" thickBot="1" x14ac:dyDescent="0.3">
      <c r="A1040" s="6" t="s">
        <v>35</v>
      </c>
      <c r="B1040" s="103" t="s">
        <v>33</v>
      </c>
      <c r="C1040" s="17" t="e">
        <f t="shared" si="214"/>
        <v>#DIV/0!</v>
      </c>
      <c r="D1040" s="17">
        <f t="shared" si="214"/>
        <v>-8.333333333333337E-2</v>
      </c>
      <c r="E1040" s="17" t="e">
        <f t="shared" si="214"/>
        <v>#DIV/0!</v>
      </c>
    </row>
    <row r="1041" spans="1:5" ht="15.75" thickBot="1" x14ac:dyDescent="0.3">
      <c r="A1041" s="117" t="s">
        <v>78</v>
      </c>
      <c r="B1041" s="118"/>
      <c r="C1041" s="118"/>
      <c r="D1041" s="118"/>
      <c r="E1041" s="119"/>
    </row>
    <row r="1042" spans="1:5" x14ac:dyDescent="0.25">
      <c r="A1042" s="106"/>
      <c r="B1042" s="13">
        <v>2019</v>
      </c>
      <c r="C1042" s="13">
        <v>2020</v>
      </c>
      <c r="D1042" s="13">
        <v>2021</v>
      </c>
      <c r="E1042" s="13">
        <v>2022</v>
      </c>
    </row>
    <row r="1043" spans="1:5" ht="15.75" thickBot="1" x14ac:dyDescent="0.3">
      <c r="A1043" s="107"/>
      <c r="B1043" s="14" t="s">
        <v>13</v>
      </c>
      <c r="C1043" s="14" t="s">
        <v>14</v>
      </c>
      <c r="D1043" s="14" t="s">
        <v>14</v>
      </c>
      <c r="E1043" s="14" t="s">
        <v>14</v>
      </c>
    </row>
    <row r="1044" spans="1:5" ht="15.75" thickBot="1" x14ac:dyDescent="0.3">
      <c r="A1044" s="19" t="s">
        <v>61</v>
      </c>
      <c r="B1044" s="20">
        <f>B1045+B1046+B1047+B1048</f>
        <v>0</v>
      </c>
      <c r="C1044" s="20">
        <f t="shared" ref="C1044:E1044" si="215">C1045+C1046+C1047+C1048</f>
        <v>0</v>
      </c>
      <c r="D1044" s="20">
        <f t="shared" si="215"/>
        <v>0</v>
      </c>
      <c r="E1044" s="20">
        <f t="shared" si="215"/>
        <v>0</v>
      </c>
    </row>
    <row r="1045" spans="1:5" ht="15.75" thickBot="1" x14ac:dyDescent="0.3">
      <c r="A1045" s="21" t="s">
        <v>38</v>
      </c>
      <c r="B1045" s="20"/>
      <c r="C1045" s="20"/>
      <c r="D1045" s="20"/>
      <c r="E1045" s="20"/>
    </row>
    <row r="1046" spans="1:5" ht="15.75" thickBot="1" x14ac:dyDescent="0.3">
      <c r="A1046" s="21" t="s">
        <v>62</v>
      </c>
      <c r="B1046" s="20"/>
      <c r="C1046" s="20"/>
      <c r="D1046" s="20"/>
      <c r="E1046" s="20"/>
    </row>
    <row r="1047" spans="1:5" ht="15.75" thickBot="1" x14ac:dyDescent="0.3">
      <c r="A1047" s="21" t="s">
        <v>63</v>
      </c>
      <c r="B1047" s="20"/>
      <c r="C1047" s="20"/>
      <c r="D1047" s="20"/>
      <c r="E1047" s="20"/>
    </row>
    <row r="1048" spans="1:5" ht="15.75" thickBot="1" x14ac:dyDescent="0.3">
      <c r="A1048" s="21" t="s">
        <v>64</v>
      </c>
      <c r="B1048" s="20"/>
      <c r="C1048" s="20"/>
      <c r="D1048" s="20"/>
      <c r="E1048" s="20"/>
    </row>
    <row r="1049" spans="1:5" ht="15" customHeight="1" thickBot="1" x14ac:dyDescent="0.3">
      <c r="A1049" s="19" t="s">
        <v>65</v>
      </c>
      <c r="B1049" s="23">
        <f>B1050+B1051+B1052+B1053</f>
        <v>0</v>
      </c>
      <c r="C1049" s="23">
        <f t="shared" ref="C1049:E1049" si="216">C1050+C1051+C1052+C1053</f>
        <v>8000</v>
      </c>
      <c r="D1049" s="23">
        <f t="shared" si="216"/>
        <v>11000</v>
      </c>
      <c r="E1049" s="23">
        <f t="shared" si="216"/>
        <v>0</v>
      </c>
    </row>
    <row r="1050" spans="1:5" ht="15.75" thickBot="1" x14ac:dyDescent="0.3">
      <c r="A1050" s="21" t="s">
        <v>38</v>
      </c>
      <c r="B1050" s="23"/>
      <c r="C1050" s="23"/>
      <c r="D1050" s="23"/>
      <c r="E1050" s="23"/>
    </row>
    <row r="1051" spans="1:5" ht="19.5" customHeight="1" thickBot="1" x14ac:dyDescent="0.3">
      <c r="A1051" s="21" t="s">
        <v>62</v>
      </c>
      <c r="B1051" s="15">
        <v>0</v>
      </c>
      <c r="C1051" s="15">
        <v>6000</v>
      </c>
      <c r="D1051" s="15">
        <v>10000</v>
      </c>
      <c r="E1051" s="23"/>
    </row>
    <row r="1052" spans="1:5" ht="15.75" thickBot="1" x14ac:dyDescent="0.3">
      <c r="A1052" s="21" t="s">
        <v>63</v>
      </c>
      <c r="B1052" s="15">
        <v>0</v>
      </c>
      <c r="C1052" s="15">
        <v>2000</v>
      </c>
      <c r="D1052" s="23">
        <v>1000</v>
      </c>
      <c r="E1052" s="23"/>
    </row>
    <row r="1053" spans="1:5" ht="18.75" customHeight="1" thickBot="1" x14ac:dyDescent="0.3">
      <c r="A1053" s="21" t="s">
        <v>64</v>
      </c>
      <c r="B1053" s="15">
        <v>0</v>
      </c>
      <c r="C1053" s="15"/>
      <c r="D1053" s="15"/>
      <c r="E1053" s="23"/>
    </row>
    <row r="1054" spans="1:5" ht="15.75" customHeight="1" thickBot="1" x14ac:dyDescent="0.3">
      <c r="A1054" s="28" t="s">
        <v>50</v>
      </c>
      <c r="B1054" s="23">
        <f>B1044+B1049</f>
        <v>0</v>
      </c>
      <c r="C1054" s="23">
        <f t="shared" ref="C1054:E1054" si="217">C1044+C1049</f>
        <v>8000</v>
      </c>
      <c r="D1054" s="23">
        <f t="shared" si="217"/>
        <v>11000</v>
      </c>
      <c r="E1054" s="23">
        <f t="shared" si="217"/>
        <v>0</v>
      </c>
    </row>
    <row r="1055" spans="1:5" ht="15.75" thickBot="1" x14ac:dyDescent="0.3">
      <c r="A1055" s="75" t="s">
        <v>54</v>
      </c>
      <c r="B1055" s="210" t="s">
        <v>254</v>
      </c>
      <c r="C1055" s="211"/>
      <c r="D1055" s="211"/>
      <c r="E1055" s="212"/>
    </row>
    <row r="1056" spans="1:5" ht="34.5" thickBot="1" x14ac:dyDescent="0.3">
      <c r="A1056" s="12" t="s">
        <v>109</v>
      </c>
      <c r="B1056" s="77" t="s">
        <v>255</v>
      </c>
      <c r="C1056" s="41" t="s">
        <v>56</v>
      </c>
      <c r="D1056" s="42"/>
      <c r="E1056" s="43"/>
    </row>
    <row r="1057" spans="1:5" ht="45" customHeight="1" thickBot="1" x14ac:dyDescent="0.3">
      <c r="A1057" s="6" t="s">
        <v>26</v>
      </c>
      <c r="B1057" s="111" t="s">
        <v>256</v>
      </c>
      <c r="C1057" s="112"/>
      <c r="D1057" s="112"/>
      <c r="E1057" s="113"/>
    </row>
    <row r="1058" spans="1:5" ht="15.75" thickBot="1" x14ac:dyDescent="0.3">
      <c r="A1058" s="6" t="s">
        <v>28</v>
      </c>
      <c r="B1058" s="114" t="s">
        <v>196</v>
      </c>
      <c r="C1058" s="115"/>
      <c r="D1058" s="115"/>
      <c r="E1058" s="116"/>
    </row>
    <row r="1059" spans="1:5" x14ac:dyDescent="0.25">
      <c r="A1059" s="106"/>
      <c r="B1059" s="13">
        <v>2019</v>
      </c>
      <c r="C1059" s="13">
        <v>2020</v>
      </c>
      <c r="D1059" s="13">
        <v>2021</v>
      </c>
      <c r="E1059" s="13">
        <v>2022</v>
      </c>
    </row>
    <row r="1060" spans="1:5" ht="15.75" thickBot="1" x14ac:dyDescent="0.3">
      <c r="A1060" s="107"/>
      <c r="B1060" s="14" t="s">
        <v>13</v>
      </c>
      <c r="C1060" s="14" t="s">
        <v>14</v>
      </c>
      <c r="D1060" s="14" t="s">
        <v>14</v>
      </c>
      <c r="E1060" s="14" t="s">
        <v>14</v>
      </c>
    </row>
    <row r="1061" spans="1:5" ht="15.75" thickBot="1" x14ac:dyDescent="0.3">
      <c r="A1061" s="6" t="s">
        <v>29</v>
      </c>
      <c r="B1061" s="103">
        <v>3</v>
      </c>
      <c r="C1061" s="15">
        <v>4</v>
      </c>
      <c r="D1061" s="15">
        <v>8</v>
      </c>
      <c r="E1061" s="15">
        <v>0</v>
      </c>
    </row>
    <row r="1062" spans="1:5" ht="15.75" thickBot="1" x14ac:dyDescent="0.3">
      <c r="A1062" s="6" t="s">
        <v>30</v>
      </c>
      <c r="B1062" s="15">
        <v>36000</v>
      </c>
      <c r="C1062" s="34">
        <v>50696</v>
      </c>
      <c r="D1062" s="15">
        <v>102000</v>
      </c>
      <c r="E1062" s="15">
        <v>0</v>
      </c>
    </row>
    <row r="1063" spans="1:5" ht="15.75" thickBot="1" x14ac:dyDescent="0.3">
      <c r="A1063" s="6" t="s">
        <v>31</v>
      </c>
      <c r="B1063" s="15">
        <f>B1062/B1061</f>
        <v>12000</v>
      </c>
      <c r="C1063" s="15">
        <f t="shared" ref="C1063:E1063" si="218">C1062/C1061</f>
        <v>12674</v>
      </c>
      <c r="D1063" s="15">
        <f t="shared" si="218"/>
        <v>12750</v>
      </c>
      <c r="E1063" s="15" t="e">
        <f t="shared" si="218"/>
        <v>#DIV/0!</v>
      </c>
    </row>
    <row r="1064" spans="1:5" ht="15.75" thickBot="1" x14ac:dyDescent="0.3">
      <c r="A1064" s="6" t="s">
        <v>32</v>
      </c>
      <c r="B1064" s="103" t="s">
        <v>33</v>
      </c>
      <c r="C1064" s="17">
        <f t="shared" ref="C1064:E1066" si="219">C1061/B1061-1</f>
        <v>0.33333333333333326</v>
      </c>
      <c r="D1064" s="17">
        <f t="shared" si="219"/>
        <v>1</v>
      </c>
      <c r="E1064" s="17">
        <f t="shared" si="219"/>
        <v>-1</v>
      </c>
    </row>
    <row r="1065" spans="1:5" ht="15.75" thickBot="1" x14ac:dyDescent="0.3">
      <c r="A1065" s="6" t="s">
        <v>34</v>
      </c>
      <c r="B1065" s="103" t="s">
        <v>33</v>
      </c>
      <c r="C1065" s="17">
        <f t="shared" si="219"/>
        <v>0.40822222222222226</v>
      </c>
      <c r="D1065" s="17">
        <f t="shared" si="219"/>
        <v>1.0119930566514124</v>
      </c>
      <c r="E1065" s="17">
        <f t="shared" si="219"/>
        <v>-1</v>
      </c>
    </row>
    <row r="1066" spans="1:5" ht="15.75" thickBot="1" x14ac:dyDescent="0.3">
      <c r="A1066" s="6" t="s">
        <v>35</v>
      </c>
      <c r="B1066" s="103" t="s">
        <v>33</v>
      </c>
      <c r="C1066" s="17">
        <f t="shared" si="219"/>
        <v>5.6166666666666698E-2</v>
      </c>
      <c r="D1066" s="17">
        <f t="shared" si="219"/>
        <v>5.9965283257061852E-3</v>
      </c>
      <c r="E1066" s="17" t="e">
        <f t="shared" si="219"/>
        <v>#DIV/0!</v>
      </c>
    </row>
    <row r="1067" spans="1:5" ht="15.75" thickBot="1" x14ac:dyDescent="0.3">
      <c r="A1067" s="117" t="s">
        <v>78</v>
      </c>
      <c r="B1067" s="118"/>
      <c r="C1067" s="118"/>
      <c r="D1067" s="118"/>
      <c r="E1067" s="119"/>
    </row>
    <row r="1068" spans="1:5" x14ac:dyDescent="0.25">
      <c r="A1068" s="106"/>
      <c r="B1068" s="13">
        <v>2019</v>
      </c>
      <c r="C1068" s="13">
        <v>2020</v>
      </c>
      <c r="D1068" s="13">
        <v>2021</v>
      </c>
      <c r="E1068" s="13">
        <v>2021</v>
      </c>
    </row>
    <row r="1069" spans="1:5" ht="15.75" thickBot="1" x14ac:dyDescent="0.3">
      <c r="A1069" s="107"/>
      <c r="B1069" s="14" t="s">
        <v>13</v>
      </c>
      <c r="C1069" s="14" t="s">
        <v>14</v>
      </c>
      <c r="D1069" s="14" t="s">
        <v>14</v>
      </c>
      <c r="E1069" s="14" t="s">
        <v>14</v>
      </c>
    </row>
    <row r="1070" spans="1:5" ht="15.75" thickBot="1" x14ac:dyDescent="0.3">
      <c r="A1070" s="19" t="s">
        <v>61</v>
      </c>
      <c r="B1070" s="20">
        <f>B1071+B1072+B1073+B1074</f>
        <v>0</v>
      </c>
      <c r="C1070" s="20">
        <f t="shared" ref="C1070:E1070" si="220">C1071+C1072+C1073+C1074</f>
        <v>0</v>
      </c>
      <c r="D1070" s="20">
        <f t="shared" si="220"/>
        <v>0</v>
      </c>
      <c r="E1070" s="20">
        <f t="shared" si="220"/>
        <v>0</v>
      </c>
    </row>
    <row r="1071" spans="1:5" ht="15.75" thickBot="1" x14ac:dyDescent="0.3">
      <c r="A1071" s="21" t="s">
        <v>38</v>
      </c>
      <c r="B1071" s="20"/>
      <c r="C1071" s="20"/>
      <c r="D1071" s="20"/>
      <c r="E1071" s="20"/>
    </row>
    <row r="1072" spans="1:5" ht="15.75" thickBot="1" x14ac:dyDescent="0.3">
      <c r="A1072" s="21" t="s">
        <v>62</v>
      </c>
      <c r="B1072" s="20"/>
      <c r="C1072" s="20"/>
      <c r="D1072" s="20"/>
      <c r="E1072" s="20"/>
    </row>
    <row r="1073" spans="1:5" ht="15.75" thickBot="1" x14ac:dyDescent="0.3">
      <c r="A1073" s="21" t="s">
        <v>63</v>
      </c>
      <c r="B1073" s="20"/>
      <c r="C1073" s="20"/>
      <c r="D1073" s="20"/>
      <c r="E1073" s="20"/>
    </row>
    <row r="1074" spans="1:5" ht="15.75" thickBot="1" x14ac:dyDescent="0.3">
      <c r="A1074" s="21" t="s">
        <v>64</v>
      </c>
      <c r="B1074" s="20"/>
      <c r="C1074" s="20"/>
      <c r="D1074" s="20"/>
      <c r="E1074" s="20"/>
    </row>
    <row r="1075" spans="1:5" ht="15.75" thickBot="1" x14ac:dyDescent="0.3">
      <c r="A1075" s="19" t="s">
        <v>65</v>
      </c>
      <c r="B1075" s="23">
        <f>B1076+B1077+B1078+B1079</f>
        <v>36000</v>
      </c>
      <c r="C1075" s="35">
        <f t="shared" ref="C1075:E1075" si="221">C1076+C1077+C1078+C1079</f>
        <v>50696</v>
      </c>
      <c r="D1075" s="23">
        <f t="shared" si="221"/>
        <v>102000</v>
      </c>
      <c r="E1075" s="23">
        <f t="shared" si="221"/>
        <v>0</v>
      </c>
    </row>
    <row r="1076" spans="1:5" ht="15.75" thickBot="1" x14ac:dyDescent="0.3">
      <c r="A1076" s="21" t="s">
        <v>38</v>
      </c>
      <c r="B1076" s="23"/>
      <c r="C1076" s="35"/>
      <c r="D1076" s="23"/>
      <c r="E1076" s="23"/>
    </row>
    <row r="1077" spans="1:5" ht="15.75" thickBot="1" x14ac:dyDescent="0.3">
      <c r="A1077" s="21" t="s">
        <v>62</v>
      </c>
      <c r="B1077" s="15">
        <v>35000</v>
      </c>
      <c r="C1077" s="34">
        <f>20696+25000</f>
        <v>45696</v>
      </c>
      <c r="D1077" s="78">
        <v>100000</v>
      </c>
      <c r="E1077" s="23"/>
    </row>
    <row r="1078" spans="1:5" ht="15.75" thickBot="1" x14ac:dyDescent="0.3">
      <c r="A1078" s="21" t="s">
        <v>63</v>
      </c>
      <c r="B1078" s="15"/>
      <c r="C1078" s="34"/>
      <c r="D1078" s="23"/>
      <c r="E1078" s="23"/>
    </row>
    <row r="1079" spans="1:5" ht="15.75" thickBot="1" x14ac:dyDescent="0.3">
      <c r="A1079" s="21" t="s">
        <v>64</v>
      </c>
      <c r="B1079" s="15">
        <v>1000</v>
      </c>
      <c r="C1079" s="34">
        <v>5000</v>
      </c>
      <c r="D1079" s="15">
        <v>2000</v>
      </c>
      <c r="E1079" s="23"/>
    </row>
    <row r="1080" spans="1:5" ht="15.75" thickBot="1" x14ac:dyDescent="0.3">
      <c r="A1080" s="28" t="s">
        <v>50</v>
      </c>
      <c r="B1080" s="23">
        <f>B1070+B1075</f>
        <v>36000</v>
      </c>
      <c r="C1080" s="35">
        <f t="shared" ref="C1080:E1080" si="222">C1070+C1075</f>
        <v>50696</v>
      </c>
      <c r="D1080" s="23">
        <f t="shared" si="222"/>
        <v>102000</v>
      </c>
      <c r="E1080" s="23">
        <f t="shared" si="222"/>
        <v>0</v>
      </c>
    </row>
    <row r="1081" spans="1:5" ht="15.75" thickBot="1" x14ac:dyDescent="0.3">
      <c r="A1081" s="75" t="s">
        <v>54</v>
      </c>
      <c r="B1081" s="210" t="s">
        <v>257</v>
      </c>
      <c r="C1081" s="211"/>
      <c r="D1081" s="211"/>
      <c r="E1081" s="212"/>
    </row>
    <row r="1082" spans="1:5" ht="45.75" thickBot="1" x14ac:dyDescent="0.3">
      <c r="A1082" s="12" t="s">
        <v>109</v>
      </c>
      <c r="B1082" s="77" t="s">
        <v>258</v>
      </c>
      <c r="C1082" s="41" t="s">
        <v>56</v>
      </c>
      <c r="D1082" s="42"/>
      <c r="E1082" s="43"/>
    </row>
    <row r="1083" spans="1:5" ht="20.25" customHeight="1" thickBot="1" x14ac:dyDescent="0.3">
      <c r="A1083" s="6" t="s">
        <v>26</v>
      </c>
      <c r="B1083" s="111" t="s">
        <v>259</v>
      </c>
      <c r="C1083" s="112"/>
      <c r="D1083" s="112"/>
      <c r="E1083" s="113"/>
    </row>
    <row r="1084" spans="1:5" ht="15.75" thickBot="1" x14ac:dyDescent="0.3">
      <c r="A1084" s="6" t="s">
        <v>28</v>
      </c>
      <c r="B1084" s="114" t="s">
        <v>128</v>
      </c>
      <c r="C1084" s="115"/>
      <c r="D1084" s="115"/>
      <c r="E1084" s="116"/>
    </row>
    <row r="1085" spans="1:5" x14ac:dyDescent="0.25">
      <c r="A1085" s="106"/>
      <c r="B1085" s="13">
        <v>2019</v>
      </c>
      <c r="C1085" s="13">
        <v>2020</v>
      </c>
      <c r="D1085" s="13">
        <v>2021</v>
      </c>
      <c r="E1085" s="13">
        <v>2022</v>
      </c>
    </row>
    <row r="1086" spans="1:5" ht="15.75" thickBot="1" x14ac:dyDescent="0.3">
      <c r="A1086" s="107"/>
      <c r="B1086" s="14" t="s">
        <v>13</v>
      </c>
      <c r="C1086" s="14" t="s">
        <v>14</v>
      </c>
      <c r="D1086" s="14" t="s">
        <v>14</v>
      </c>
      <c r="E1086" s="14" t="s">
        <v>14</v>
      </c>
    </row>
    <row r="1087" spans="1:5" ht="15.75" thickBot="1" x14ac:dyDescent="0.3">
      <c r="A1087" s="6" t="s">
        <v>29</v>
      </c>
      <c r="B1087" s="103"/>
      <c r="C1087" s="15">
        <v>2</v>
      </c>
      <c r="D1087" s="15"/>
      <c r="E1087" s="15">
        <v>0</v>
      </c>
    </row>
    <row r="1088" spans="1:5" ht="15.75" thickBot="1" x14ac:dyDescent="0.3">
      <c r="A1088" s="6" t="s">
        <v>30</v>
      </c>
      <c r="B1088" s="15"/>
      <c r="C1088" s="15">
        <v>4063</v>
      </c>
      <c r="D1088" s="15"/>
      <c r="E1088" s="15">
        <v>0</v>
      </c>
    </row>
    <row r="1089" spans="1:5" ht="15.75" thickBot="1" x14ac:dyDescent="0.3">
      <c r="A1089" s="6" t="s">
        <v>31</v>
      </c>
      <c r="B1089" s="15" t="e">
        <f>B1088/B1087</f>
        <v>#DIV/0!</v>
      </c>
      <c r="C1089" s="15">
        <f t="shared" ref="C1089:E1089" si="223">C1088/C1087</f>
        <v>2031.5</v>
      </c>
      <c r="D1089" s="15" t="e">
        <f t="shared" si="223"/>
        <v>#DIV/0!</v>
      </c>
      <c r="E1089" s="15" t="e">
        <f t="shared" si="223"/>
        <v>#DIV/0!</v>
      </c>
    </row>
    <row r="1090" spans="1:5" ht="15.75" thickBot="1" x14ac:dyDescent="0.3">
      <c r="A1090" s="6" t="s">
        <v>32</v>
      </c>
      <c r="B1090" s="103" t="s">
        <v>33</v>
      </c>
      <c r="C1090" s="17" t="e">
        <f t="shared" ref="C1090:E1092" si="224">C1087/B1087-1</f>
        <v>#DIV/0!</v>
      </c>
      <c r="D1090" s="17">
        <f t="shared" si="224"/>
        <v>-1</v>
      </c>
      <c r="E1090" s="17" t="e">
        <f t="shared" si="224"/>
        <v>#DIV/0!</v>
      </c>
    </row>
    <row r="1091" spans="1:5" ht="15.75" thickBot="1" x14ac:dyDescent="0.3">
      <c r="A1091" s="6" t="s">
        <v>34</v>
      </c>
      <c r="B1091" s="103" t="s">
        <v>33</v>
      </c>
      <c r="C1091" s="17" t="e">
        <f t="shared" si="224"/>
        <v>#DIV/0!</v>
      </c>
      <c r="D1091" s="17">
        <f t="shared" si="224"/>
        <v>-1</v>
      </c>
      <c r="E1091" s="17" t="e">
        <f t="shared" si="224"/>
        <v>#DIV/0!</v>
      </c>
    </row>
    <row r="1092" spans="1:5" ht="15.75" thickBot="1" x14ac:dyDescent="0.3">
      <c r="A1092" s="6" t="s">
        <v>35</v>
      </c>
      <c r="B1092" s="103" t="s">
        <v>33</v>
      </c>
      <c r="C1092" s="17" t="e">
        <f t="shared" si="224"/>
        <v>#DIV/0!</v>
      </c>
      <c r="D1092" s="17" t="e">
        <f t="shared" si="224"/>
        <v>#DIV/0!</v>
      </c>
      <c r="E1092" s="17" t="e">
        <f t="shared" si="224"/>
        <v>#DIV/0!</v>
      </c>
    </row>
    <row r="1093" spans="1:5" ht="15.75" thickBot="1" x14ac:dyDescent="0.3">
      <c r="A1093" s="117" t="s">
        <v>78</v>
      </c>
      <c r="B1093" s="118"/>
      <c r="C1093" s="118"/>
      <c r="D1093" s="118"/>
      <c r="E1093" s="119"/>
    </row>
    <row r="1094" spans="1:5" x14ac:dyDescent="0.25">
      <c r="A1094" s="106"/>
      <c r="B1094" s="13">
        <v>2019</v>
      </c>
      <c r="C1094" s="13">
        <v>2020</v>
      </c>
      <c r="D1094" s="13">
        <v>2021</v>
      </c>
      <c r="E1094" s="13">
        <v>2021</v>
      </c>
    </row>
    <row r="1095" spans="1:5" ht="15.75" thickBot="1" x14ac:dyDescent="0.3">
      <c r="A1095" s="107"/>
      <c r="B1095" s="14" t="s">
        <v>13</v>
      </c>
      <c r="C1095" s="14" t="s">
        <v>14</v>
      </c>
      <c r="D1095" s="14" t="s">
        <v>14</v>
      </c>
      <c r="E1095" s="14" t="s">
        <v>14</v>
      </c>
    </row>
    <row r="1096" spans="1:5" ht="15.75" thickBot="1" x14ac:dyDescent="0.3">
      <c r="A1096" s="19" t="s">
        <v>61</v>
      </c>
      <c r="B1096" s="20">
        <f>B1097+B1098+B1099+B1100</f>
        <v>0</v>
      </c>
      <c r="C1096" s="20">
        <f t="shared" ref="C1096:E1096" si="225">C1097+C1098+C1099+C1100</f>
        <v>0</v>
      </c>
      <c r="D1096" s="20">
        <f t="shared" si="225"/>
        <v>0</v>
      </c>
      <c r="E1096" s="20">
        <f t="shared" si="225"/>
        <v>0</v>
      </c>
    </row>
    <row r="1097" spans="1:5" ht="15.75" thickBot="1" x14ac:dyDescent="0.3">
      <c r="A1097" s="21" t="s">
        <v>38</v>
      </c>
      <c r="B1097" s="20"/>
      <c r="C1097" s="20"/>
      <c r="D1097" s="20"/>
      <c r="E1097" s="20"/>
    </row>
    <row r="1098" spans="1:5" ht="15.75" thickBot="1" x14ac:dyDescent="0.3">
      <c r="A1098" s="21" t="s">
        <v>62</v>
      </c>
      <c r="B1098" s="20"/>
      <c r="C1098" s="20"/>
      <c r="D1098" s="20"/>
      <c r="E1098" s="20"/>
    </row>
    <row r="1099" spans="1:5" ht="15.75" thickBot="1" x14ac:dyDescent="0.3">
      <c r="A1099" s="21" t="s">
        <v>63</v>
      </c>
      <c r="B1099" s="20"/>
      <c r="C1099" s="20"/>
      <c r="D1099" s="20"/>
      <c r="E1099" s="20"/>
    </row>
    <row r="1100" spans="1:5" ht="15.75" thickBot="1" x14ac:dyDescent="0.3">
      <c r="A1100" s="21" t="s">
        <v>64</v>
      </c>
      <c r="B1100" s="20"/>
      <c r="C1100" s="20"/>
      <c r="D1100" s="20"/>
      <c r="E1100" s="20"/>
    </row>
    <row r="1101" spans="1:5" ht="15.75" thickBot="1" x14ac:dyDescent="0.3">
      <c r="A1101" s="19" t="s">
        <v>65</v>
      </c>
      <c r="B1101" s="23">
        <f>B1102+B1103+B1104+B1105</f>
        <v>0</v>
      </c>
      <c r="C1101" s="23">
        <f t="shared" ref="C1101:E1101" si="226">C1102+C1103+C1104+C1105</f>
        <v>4063</v>
      </c>
      <c r="D1101" s="23">
        <f t="shared" si="226"/>
        <v>0</v>
      </c>
      <c r="E1101" s="23">
        <f t="shared" si="226"/>
        <v>0</v>
      </c>
    </row>
    <row r="1102" spans="1:5" ht="15.75" thickBot="1" x14ac:dyDescent="0.3">
      <c r="A1102" s="21" t="s">
        <v>38</v>
      </c>
      <c r="B1102" s="23"/>
      <c r="C1102" s="23"/>
      <c r="D1102" s="23"/>
      <c r="E1102" s="23"/>
    </row>
    <row r="1103" spans="1:5" ht="15.75" thickBot="1" x14ac:dyDescent="0.3">
      <c r="A1103" s="21" t="s">
        <v>62</v>
      </c>
      <c r="B1103" s="15"/>
      <c r="C1103" s="15">
        <v>3063</v>
      </c>
      <c r="D1103" s="15"/>
      <c r="E1103" s="23"/>
    </row>
    <row r="1104" spans="1:5" ht="15.75" thickBot="1" x14ac:dyDescent="0.3">
      <c r="A1104" s="21" t="s">
        <v>63</v>
      </c>
      <c r="B1104" s="15"/>
      <c r="C1104" s="15">
        <v>450</v>
      </c>
      <c r="D1104" s="23"/>
      <c r="E1104" s="23"/>
    </row>
    <row r="1105" spans="1:5" ht="15.75" thickBot="1" x14ac:dyDescent="0.3">
      <c r="A1105" s="21" t="s">
        <v>64</v>
      </c>
      <c r="B1105" s="15"/>
      <c r="C1105" s="15">
        <v>550</v>
      </c>
      <c r="D1105" s="15"/>
      <c r="E1105" s="23"/>
    </row>
    <row r="1106" spans="1:5" ht="15.75" thickBot="1" x14ac:dyDescent="0.3">
      <c r="A1106" s="28" t="s">
        <v>50</v>
      </c>
      <c r="B1106" s="23">
        <f>B1096+B1101</f>
        <v>0</v>
      </c>
      <c r="C1106" s="23">
        <f t="shared" ref="C1106:E1106" si="227">C1096+C1101</f>
        <v>4063</v>
      </c>
      <c r="D1106" s="23">
        <f t="shared" si="227"/>
        <v>0</v>
      </c>
      <c r="E1106" s="23">
        <f t="shared" si="227"/>
        <v>0</v>
      </c>
    </row>
    <row r="1107" spans="1:5" ht="15.75" thickBot="1" x14ac:dyDescent="0.3">
      <c r="A1107" s="75" t="s">
        <v>54</v>
      </c>
      <c r="B1107" s="210" t="s">
        <v>260</v>
      </c>
      <c r="C1107" s="211"/>
      <c r="D1107" s="211"/>
      <c r="E1107" s="212"/>
    </row>
    <row r="1108" spans="1:5" ht="90.75" thickBot="1" x14ac:dyDescent="0.3">
      <c r="A1108" s="12" t="s">
        <v>109</v>
      </c>
      <c r="B1108" s="77" t="s">
        <v>261</v>
      </c>
      <c r="C1108" s="41" t="s">
        <v>56</v>
      </c>
      <c r="D1108" s="42"/>
      <c r="E1108" s="43"/>
    </row>
    <row r="1109" spans="1:5" ht="19.5" customHeight="1" thickBot="1" x14ac:dyDescent="0.3">
      <c r="A1109" s="6" t="s">
        <v>26</v>
      </c>
      <c r="B1109" s="111" t="s">
        <v>262</v>
      </c>
      <c r="C1109" s="112"/>
      <c r="D1109" s="112"/>
      <c r="E1109" s="113"/>
    </row>
    <row r="1110" spans="1:5" ht="15.75" thickBot="1" x14ac:dyDescent="0.3">
      <c r="A1110" s="6" t="s">
        <v>28</v>
      </c>
      <c r="B1110" s="114" t="s">
        <v>263</v>
      </c>
      <c r="C1110" s="115"/>
      <c r="D1110" s="115"/>
      <c r="E1110" s="116"/>
    </row>
    <row r="1111" spans="1:5" x14ac:dyDescent="0.25">
      <c r="A1111" s="106"/>
      <c r="B1111" s="13">
        <v>2019</v>
      </c>
      <c r="C1111" s="13">
        <v>2020</v>
      </c>
      <c r="D1111" s="13">
        <v>2021</v>
      </c>
      <c r="E1111" s="13">
        <v>2022</v>
      </c>
    </row>
    <row r="1112" spans="1:5" ht="15.75" thickBot="1" x14ac:dyDescent="0.3">
      <c r="A1112" s="107"/>
      <c r="B1112" s="14" t="s">
        <v>13</v>
      </c>
      <c r="C1112" s="14" t="s">
        <v>14</v>
      </c>
      <c r="D1112" s="14" t="s">
        <v>14</v>
      </c>
      <c r="E1112" s="14" t="s">
        <v>14</v>
      </c>
    </row>
    <row r="1113" spans="1:5" ht="15.75" thickBot="1" x14ac:dyDescent="0.3">
      <c r="A1113" s="6" t="s">
        <v>29</v>
      </c>
      <c r="B1113" s="103"/>
      <c r="C1113" s="15">
        <v>1</v>
      </c>
      <c r="D1113" s="15"/>
      <c r="E1113" s="15">
        <v>0</v>
      </c>
    </row>
    <row r="1114" spans="1:5" ht="15.75" thickBot="1" x14ac:dyDescent="0.3">
      <c r="A1114" s="6" t="s">
        <v>30</v>
      </c>
      <c r="B1114" s="15"/>
      <c r="C1114" s="15">
        <v>4040</v>
      </c>
      <c r="D1114" s="15"/>
      <c r="E1114" s="15">
        <v>0</v>
      </c>
    </row>
    <row r="1115" spans="1:5" ht="15.75" thickBot="1" x14ac:dyDescent="0.3">
      <c r="A1115" s="6" t="s">
        <v>31</v>
      </c>
      <c r="B1115" s="15" t="e">
        <f>B1114/B1113</f>
        <v>#DIV/0!</v>
      </c>
      <c r="C1115" s="15">
        <f t="shared" ref="C1115:E1115" si="228">C1114/C1113</f>
        <v>4040</v>
      </c>
      <c r="D1115" s="15" t="e">
        <f t="shared" si="228"/>
        <v>#DIV/0!</v>
      </c>
      <c r="E1115" s="15" t="e">
        <f t="shared" si="228"/>
        <v>#DIV/0!</v>
      </c>
    </row>
    <row r="1116" spans="1:5" ht="15.75" thickBot="1" x14ac:dyDescent="0.3">
      <c r="A1116" s="6" t="s">
        <v>32</v>
      </c>
      <c r="B1116" s="103" t="s">
        <v>33</v>
      </c>
      <c r="C1116" s="17" t="e">
        <f t="shared" ref="C1116:E1118" si="229">C1113/B1113-1</f>
        <v>#DIV/0!</v>
      </c>
      <c r="D1116" s="17">
        <f t="shared" si="229"/>
        <v>-1</v>
      </c>
      <c r="E1116" s="17" t="e">
        <f t="shared" si="229"/>
        <v>#DIV/0!</v>
      </c>
    </row>
    <row r="1117" spans="1:5" ht="15.75" thickBot="1" x14ac:dyDescent="0.3">
      <c r="A1117" s="6" t="s">
        <v>34</v>
      </c>
      <c r="B1117" s="103" t="s">
        <v>33</v>
      </c>
      <c r="C1117" s="17" t="e">
        <f t="shared" si="229"/>
        <v>#DIV/0!</v>
      </c>
      <c r="D1117" s="17">
        <f t="shared" si="229"/>
        <v>-1</v>
      </c>
      <c r="E1117" s="17" t="e">
        <f t="shared" si="229"/>
        <v>#DIV/0!</v>
      </c>
    </row>
    <row r="1118" spans="1:5" ht="15.75" thickBot="1" x14ac:dyDescent="0.3">
      <c r="A1118" s="6" t="s">
        <v>35</v>
      </c>
      <c r="B1118" s="103" t="s">
        <v>33</v>
      </c>
      <c r="C1118" s="17" t="e">
        <f t="shared" si="229"/>
        <v>#DIV/0!</v>
      </c>
      <c r="D1118" s="17" t="e">
        <f t="shared" si="229"/>
        <v>#DIV/0!</v>
      </c>
      <c r="E1118" s="17" t="e">
        <f t="shared" si="229"/>
        <v>#DIV/0!</v>
      </c>
    </row>
    <row r="1119" spans="1:5" ht="15.75" thickBot="1" x14ac:dyDescent="0.3">
      <c r="A1119" s="117" t="s">
        <v>78</v>
      </c>
      <c r="B1119" s="118"/>
      <c r="C1119" s="118"/>
      <c r="D1119" s="118"/>
      <c r="E1119" s="119"/>
    </row>
    <row r="1120" spans="1:5" x14ac:dyDescent="0.25">
      <c r="A1120" s="106"/>
      <c r="B1120" s="13">
        <v>2019</v>
      </c>
      <c r="C1120" s="13">
        <v>2020</v>
      </c>
      <c r="D1120" s="13">
        <v>2021</v>
      </c>
      <c r="E1120" s="13">
        <v>2021</v>
      </c>
    </row>
    <row r="1121" spans="1:5" ht="15.75" thickBot="1" x14ac:dyDescent="0.3">
      <c r="A1121" s="107"/>
      <c r="B1121" s="14" t="s">
        <v>13</v>
      </c>
      <c r="C1121" s="14" t="s">
        <v>14</v>
      </c>
      <c r="D1121" s="14" t="s">
        <v>14</v>
      </c>
      <c r="E1121" s="14" t="s">
        <v>14</v>
      </c>
    </row>
    <row r="1122" spans="1:5" ht="15.75" thickBot="1" x14ac:dyDescent="0.3">
      <c r="A1122" s="19" t="s">
        <v>61</v>
      </c>
      <c r="B1122" s="20">
        <f>B1123+B1124+B1125+B1126</f>
        <v>0</v>
      </c>
      <c r="C1122" s="20">
        <f t="shared" ref="C1122:E1122" si="230">C1123+C1124+C1125+C1126</f>
        <v>0</v>
      </c>
      <c r="D1122" s="20">
        <f t="shared" si="230"/>
        <v>0</v>
      </c>
      <c r="E1122" s="20">
        <f t="shared" si="230"/>
        <v>0</v>
      </c>
    </row>
    <row r="1123" spans="1:5" ht="15.75" thickBot="1" x14ac:dyDescent="0.3">
      <c r="A1123" s="21" t="s">
        <v>38</v>
      </c>
      <c r="B1123" s="20"/>
      <c r="C1123" s="20"/>
      <c r="D1123" s="20"/>
      <c r="E1123" s="20"/>
    </row>
    <row r="1124" spans="1:5" ht="15.75" thickBot="1" x14ac:dyDescent="0.3">
      <c r="A1124" s="21" t="s">
        <v>62</v>
      </c>
      <c r="B1124" s="20"/>
      <c r="C1124" s="20"/>
      <c r="D1124" s="20"/>
      <c r="E1124" s="20"/>
    </row>
    <row r="1125" spans="1:5" ht="15.75" thickBot="1" x14ac:dyDescent="0.3">
      <c r="A1125" s="21" t="s">
        <v>63</v>
      </c>
      <c r="B1125" s="20"/>
      <c r="C1125" s="20"/>
      <c r="D1125" s="20"/>
      <c r="E1125" s="20"/>
    </row>
    <row r="1126" spans="1:5" ht="15.75" thickBot="1" x14ac:dyDescent="0.3">
      <c r="A1126" s="21" t="s">
        <v>64</v>
      </c>
      <c r="B1126" s="20"/>
      <c r="C1126" s="20"/>
      <c r="D1126" s="20"/>
      <c r="E1126" s="20"/>
    </row>
    <row r="1127" spans="1:5" ht="15.75" thickBot="1" x14ac:dyDescent="0.3">
      <c r="A1127" s="19" t="s">
        <v>65</v>
      </c>
      <c r="B1127" s="23">
        <f>B1128+B1129+B1130+B1131</f>
        <v>0</v>
      </c>
      <c r="C1127" s="23">
        <f t="shared" ref="C1127:E1127" si="231">C1128+C1129+C1130+C1131</f>
        <v>4040</v>
      </c>
      <c r="D1127" s="23">
        <f t="shared" si="231"/>
        <v>0</v>
      </c>
      <c r="E1127" s="23">
        <f t="shared" si="231"/>
        <v>0</v>
      </c>
    </row>
    <row r="1128" spans="1:5" ht="15.75" thickBot="1" x14ac:dyDescent="0.3">
      <c r="A1128" s="21" t="s">
        <v>38</v>
      </c>
      <c r="B1128" s="23"/>
      <c r="C1128" s="23"/>
      <c r="D1128" s="23"/>
      <c r="E1128" s="23"/>
    </row>
    <row r="1129" spans="1:5" ht="15.75" thickBot="1" x14ac:dyDescent="0.3">
      <c r="A1129" s="21" t="s">
        <v>62</v>
      </c>
      <c r="B1129" s="15"/>
      <c r="C1129" s="15">
        <v>3400</v>
      </c>
      <c r="D1129" s="15"/>
      <c r="E1129" s="23"/>
    </row>
    <row r="1130" spans="1:5" ht="15.75" thickBot="1" x14ac:dyDescent="0.3">
      <c r="A1130" s="21" t="s">
        <v>63</v>
      </c>
      <c r="B1130" s="15"/>
      <c r="C1130" s="15"/>
      <c r="D1130" s="23"/>
      <c r="E1130" s="23"/>
    </row>
    <row r="1131" spans="1:5" ht="15.75" thickBot="1" x14ac:dyDescent="0.3">
      <c r="A1131" s="21" t="s">
        <v>64</v>
      </c>
      <c r="B1131" s="15"/>
      <c r="C1131" s="15">
        <v>640</v>
      </c>
      <c r="D1131" s="15"/>
      <c r="E1131" s="23"/>
    </row>
    <row r="1132" spans="1:5" ht="15.75" thickBot="1" x14ac:dyDescent="0.3">
      <c r="A1132" s="28" t="s">
        <v>50</v>
      </c>
      <c r="B1132" s="23">
        <f>B1122+B1127</f>
        <v>0</v>
      </c>
      <c r="C1132" s="23">
        <f t="shared" ref="C1132:E1132" si="232">C1122+C1127</f>
        <v>4040</v>
      </c>
      <c r="D1132" s="23">
        <f t="shared" si="232"/>
        <v>0</v>
      </c>
      <c r="E1132" s="23">
        <f t="shared" si="232"/>
        <v>0</v>
      </c>
    </row>
    <row r="1133" spans="1:5" ht="15.75" thickBot="1" x14ac:dyDescent="0.3">
      <c r="A1133" s="75" t="s">
        <v>54</v>
      </c>
      <c r="B1133" s="210" t="s">
        <v>264</v>
      </c>
      <c r="C1133" s="211"/>
      <c r="D1133" s="211"/>
      <c r="E1133" s="212"/>
    </row>
    <row r="1134" spans="1:5" ht="45.75" thickBot="1" x14ac:dyDescent="0.3">
      <c r="A1134" s="12" t="s">
        <v>109</v>
      </c>
      <c r="B1134" s="77" t="s">
        <v>265</v>
      </c>
      <c r="C1134" s="41" t="s">
        <v>56</v>
      </c>
      <c r="D1134" s="42"/>
      <c r="E1134" s="43"/>
    </row>
    <row r="1135" spans="1:5" ht="19.5" customHeight="1" thickBot="1" x14ac:dyDescent="0.3">
      <c r="A1135" s="6" t="s">
        <v>26</v>
      </c>
      <c r="B1135" s="111" t="s">
        <v>266</v>
      </c>
      <c r="C1135" s="112"/>
      <c r="D1135" s="112"/>
      <c r="E1135" s="113"/>
    </row>
    <row r="1136" spans="1:5" ht="15.75" thickBot="1" x14ac:dyDescent="0.3">
      <c r="A1136" s="6" t="s">
        <v>28</v>
      </c>
      <c r="B1136" s="114" t="s">
        <v>263</v>
      </c>
      <c r="C1136" s="115"/>
      <c r="D1136" s="115"/>
      <c r="E1136" s="116"/>
    </row>
    <row r="1137" spans="1:5" x14ac:dyDescent="0.25">
      <c r="A1137" s="106"/>
      <c r="B1137" s="13">
        <v>2019</v>
      </c>
      <c r="C1137" s="13">
        <v>2020</v>
      </c>
      <c r="D1137" s="13">
        <v>2021</v>
      </c>
      <c r="E1137" s="13">
        <v>2022</v>
      </c>
    </row>
    <row r="1138" spans="1:5" ht="15.75" thickBot="1" x14ac:dyDescent="0.3">
      <c r="A1138" s="107"/>
      <c r="B1138" s="14" t="s">
        <v>13</v>
      </c>
      <c r="C1138" s="14" t="s">
        <v>14</v>
      </c>
      <c r="D1138" s="14" t="s">
        <v>14</v>
      </c>
      <c r="E1138" s="14" t="s">
        <v>14</v>
      </c>
    </row>
    <row r="1139" spans="1:5" ht="15.75" thickBot="1" x14ac:dyDescent="0.3">
      <c r="A1139" s="6" t="s">
        <v>29</v>
      </c>
      <c r="B1139" s="103"/>
      <c r="C1139" s="15"/>
      <c r="D1139" s="15">
        <v>1</v>
      </c>
      <c r="E1139" s="15">
        <v>6</v>
      </c>
    </row>
    <row r="1140" spans="1:5" ht="15.75" thickBot="1" x14ac:dyDescent="0.3">
      <c r="A1140" s="6" t="s">
        <v>30</v>
      </c>
      <c r="B1140" s="15"/>
      <c r="C1140" s="15"/>
      <c r="D1140" s="15">
        <v>95000</v>
      </c>
      <c r="E1140" s="15">
        <v>590000</v>
      </c>
    </row>
    <row r="1141" spans="1:5" ht="15.75" thickBot="1" x14ac:dyDescent="0.3">
      <c r="A1141" s="6" t="s">
        <v>31</v>
      </c>
      <c r="B1141" s="15" t="e">
        <f>B1140/B1139</f>
        <v>#DIV/0!</v>
      </c>
      <c r="C1141" s="15" t="e">
        <f t="shared" ref="C1141:E1141" si="233">C1140/C1139</f>
        <v>#DIV/0!</v>
      </c>
      <c r="D1141" s="15">
        <f t="shared" si="233"/>
        <v>95000</v>
      </c>
      <c r="E1141" s="15">
        <f t="shared" si="233"/>
        <v>98333.333333333328</v>
      </c>
    </row>
    <row r="1142" spans="1:5" ht="15.75" thickBot="1" x14ac:dyDescent="0.3">
      <c r="A1142" s="6" t="s">
        <v>32</v>
      </c>
      <c r="B1142" s="103" t="s">
        <v>33</v>
      </c>
      <c r="C1142" s="17" t="e">
        <f t="shared" ref="C1142:E1144" si="234">C1139/B1139-1</f>
        <v>#DIV/0!</v>
      </c>
      <c r="D1142" s="17" t="e">
        <f t="shared" si="234"/>
        <v>#DIV/0!</v>
      </c>
      <c r="E1142" s="17">
        <f t="shared" si="234"/>
        <v>5</v>
      </c>
    </row>
    <row r="1143" spans="1:5" ht="15.75" thickBot="1" x14ac:dyDescent="0.3">
      <c r="A1143" s="6" t="s">
        <v>34</v>
      </c>
      <c r="B1143" s="103" t="s">
        <v>33</v>
      </c>
      <c r="C1143" s="17" t="e">
        <f t="shared" si="234"/>
        <v>#DIV/0!</v>
      </c>
      <c r="D1143" s="17" t="e">
        <f t="shared" si="234"/>
        <v>#DIV/0!</v>
      </c>
      <c r="E1143" s="17">
        <f t="shared" si="234"/>
        <v>5.2105263157894735</v>
      </c>
    </row>
    <row r="1144" spans="1:5" ht="15.75" thickBot="1" x14ac:dyDescent="0.3">
      <c r="A1144" s="6" t="s">
        <v>35</v>
      </c>
      <c r="B1144" s="103" t="s">
        <v>33</v>
      </c>
      <c r="C1144" s="17" t="e">
        <f t="shared" si="234"/>
        <v>#DIV/0!</v>
      </c>
      <c r="D1144" s="17" t="e">
        <f t="shared" si="234"/>
        <v>#DIV/0!</v>
      </c>
      <c r="E1144" s="17">
        <f t="shared" si="234"/>
        <v>3.5087719298245501E-2</v>
      </c>
    </row>
    <row r="1145" spans="1:5" ht="15.75" thickBot="1" x14ac:dyDescent="0.3">
      <c r="A1145" s="117" t="s">
        <v>78</v>
      </c>
      <c r="B1145" s="118"/>
      <c r="C1145" s="118"/>
      <c r="D1145" s="118"/>
      <c r="E1145" s="119"/>
    </row>
    <row r="1146" spans="1:5" x14ac:dyDescent="0.25">
      <c r="A1146" s="106"/>
      <c r="B1146" s="13">
        <v>2019</v>
      </c>
      <c r="C1146" s="13">
        <v>2020</v>
      </c>
      <c r="D1146" s="13">
        <v>2021</v>
      </c>
      <c r="E1146" s="13">
        <v>2021</v>
      </c>
    </row>
    <row r="1147" spans="1:5" ht="15.75" thickBot="1" x14ac:dyDescent="0.3">
      <c r="A1147" s="107"/>
      <c r="B1147" s="14" t="s">
        <v>13</v>
      </c>
      <c r="C1147" s="14" t="s">
        <v>14</v>
      </c>
      <c r="D1147" s="14" t="s">
        <v>14</v>
      </c>
      <c r="E1147" s="14" t="s">
        <v>14</v>
      </c>
    </row>
    <row r="1148" spans="1:5" ht="15.75" thickBot="1" x14ac:dyDescent="0.3">
      <c r="A1148" s="19" t="s">
        <v>61</v>
      </c>
      <c r="B1148" s="20">
        <f>B1149+B1150+B1151+B1152</f>
        <v>0</v>
      </c>
      <c r="C1148" s="20">
        <f t="shared" ref="C1148:E1148" si="235">C1149+C1150+C1151+C1152</f>
        <v>0</v>
      </c>
      <c r="D1148" s="20">
        <f t="shared" si="235"/>
        <v>0</v>
      </c>
      <c r="E1148" s="20">
        <f t="shared" si="235"/>
        <v>0</v>
      </c>
    </row>
    <row r="1149" spans="1:5" ht="15.75" thickBot="1" x14ac:dyDescent="0.3">
      <c r="A1149" s="21" t="s">
        <v>38</v>
      </c>
      <c r="B1149" s="20"/>
      <c r="C1149" s="20"/>
      <c r="D1149" s="20"/>
      <c r="E1149" s="20"/>
    </row>
    <row r="1150" spans="1:5" ht="15.75" thickBot="1" x14ac:dyDescent="0.3">
      <c r="A1150" s="21" t="s">
        <v>62</v>
      </c>
      <c r="B1150" s="20"/>
      <c r="C1150" s="20"/>
      <c r="D1150" s="20"/>
      <c r="E1150" s="20"/>
    </row>
    <row r="1151" spans="1:5" ht="15.75" thickBot="1" x14ac:dyDescent="0.3">
      <c r="A1151" s="21" t="s">
        <v>63</v>
      </c>
      <c r="B1151" s="20"/>
      <c r="C1151" s="20"/>
      <c r="D1151" s="20"/>
      <c r="E1151" s="20"/>
    </row>
    <row r="1152" spans="1:5" ht="15.75" thickBot="1" x14ac:dyDescent="0.3">
      <c r="A1152" s="21" t="s">
        <v>64</v>
      </c>
      <c r="B1152" s="20"/>
      <c r="C1152" s="20"/>
      <c r="D1152" s="20"/>
      <c r="E1152" s="20"/>
    </row>
    <row r="1153" spans="1:9" ht="15.75" thickBot="1" x14ac:dyDescent="0.3">
      <c r="A1153" s="19" t="s">
        <v>65</v>
      </c>
      <c r="B1153" s="23">
        <f>B1154+B1155+B1156+B1157</f>
        <v>0</v>
      </c>
      <c r="C1153" s="23">
        <f t="shared" ref="C1153:E1153" si="236">C1154+C1155+C1156+C1157</f>
        <v>0</v>
      </c>
      <c r="D1153" s="23">
        <f t="shared" si="236"/>
        <v>95000</v>
      </c>
      <c r="E1153" s="23">
        <f t="shared" si="236"/>
        <v>590000</v>
      </c>
    </row>
    <row r="1154" spans="1:9" ht="15.75" thickBot="1" x14ac:dyDescent="0.3">
      <c r="A1154" s="21" t="s">
        <v>38</v>
      </c>
      <c r="B1154" s="23"/>
      <c r="C1154" s="23"/>
      <c r="D1154" s="23"/>
      <c r="E1154" s="23"/>
    </row>
    <row r="1155" spans="1:9" ht="15.75" thickBot="1" x14ac:dyDescent="0.3">
      <c r="A1155" s="21" t="s">
        <v>62</v>
      </c>
      <c r="B1155" s="15"/>
      <c r="C1155" s="15"/>
      <c r="D1155" s="15">
        <v>95000</v>
      </c>
      <c r="E1155" s="23">
        <v>590000</v>
      </c>
    </row>
    <row r="1156" spans="1:9" ht="15.75" thickBot="1" x14ac:dyDescent="0.3">
      <c r="A1156" s="21" t="s">
        <v>63</v>
      </c>
      <c r="B1156" s="15"/>
      <c r="C1156" s="15"/>
      <c r="D1156" s="23"/>
      <c r="E1156" s="23"/>
    </row>
    <row r="1157" spans="1:9" ht="15.75" thickBot="1" x14ac:dyDescent="0.3">
      <c r="A1157" s="21" t="s">
        <v>64</v>
      </c>
      <c r="B1157" s="15"/>
      <c r="C1157" s="15"/>
      <c r="D1157" s="15"/>
      <c r="E1157" s="23"/>
    </row>
    <row r="1158" spans="1:9" ht="15.75" thickBot="1" x14ac:dyDescent="0.3">
      <c r="A1158" s="28" t="s">
        <v>50</v>
      </c>
      <c r="B1158" s="23">
        <f>B1148+B1153</f>
        <v>0</v>
      </c>
      <c r="C1158" s="23">
        <f t="shared" ref="C1158:E1158" si="237">C1148+C1153</f>
        <v>0</v>
      </c>
      <c r="D1158" s="23">
        <f t="shared" si="237"/>
        <v>95000</v>
      </c>
      <c r="E1158" s="23">
        <f t="shared" si="237"/>
        <v>590000</v>
      </c>
    </row>
    <row r="1159" spans="1:9" ht="15.75" thickBot="1" x14ac:dyDescent="0.3">
      <c r="A1159" s="45"/>
      <c r="B1159" s="46"/>
      <c r="C1159" s="46"/>
      <c r="D1159" s="46"/>
      <c r="E1159" s="46"/>
      <c r="I1159" s="62"/>
    </row>
    <row r="1160" spans="1:9" ht="24.75" thickBot="1" x14ac:dyDescent="0.3">
      <c r="A1160" s="8" t="s">
        <v>83</v>
      </c>
      <c r="B1160" s="47">
        <f>+B290+B186+B71+B34+B238+B145+B395+B370+B344+B319+B264</f>
        <v>625981</v>
      </c>
      <c r="C1160" s="85">
        <f>C290+C186+C71+C34+C238+C145+C395+C370+C344+C319+C264+C108+C212+C421+C446+C471+C497+C523+C548+C573+C599+C625+C650+C676+C702+C728+C753+C779+C805+C830+C855+C881+C906+C932+C958+C984+C1010+C1036+C1062+C1088+C1114+C1140</f>
        <v>1045000</v>
      </c>
      <c r="D1160" s="85">
        <f>D290+D186+D71+D34+D238+D145+D395+D370+D344+D319+D264+D108+D212+D421+D446+D471+D497+D523+D548+D573+D599+D625+D650+D676+D702+D728+D753+D779+D805+D830+D855+D881+D906+D932+D958+D984+D1010+D1036+D1062+D1088+D1114+D1140</f>
        <v>1255000</v>
      </c>
      <c r="E1160" s="85">
        <f t="shared" ref="E1160" si="238">E290+E186+E71+E34+E238+E145+E395+E370+E344+E319+E264+E108+E212+E421+E446+E471+E497+E523+E548+E573+E599+E625+E650+E676+E702+E728+E753+E779+E805+E830+E855+E881+E906+E932+E958+E984+E1010+E1036+E1062+E1088+E1114+E1140</f>
        <v>1256000</v>
      </c>
      <c r="F1160" s="79"/>
      <c r="G1160" s="79"/>
      <c r="H1160" s="79"/>
      <c r="I1160" s="62"/>
    </row>
    <row r="1161" spans="1:9" ht="24.75" thickBot="1" x14ac:dyDescent="0.3">
      <c r="A1161" s="8" t="s">
        <v>84</v>
      </c>
      <c r="B1161" s="47">
        <f>+B308+B282+B174+B100+B63+B413+B388+B362+B337+B256+B204</f>
        <v>615981</v>
      </c>
      <c r="C1161" s="85">
        <f>+C308+C282+C174+C100+C63+C413+C388+C362+C337+C256+C204+C137+C230+C439+C464+C489+C515+C541+C566+C591+C617+C643+C668+C694+C720+C746+C771+C797+C823+C848+C873+C899+C924+C950+C976+C1002+C1028+C1054+C1080+C1106+C1132+C1158</f>
        <v>1045000</v>
      </c>
      <c r="D1161" s="85">
        <f t="shared" ref="D1161" si="239">+D308+D282+D174+D100+D63+D413+D388+D362+D337+D256+D204+D137+D230+D439+D464+D489+D515+D541+D566+D591+D617+D643+D668+D694+D720+D746+D771+D797+D823+D848+D873+D899+D924+D950+D976+D1002+D1028+D1054+D1080+D1106+D1132+D1158</f>
        <v>1255000</v>
      </c>
      <c r="E1161" s="85">
        <f>+E308+E282+E174+E100+E63+E413+E388+E362+E337+E256+E204+E137+E230+E439+E464+E489+E515+E541+E566+E591+E617+E643+E668+E694+E720+E746+E771+E797+E823+E848+E873+E899+E924+E950+E976+E1002+E1028+E1054+E1080+E1106+E1132+E1158</f>
        <v>1256000</v>
      </c>
      <c r="F1161" s="79"/>
      <c r="G1161" s="79"/>
      <c r="H1161" s="79"/>
      <c r="I1161" s="62"/>
    </row>
    <row r="1162" spans="1:9" ht="15.75" thickBot="1" x14ac:dyDescent="0.3">
      <c r="A1162" s="19" t="s">
        <v>37</v>
      </c>
      <c r="B1162" s="48">
        <f>B1163+B1164</f>
        <v>260385</v>
      </c>
      <c r="C1162" s="48">
        <f>C1163+C1164</f>
        <v>365000</v>
      </c>
      <c r="D1162" s="48">
        <f t="shared" ref="D1162:E1162" si="240">D1163+D1164</f>
        <v>365000</v>
      </c>
      <c r="E1162" s="85">
        <f t="shared" si="240"/>
        <v>365000</v>
      </c>
      <c r="F1162" s="79"/>
      <c r="G1162" s="79"/>
      <c r="H1162" s="79"/>
      <c r="I1162" s="62"/>
    </row>
    <row r="1163" spans="1:9" ht="15.75" thickBot="1" x14ac:dyDescent="0.3">
      <c r="A1163" s="21" t="s">
        <v>38</v>
      </c>
      <c r="B1163" s="23">
        <f>B43+B80+B154</f>
        <v>260385</v>
      </c>
      <c r="C1163" s="23">
        <f>C43+C80+C154+C117</f>
        <v>365000</v>
      </c>
      <c r="D1163" s="23">
        <f>D43+D80+D154+D117</f>
        <v>365000</v>
      </c>
      <c r="E1163" s="35">
        <f>E43+E80+E154+E117</f>
        <v>365000</v>
      </c>
    </row>
    <row r="1164" spans="1:9" ht="15.75" thickBot="1" x14ac:dyDescent="0.3">
      <c r="A1164" s="21" t="s">
        <v>85</v>
      </c>
      <c r="B1164" s="23">
        <f>B44+B81+B155</f>
        <v>0</v>
      </c>
      <c r="C1164" s="23">
        <f>C44+C81+C155</f>
        <v>0</v>
      </c>
      <c r="D1164" s="23">
        <f>D44+D81+D155</f>
        <v>0</v>
      </c>
      <c r="E1164" s="23">
        <f>E44+E81+E155</f>
        <v>0</v>
      </c>
    </row>
    <row r="1165" spans="1:9" ht="15.75" thickBot="1" x14ac:dyDescent="0.3">
      <c r="A1165" s="19" t="s">
        <v>40</v>
      </c>
      <c r="B1165" s="48">
        <f>B1166+B1167</f>
        <v>45510</v>
      </c>
      <c r="C1165" s="48">
        <f>C1166+C1167</f>
        <v>61500</v>
      </c>
      <c r="D1165" s="48">
        <f>D1166+D1167</f>
        <v>61500</v>
      </c>
      <c r="E1165" s="48">
        <f>E1166+E1167</f>
        <v>61500</v>
      </c>
    </row>
    <row r="1166" spans="1:9" ht="15.75" thickBot="1" x14ac:dyDescent="0.3">
      <c r="A1166" s="21" t="s">
        <v>38</v>
      </c>
      <c r="B1166" s="20">
        <f>B46+B83+B157</f>
        <v>45510</v>
      </c>
      <c r="C1166" s="20">
        <f>C46+C83+C157+C120</f>
        <v>61500</v>
      </c>
      <c r="D1166" s="20">
        <f>D46+D83+D157+D120</f>
        <v>61500</v>
      </c>
      <c r="E1166" s="20">
        <f>E46+E83+E157+E120</f>
        <v>61500</v>
      </c>
    </row>
    <row r="1167" spans="1:9" ht="15.75" thickBot="1" x14ac:dyDescent="0.3">
      <c r="A1167" s="21" t="s">
        <v>85</v>
      </c>
      <c r="B1167" s="23">
        <f>B47+B84+B155</f>
        <v>0</v>
      </c>
      <c r="C1167" s="23">
        <f>C47+C84+C155</f>
        <v>0</v>
      </c>
      <c r="D1167" s="23">
        <f>D47+D84+D155</f>
        <v>0</v>
      </c>
      <c r="E1167" s="23">
        <f>E47+E84+E155</f>
        <v>0</v>
      </c>
    </row>
    <row r="1168" spans="1:9" ht="15.75" thickBot="1" x14ac:dyDescent="0.3">
      <c r="A1168" s="19" t="s">
        <v>41</v>
      </c>
      <c r="B1168" s="48">
        <f>B1169+B1170</f>
        <v>85150</v>
      </c>
      <c r="C1168" s="48">
        <f t="shared" ref="C1168:E1168" si="241">C1169+C1170</f>
        <v>31500</v>
      </c>
      <c r="D1168" s="48">
        <f t="shared" si="241"/>
        <v>41500</v>
      </c>
      <c r="E1168" s="48">
        <f t="shared" si="241"/>
        <v>42500</v>
      </c>
    </row>
    <row r="1169" spans="1:5" ht="15.75" thickBot="1" x14ac:dyDescent="0.3">
      <c r="A1169" s="21" t="s">
        <v>38</v>
      </c>
      <c r="B1169" s="23">
        <f>B49+B86+B160</f>
        <v>85150</v>
      </c>
      <c r="C1169" s="23">
        <f>C49+C86+C160+C123</f>
        <v>31500</v>
      </c>
      <c r="D1169" s="23">
        <f>D49+D86+D160+D123</f>
        <v>41500</v>
      </c>
      <c r="E1169" s="23">
        <f>E49+E86+E160+E123</f>
        <v>42500</v>
      </c>
    </row>
    <row r="1170" spans="1:5" ht="15.75" thickBot="1" x14ac:dyDescent="0.3">
      <c r="A1170" s="21" t="s">
        <v>85</v>
      </c>
      <c r="B1170" s="23">
        <f>B50+B87+B161</f>
        <v>0</v>
      </c>
      <c r="C1170" s="23">
        <f>C50+C87+C161</f>
        <v>0</v>
      </c>
      <c r="D1170" s="23">
        <f>D50+D87+D161</f>
        <v>0</v>
      </c>
      <c r="E1170" s="23">
        <f>E50+E87+E161</f>
        <v>0</v>
      </c>
    </row>
    <row r="1171" spans="1:5" ht="15.75" thickBot="1" x14ac:dyDescent="0.3">
      <c r="A1171" s="19" t="s">
        <v>42</v>
      </c>
      <c r="B1171" s="48">
        <f>B1172+B1173</f>
        <v>0</v>
      </c>
      <c r="C1171" s="48">
        <f t="shared" ref="C1171:E1171" si="242">C1172+C1173</f>
        <v>0</v>
      </c>
      <c r="D1171" s="48">
        <f t="shared" si="242"/>
        <v>0</v>
      </c>
      <c r="E1171" s="48">
        <f t="shared" si="242"/>
        <v>0</v>
      </c>
    </row>
    <row r="1172" spans="1:5" ht="15.75" thickBot="1" x14ac:dyDescent="0.3">
      <c r="A1172" s="21" t="s">
        <v>38</v>
      </c>
      <c r="B1172" s="20">
        <f t="shared" ref="B1172:E1173" si="243">B52+B89+B163</f>
        <v>0</v>
      </c>
      <c r="C1172" s="20">
        <f t="shared" si="243"/>
        <v>0</v>
      </c>
      <c r="D1172" s="20">
        <f t="shared" si="243"/>
        <v>0</v>
      </c>
      <c r="E1172" s="20">
        <f t="shared" si="243"/>
        <v>0</v>
      </c>
    </row>
    <row r="1173" spans="1:5" ht="15.75" thickBot="1" x14ac:dyDescent="0.3">
      <c r="A1173" s="21" t="s">
        <v>85</v>
      </c>
      <c r="B1173" s="23">
        <f t="shared" si="243"/>
        <v>0</v>
      </c>
      <c r="C1173" s="23">
        <f t="shared" si="243"/>
        <v>0</v>
      </c>
      <c r="D1173" s="23">
        <f t="shared" si="243"/>
        <v>0</v>
      </c>
      <c r="E1173" s="23">
        <f t="shared" si="243"/>
        <v>0</v>
      </c>
    </row>
    <row r="1174" spans="1:5" ht="15.75" thickBot="1" x14ac:dyDescent="0.3">
      <c r="A1174" s="19" t="s">
        <v>43</v>
      </c>
      <c r="B1174" s="48">
        <f>B1175+B1176</f>
        <v>7000</v>
      </c>
      <c r="C1174" s="105">
        <f t="shared" ref="C1174:E1174" si="244">C1175+C1176</f>
        <v>7000</v>
      </c>
      <c r="D1174" s="48">
        <f t="shared" si="244"/>
        <v>7000</v>
      </c>
      <c r="E1174" s="48">
        <f t="shared" si="244"/>
        <v>7000</v>
      </c>
    </row>
    <row r="1175" spans="1:5" ht="15.75" thickBot="1" x14ac:dyDescent="0.3">
      <c r="A1175" s="21" t="s">
        <v>38</v>
      </c>
      <c r="B1175" s="20">
        <f>B55+B92+B166+B129</f>
        <v>7000</v>
      </c>
      <c r="C1175" s="24">
        <f>C55+C92+C166+C129</f>
        <v>7000</v>
      </c>
      <c r="D1175" s="20">
        <f>D55+D92+D166+D129</f>
        <v>7000</v>
      </c>
      <c r="E1175" s="20">
        <f>E55+E92+E166+E129</f>
        <v>7000</v>
      </c>
    </row>
    <row r="1176" spans="1:5" ht="15.75" thickBot="1" x14ac:dyDescent="0.3">
      <c r="A1176" s="21" t="s">
        <v>85</v>
      </c>
      <c r="B1176" s="23">
        <f>B56+B93+B167</f>
        <v>0</v>
      </c>
      <c r="C1176" s="23">
        <f>C56+C93+C167</f>
        <v>0</v>
      </c>
      <c r="D1176" s="23">
        <f>D56+D93+D167</f>
        <v>0</v>
      </c>
      <c r="E1176" s="23">
        <f>E56+E93+E167</f>
        <v>0</v>
      </c>
    </row>
    <row r="1177" spans="1:5" ht="15.75" thickBot="1" x14ac:dyDescent="0.3">
      <c r="A1177" s="19" t="s">
        <v>44</v>
      </c>
      <c r="B1177" s="48">
        <f>B1178+B1179</f>
        <v>0</v>
      </c>
      <c r="C1177" s="48">
        <f>C1178+C1179</f>
        <v>0</v>
      </c>
      <c r="D1177" s="48">
        <f t="shared" ref="D1177:E1177" si="245">D1178+D1179</f>
        <v>0</v>
      </c>
      <c r="E1177" s="48">
        <f t="shared" si="245"/>
        <v>0</v>
      </c>
    </row>
    <row r="1178" spans="1:5" ht="15.75" thickBot="1" x14ac:dyDescent="0.3">
      <c r="A1178" s="21" t="s">
        <v>38</v>
      </c>
      <c r="B1178" s="20">
        <f t="shared" ref="B1178:E1179" si="246">B58+B95+B169</f>
        <v>0</v>
      </c>
      <c r="C1178" s="20">
        <f t="shared" si="246"/>
        <v>0</v>
      </c>
      <c r="D1178" s="20">
        <f t="shared" si="246"/>
        <v>0</v>
      </c>
      <c r="E1178" s="20">
        <f t="shared" si="246"/>
        <v>0</v>
      </c>
    </row>
    <row r="1179" spans="1:5" ht="15.75" thickBot="1" x14ac:dyDescent="0.3">
      <c r="A1179" s="21" t="s">
        <v>85</v>
      </c>
      <c r="B1179" s="23">
        <f t="shared" si="246"/>
        <v>0</v>
      </c>
      <c r="C1179" s="23">
        <f t="shared" si="246"/>
        <v>0</v>
      </c>
      <c r="D1179" s="23">
        <f t="shared" si="246"/>
        <v>0</v>
      </c>
      <c r="E1179" s="23">
        <f t="shared" si="246"/>
        <v>0</v>
      </c>
    </row>
    <row r="1180" spans="1:5" ht="15.75" thickBot="1" x14ac:dyDescent="0.3">
      <c r="A1180" s="19" t="s">
        <v>45</v>
      </c>
      <c r="B1180" s="48">
        <f>B97+B60</f>
        <v>0</v>
      </c>
      <c r="C1180" s="48">
        <f>C97+C60</f>
        <v>0</v>
      </c>
      <c r="D1180" s="48">
        <f>D97+D60</f>
        <v>0</v>
      </c>
      <c r="E1180" s="48">
        <f>E97+E60</f>
        <v>0</v>
      </c>
    </row>
    <row r="1181" spans="1:5" ht="15.75" thickBot="1" x14ac:dyDescent="0.3">
      <c r="A1181" s="21" t="s">
        <v>38</v>
      </c>
      <c r="B1181" s="20">
        <f t="shared" ref="B1181:E1182" si="247">B61+B98+B172</f>
        <v>0</v>
      </c>
      <c r="C1181" s="20">
        <f t="shared" si="247"/>
        <v>0</v>
      </c>
      <c r="D1181" s="20">
        <f t="shared" si="247"/>
        <v>0</v>
      </c>
      <c r="E1181" s="20">
        <f t="shared" si="247"/>
        <v>0</v>
      </c>
    </row>
    <row r="1182" spans="1:5" ht="15.75" thickBot="1" x14ac:dyDescent="0.3">
      <c r="A1182" s="21" t="s">
        <v>85</v>
      </c>
      <c r="B1182" s="23">
        <f t="shared" si="247"/>
        <v>0</v>
      </c>
      <c r="C1182" s="23">
        <f t="shared" si="247"/>
        <v>0</v>
      </c>
      <c r="D1182" s="23">
        <f t="shared" si="247"/>
        <v>0</v>
      </c>
      <c r="E1182" s="23">
        <f t="shared" si="247"/>
        <v>0</v>
      </c>
    </row>
    <row r="1183" spans="1:5" ht="15.75" thickBot="1" x14ac:dyDescent="0.3">
      <c r="A1183" s="19" t="s">
        <v>86</v>
      </c>
      <c r="B1183" s="48">
        <f>B1184+B1185+B1186+B1187</f>
        <v>0</v>
      </c>
      <c r="C1183" s="48">
        <f t="shared" ref="C1183:E1183" si="248">C1184+C1185+C1186+C1187</f>
        <v>0</v>
      </c>
      <c r="D1183" s="48">
        <f t="shared" si="248"/>
        <v>0</v>
      </c>
      <c r="E1183" s="48">
        <f t="shared" si="248"/>
        <v>0</v>
      </c>
    </row>
    <row r="1184" spans="1:5" ht="15.75" thickBot="1" x14ac:dyDescent="0.3">
      <c r="A1184" s="21" t="s">
        <v>38</v>
      </c>
      <c r="B1184" s="20">
        <f t="shared" ref="B1184:E1187" si="249">B195+B247+B273+B299+B328+B353+B379+B404</f>
        <v>0</v>
      </c>
      <c r="C1184" s="20">
        <f t="shared" si="249"/>
        <v>0</v>
      </c>
      <c r="D1184" s="20">
        <f t="shared" si="249"/>
        <v>0</v>
      </c>
      <c r="E1184" s="20">
        <f t="shared" si="249"/>
        <v>0</v>
      </c>
    </row>
    <row r="1185" spans="1:7" ht="15.75" thickBot="1" x14ac:dyDescent="0.3">
      <c r="A1185" s="21" t="s">
        <v>87</v>
      </c>
      <c r="B1185" s="20">
        <f t="shared" si="249"/>
        <v>0</v>
      </c>
      <c r="C1185" s="20">
        <f t="shared" si="249"/>
        <v>0</v>
      </c>
      <c r="D1185" s="20">
        <f t="shared" si="249"/>
        <v>0</v>
      </c>
      <c r="E1185" s="20">
        <f t="shared" si="249"/>
        <v>0</v>
      </c>
    </row>
    <row r="1186" spans="1:7" ht="15.75" thickBot="1" x14ac:dyDescent="0.3">
      <c r="A1186" s="21" t="s">
        <v>63</v>
      </c>
      <c r="B1186" s="20">
        <f t="shared" si="249"/>
        <v>0</v>
      </c>
      <c r="C1186" s="20">
        <f t="shared" si="249"/>
        <v>0</v>
      </c>
      <c r="D1186" s="20">
        <f t="shared" si="249"/>
        <v>0</v>
      </c>
      <c r="E1186" s="20">
        <f t="shared" si="249"/>
        <v>0</v>
      </c>
    </row>
    <row r="1187" spans="1:7" ht="15.75" thickBot="1" x14ac:dyDescent="0.3">
      <c r="A1187" s="21" t="s">
        <v>64</v>
      </c>
      <c r="B1187" s="20">
        <f t="shared" si="249"/>
        <v>0</v>
      </c>
      <c r="C1187" s="20">
        <f t="shared" si="249"/>
        <v>0</v>
      </c>
      <c r="D1187" s="20">
        <f t="shared" si="249"/>
        <v>0</v>
      </c>
      <c r="E1187" s="20">
        <f t="shared" si="249"/>
        <v>0</v>
      </c>
    </row>
    <row r="1188" spans="1:7" ht="15.75" thickBot="1" x14ac:dyDescent="0.3">
      <c r="A1188" s="19" t="s">
        <v>88</v>
      </c>
      <c r="B1188" s="48">
        <f>B1189+B1190+B1191+B1192</f>
        <v>454020</v>
      </c>
      <c r="C1188" s="85">
        <f t="shared" ref="C1188:E1188" si="250">C1189+C1190+C1191+C1192</f>
        <v>580000</v>
      </c>
      <c r="D1188" s="85">
        <f t="shared" si="250"/>
        <v>780000</v>
      </c>
      <c r="E1188" s="48">
        <f t="shared" si="250"/>
        <v>780000</v>
      </c>
    </row>
    <row r="1189" spans="1:7" ht="15.75" thickBot="1" x14ac:dyDescent="0.3">
      <c r="A1189" s="21" t="s">
        <v>38</v>
      </c>
      <c r="B1189" s="20">
        <f>B200+B252+B278+B304+B333+B358+B384+B409</f>
        <v>202936</v>
      </c>
      <c r="C1189" s="20">
        <f>C200+C226+C252+C278+C304+C333+C358+C384+C409+C435+C460+C485+C511+C537+C562+C587+C613+C639+C664+C690+C716+C742+C767+C793+C819+C844+C869+C895+C920+C946+C972+C998+C1024+C1050+C1076+C1102+C1128</f>
        <v>35550</v>
      </c>
      <c r="D1189" s="20">
        <f>D200+D226+D252+D278+D304+D333+D358+D384+D409+D435+D460+D485+D511+D537+D562+D587+D613+D639+D664+D690+D716+D742+D767+D793+D819+D844+D869+D895+D920+D946+D972+D998+D1024+D1050+D1076+D1102+D1128</f>
        <v>44300</v>
      </c>
      <c r="E1189" s="20">
        <f>E200+E226+E252+E278+E304+E333+E358+E384+E409+E435+E460+E485+E511+E537+E562+E587+E613+E639+E664+E690+E716+E742+E767+E793+E819+E844+E869+E895+E920+E946+E972+E998+E1024+E1050+E1076+E1102+E1128</f>
        <v>85000</v>
      </c>
    </row>
    <row r="1190" spans="1:7" ht="15.75" thickBot="1" x14ac:dyDescent="0.3">
      <c r="A1190" s="21" t="s">
        <v>87</v>
      </c>
      <c r="B1190" s="20">
        <f>B201+B253+B279+B305+B334+B359+B385+B410+B436+B461+B486+B512+B538+B563+B588+B640+B665+B691+B717+B743+B768+B794+B820+B845+B870+B896+B921+B947+B973+B999+B1025</f>
        <v>180000</v>
      </c>
      <c r="C1190" s="20">
        <f t="shared" ref="C1190:E1192" si="251">C201+C227+C253+C279+C305+C334+C359+C385+C410+C436+C461+C486+C512+C538+C563+C588+C614+C640+C665+C691+C717+C743+C768+C794+C820+C845+C870+C896+C921+C947+C973+C999+C1025+C1051+C1077+C1103+C1129</f>
        <v>490000</v>
      </c>
      <c r="D1190" s="20">
        <f>D1155+D1129+D1103+D1077+D1051+D1025+D999+D973+D947+D921+D896+D870+D845+D820+D794+D768+D743+D717+D691+D665+D640+D614+D588+D563+D538+D512+D486+D461+D436+D410+D385+D359+D334+D305+D279+D253+D227+D201</f>
        <v>690000</v>
      </c>
      <c r="E1190" s="20">
        <f>E201+E227+E253+E279+E305+E334+E359+E385+E410+E436+E461+E486+E512+E538+E563+E588+E614+E640+E665+E691+E717+E743+E768+E794+E820+E845+E870+E896+E921+E947+E973+E999+E1025+E1051+E1077+E1103+E1129+E1155</f>
        <v>690000</v>
      </c>
      <c r="G1190" s="18"/>
    </row>
    <row r="1191" spans="1:7" ht="15.75" thickBot="1" x14ac:dyDescent="0.3">
      <c r="A1191" s="21" t="s">
        <v>63</v>
      </c>
      <c r="B1191" s="20">
        <f>B202+B254+B280+B306+B335+B360+B386+B411+B437+B462+B487+B513+B539+B564+B589+B641+B666+B692+B718+B744+B769+B795+B821+B846+B871+B897+B922+B948+B974+B1000+B1026</f>
        <v>39034</v>
      </c>
      <c r="C1191" s="20">
        <f t="shared" si="251"/>
        <v>20950</v>
      </c>
      <c r="D1191" s="20">
        <f t="shared" si="251"/>
        <v>13500</v>
      </c>
      <c r="E1191" s="20">
        <f t="shared" si="251"/>
        <v>0</v>
      </c>
      <c r="G1191" s="18"/>
    </row>
    <row r="1192" spans="1:7" ht="15.75" thickBot="1" x14ac:dyDescent="0.3">
      <c r="A1192" s="21" t="s">
        <v>64</v>
      </c>
      <c r="B1192" s="20">
        <f>B203+B255+B281+B307+B336+B361+B387+B412+B438+B463+B488+B514+B540+B565+B590+B642+B667+B693+B719+B745+B770+B796+B822+B847+B872+B898+B923+B949+B975+B1001+B1027</f>
        <v>32050</v>
      </c>
      <c r="C1192" s="20">
        <f t="shared" si="251"/>
        <v>33500</v>
      </c>
      <c r="D1192" s="20">
        <f t="shared" si="251"/>
        <v>32200</v>
      </c>
      <c r="E1192" s="20">
        <f t="shared" si="251"/>
        <v>5000</v>
      </c>
      <c r="G1192" s="18"/>
    </row>
    <row r="1193" spans="1:7" ht="15.75" thickBot="1" x14ac:dyDescent="0.3">
      <c r="A1193" s="29" t="s">
        <v>47</v>
      </c>
      <c r="B1193" s="30">
        <f>IF(B1161-B1160=0,0,)</f>
        <v>0</v>
      </c>
      <c r="C1193" s="30">
        <f>IF(C1161-C1160=0,0,Error)</f>
        <v>0</v>
      </c>
      <c r="D1193" s="30">
        <f>IF(D1161-D1160=0,0,Error)</f>
        <v>0</v>
      </c>
      <c r="E1193" s="30">
        <f>IF(E1161-E1160=0,0,Error)</f>
        <v>0</v>
      </c>
    </row>
  </sheetData>
  <mergeCells count="266">
    <mergeCell ref="A1:E1"/>
    <mergeCell ref="A1137:A1138"/>
    <mergeCell ref="A1145:E1145"/>
    <mergeCell ref="A1146:A1147"/>
    <mergeCell ref="A2:E2"/>
    <mergeCell ref="A1111:A1112"/>
    <mergeCell ref="A1119:E1119"/>
    <mergeCell ref="A1120:A1121"/>
    <mergeCell ref="B1133:E1133"/>
    <mergeCell ref="B1135:E1135"/>
    <mergeCell ref="B1136:E1136"/>
    <mergeCell ref="A1085:A1086"/>
    <mergeCell ref="A1093:E1093"/>
    <mergeCell ref="A1094:A1095"/>
    <mergeCell ref="B1107:E1107"/>
    <mergeCell ref="B1109:E1109"/>
    <mergeCell ref="B1110:E1110"/>
    <mergeCell ref="A1059:A1060"/>
    <mergeCell ref="A1067:E1067"/>
    <mergeCell ref="A1068:A1069"/>
    <mergeCell ref="B1081:E1081"/>
    <mergeCell ref="B1083:E1083"/>
    <mergeCell ref="B1084:E1084"/>
    <mergeCell ref="A1041:E1041"/>
    <mergeCell ref="A1042:A1043"/>
    <mergeCell ref="B1055:E1055"/>
    <mergeCell ref="B1057:E1057"/>
    <mergeCell ref="B1058:E1058"/>
    <mergeCell ref="A1016:A1017"/>
    <mergeCell ref="B1029:E1029"/>
    <mergeCell ref="B1031:E1031"/>
    <mergeCell ref="B1032:E1032"/>
    <mergeCell ref="A1033:A1034"/>
    <mergeCell ref="A990:A991"/>
    <mergeCell ref="B1003:E1003"/>
    <mergeCell ref="B1005:E1005"/>
    <mergeCell ref="B1006:E1006"/>
    <mergeCell ref="A1007:A1008"/>
    <mergeCell ref="A1015:E1015"/>
    <mergeCell ref="A964:A965"/>
    <mergeCell ref="B977:E977"/>
    <mergeCell ref="B979:E979"/>
    <mergeCell ref="B980:E980"/>
    <mergeCell ref="A981:A982"/>
    <mergeCell ref="A989:E989"/>
    <mergeCell ref="A938:A939"/>
    <mergeCell ref="B951:E951"/>
    <mergeCell ref="B953:E953"/>
    <mergeCell ref="B954:E954"/>
    <mergeCell ref="A955:A956"/>
    <mergeCell ref="A963:E963"/>
    <mergeCell ref="A912:A913"/>
    <mergeCell ref="B925:E925"/>
    <mergeCell ref="B927:E927"/>
    <mergeCell ref="B928:E928"/>
    <mergeCell ref="A929:A930"/>
    <mergeCell ref="A937:E937"/>
    <mergeCell ref="A886:E886"/>
    <mergeCell ref="A887:A888"/>
    <mergeCell ref="B901:E901"/>
    <mergeCell ref="B902:E902"/>
    <mergeCell ref="A903:A904"/>
    <mergeCell ref="A911:E911"/>
    <mergeCell ref="A860:E860"/>
    <mergeCell ref="A861:A862"/>
    <mergeCell ref="B874:E874"/>
    <mergeCell ref="B876:E876"/>
    <mergeCell ref="B877:E877"/>
    <mergeCell ref="A878:A879"/>
    <mergeCell ref="A827:A828"/>
    <mergeCell ref="A835:E835"/>
    <mergeCell ref="A836:A837"/>
    <mergeCell ref="B850:E850"/>
    <mergeCell ref="B851:E851"/>
    <mergeCell ref="A852:A853"/>
    <mergeCell ref="B801:E801"/>
    <mergeCell ref="A802:A803"/>
    <mergeCell ref="A810:E810"/>
    <mergeCell ref="A811:A812"/>
    <mergeCell ref="B825:E825"/>
    <mergeCell ref="B826:E826"/>
    <mergeCell ref="B775:E775"/>
    <mergeCell ref="A776:A777"/>
    <mergeCell ref="A784:E784"/>
    <mergeCell ref="A785:A786"/>
    <mergeCell ref="B798:E798"/>
    <mergeCell ref="B800:E800"/>
    <mergeCell ref="B749:E749"/>
    <mergeCell ref="A750:A751"/>
    <mergeCell ref="A758:E758"/>
    <mergeCell ref="A759:A760"/>
    <mergeCell ref="B772:E772"/>
    <mergeCell ref="B774:E774"/>
    <mergeCell ref="B723:E723"/>
    <mergeCell ref="B724:E724"/>
    <mergeCell ref="A725:A726"/>
    <mergeCell ref="A733:E733"/>
    <mergeCell ref="A734:A735"/>
    <mergeCell ref="B748:E748"/>
    <mergeCell ref="B697:E697"/>
    <mergeCell ref="B698:E698"/>
    <mergeCell ref="A699:A700"/>
    <mergeCell ref="A707:E707"/>
    <mergeCell ref="A708:A709"/>
    <mergeCell ref="B721:E721"/>
    <mergeCell ref="B671:E671"/>
    <mergeCell ref="B672:E672"/>
    <mergeCell ref="A673:A674"/>
    <mergeCell ref="A681:E681"/>
    <mergeCell ref="A682:A683"/>
    <mergeCell ref="B695:E695"/>
    <mergeCell ref="B645:E645"/>
    <mergeCell ref="B646:E646"/>
    <mergeCell ref="A647:A648"/>
    <mergeCell ref="A655:E655"/>
    <mergeCell ref="A656:A657"/>
    <mergeCell ref="B669:E669"/>
    <mergeCell ref="B618:E618"/>
    <mergeCell ref="B620:E620"/>
    <mergeCell ref="B621:E621"/>
    <mergeCell ref="A622:A623"/>
    <mergeCell ref="A630:E630"/>
    <mergeCell ref="A631:A632"/>
    <mergeCell ref="B592:E592"/>
    <mergeCell ref="B594:E594"/>
    <mergeCell ref="B595:E595"/>
    <mergeCell ref="A596:A597"/>
    <mergeCell ref="A604:E604"/>
    <mergeCell ref="A605:A606"/>
    <mergeCell ref="A554:A555"/>
    <mergeCell ref="B568:E568"/>
    <mergeCell ref="B569:E569"/>
    <mergeCell ref="A570:A571"/>
    <mergeCell ref="A578:E578"/>
    <mergeCell ref="A579:A580"/>
    <mergeCell ref="A528:E528"/>
    <mergeCell ref="A529:A530"/>
    <mergeCell ref="B543:E543"/>
    <mergeCell ref="B544:E544"/>
    <mergeCell ref="A545:A546"/>
    <mergeCell ref="A553:E553"/>
    <mergeCell ref="A502:E502"/>
    <mergeCell ref="A503:A504"/>
    <mergeCell ref="B516:E516"/>
    <mergeCell ref="B518:E518"/>
    <mergeCell ref="B519:E519"/>
    <mergeCell ref="A520:A521"/>
    <mergeCell ref="A476:E476"/>
    <mergeCell ref="A477:A478"/>
    <mergeCell ref="B490:E490"/>
    <mergeCell ref="B492:E492"/>
    <mergeCell ref="B493:E493"/>
    <mergeCell ref="A494:A495"/>
    <mergeCell ref="A443:A444"/>
    <mergeCell ref="A451:E451"/>
    <mergeCell ref="A452:A453"/>
    <mergeCell ref="B466:E466"/>
    <mergeCell ref="B467:E467"/>
    <mergeCell ref="A468:A469"/>
    <mergeCell ref="B417:E417"/>
    <mergeCell ref="A418:A419"/>
    <mergeCell ref="A426:E426"/>
    <mergeCell ref="A427:A428"/>
    <mergeCell ref="B441:E441"/>
    <mergeCell ref="B442:E442"/>
    <mergeCell ref="B391:E391"/>
    <mergeCell ref="A392:A393"/>
    <mergeCell ref="A400:E400"/>
    <mergeCell ref="A401:A402"/>
    <mergeCell ref="B414:E414"/>
    <mergeCell ref="B416:E416"/>
    <mergeCell ref="B365:E365"/>
    <mergeCell ref="B366:E366"/>
    <mergeCell ref="A367:A368"/>
    <mergeCell ref="A375:E375"/>
    <mergeCell ref="A376:A377"/>
    <mergeCell ref="B390:E390"/>
    <mergeCell ref="B339:E339"/>
    <mergeCell ref="B340:E340"/>
    <mergeCell ref="A341:A342"/>
    <mergeCell ref="A349:E349"/>
    <mergeCell ref="A350:A351"/>
    <mergeCell ref="B363:E363"/>
    <mergeCell ref="B314:E314"/>
    <mergeCell ref="B315:E315"/>
    <mergeCell ref="A316:A317"/>
    <mergeCell ref="A324:E324"/>
    <mergeCell ref="A325:A326"/>
    <mergeCell ref="D338:E338"/>
    <mergeCell ref="A296:A297"/>
    <mergeCell ref="A309:E309"/>
    <mergeCell ref="A310:E310"/>
    <mergeCell ref="B311:E311"/>
    <mergeCell ref="D312:E312"/>
    <mergeCell ref="B313:E313"/>
    <mergeCell ref="A270:A271"/>
    <mergeCell ref="B283:E283"/>
    <mergeCell ref="B285:E285"/>
    <mergeCell ref="B286:E286"/>
    <mergeCell ref="A287:A288"/>
    <mergeCell ref="A295:E295"/>
    <mergeCell ref="A244:A245"/>
    <mergeCell ref="B257:E257"/>
    <mergeCell ref="B259:E259"/>
    <mergeCell ref="B260:E260"/>
    <mergeCell ref="A261:A262"/>
    <mergeCell ref="A269:E269"/>
    <mergeCell ref="B231:E231"/>
    <mergeCell ref="D232:E232"/>
    <mergeCell ref="B233:E233"/>
    <mergeCell ref="B234:E234"/>
    <mergeCell ref="A235:A236"/>
    <mergeCell ref="A243:E243"/>
    <mergeCell ref="B206:E206"/>
    <mergeCell ref="B207:E207"/>
    <mergeCell ref="B208:E208"/>
    <mergeCell ref="A209:A210"/>
    <mergeCell ref="A217:E217"/>
    <mergeCell ref="A218:A219"/>
    <mergeCell ref="B181:E181"/>
    <mergeCell ref="B182:E182"/>
    <mergeCell ref="A183:A184"/>
    <mergeCell ref="A191:E191"/>
    <mergeCell ref="A192:A193"/>
    <mergeCell ref="D205:E205"/>
    <mergeCell ref="A151:A152"/>
    <mergeCell ref="A176:E176"/>
    <mergeCell ref="A177:E177"/>
    <mergeCell ref="B178:E178"/>
    <mergeCell ref="D179:E179"/>
    <mergeCell ref="B180:E180"/>
    <mergeCell ref="A114:A115"/>
    <mergeCell ref="B139:E139"/>
    <mergeCell ref="B140:E140"/>
    <mergeCell ref="B141:E141"/>
    <mergeCell ref="A142:A143"/>
    <mergeCell ref="A150:E150"/>
    <mergeCell ref="A77:A78"/>
    <mergeCell ref="B102:E102"/>
    <mergeCell ref="B103:E103"/>
    <mergeCell ref="B104:E104"/>
    <mergeCell ref="A105:A106"/>
    <mergeCell ref="A113:E113"/>
    <mergeCell ref="A40:A41"/>
    <mergeCell ref="B65:E65"/>
    <mergeCell ref="B66:E66"/>
    <mergeCell ref="B67:E67"/>
    <mergeCell ref="A68:A69"/>
    <mergeCell ref="A76:E76"/>
    <mergeCell ref="A27:E27"/>
    <mergeCell ref="B28:E28"/>
    <mergeCell ref="B29:E29"/>
    <mergeCell ref="B30:E30"/>
    <mergeCell ref="A31:A32"/>
    <mergeCell ref="A39:E39"/>
    <mergeCell ref="A9:E11"/>
    <mergeCell ref="B12:E12"/>
    <mergeCell ref="A13:A14"/>
    <mergeCell ref="B20:E20"/>
    <mergeCell ref="A21:E21"/>
    <mergeCell ref="A26:E26"/>
    <mergeCell ref="A3:E3"/>
    <mergeCell ref="B5:E5"/>
    <mergeCell ref="B6:E6"/>
    <mergeCell ref="B7:E7"/>
    <mergeCell ref="A8:E8"/>
  </mergeCells>
  <pageMargins left="0.7" right="0.7" top="0.75" bottom="0.75" header="0.3" footer="0.3"/>
  <pageSetup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5"/>
  <sheetViews>
    <sheetView view="pageBreakPreview" zoomScale="60" zoomScaleNormal="170" workbookViewId="0">
      <selection sqref="A1:E1"/>
    </sheetView>
  </sheetViews>
  <sheetFormatPr defaultRowHeight="15" x14ac:dyDescent="0.25"/>
  <cols>
    <col min="1" max="1" width="25.140625" customWidth="1"/>
    <col min="2" max="2" width="23.5703125" customWidth="1"/>
    <col min="3" max="3" width="21.5703125" customWidth="1"/>
    <col min="4" max="4" width="22.28515625" customWidth="1"/>
    <col min="5" max="5" width="21.42578125" customWidth="1"/>
  </cols>
  <sheetData>
    <row r="1" spans="1:5" ht="15.75" x14ac:dyDescent="0.25">
      <c r="A1" s="237" t="s">
        <v>407</v>
      </c>
      <c r="B1" s="237"/>
      <c r="C1" s="237"/>
      <c r="D1" s="237"/>
      <c r="E1" s="237"/>
    </row>
    <row r="2" spans="1:5" ht="44.25" customHeight="1" x14ac:dyDescent="0.25">
      <c r="A2" s="141" t="s">
        <v>267</v>
      </c>
      <c r="B2" s="141"/>
      <c r="C2" s="141"/>
      <c r="D2" s="141"/>
      <c r="E2" s="141"/>
    </row>
    <row r="3" spans="1:5" ht="18" customHeight="1" x14ac:dyDescent="0.25">
      <c r="A3" s="145" t="s">
        <v>1</v>
      </c>
      <c r="B3" s="145"/>
      <c r="C3" s="145"/>
      <c r="D3" s="145"/>
      <c r="E3" s="145"/>
    </row>
    <row r="4" spans="1:5" ht="15.75" thickBot="1" x14ac:dyDescent="0.3"/>
    <row r="5" spans="1:5" ht="26.25" thickBot="1" x14ac:dyDescent="0.3">
      <c r="A5" s="2" t="s">
        <v>2</v>
      </c>
      <c r="B5" s="146" t="s">
        <v>268</v>
      </c>
      <c r="C5" s="146"/>
      <c r="D5" s="146"/>
      <c r="E5" s="146"/>
    </row>
    <row r="6" spans="1:5" ht="15.75" thickBot="1" x14ac:dyDescent="0.3">
      <c r="A6" s="2" t="s">
        <v>4</v>
      </c>
      <c r="B6" s="180" t="s">
        <v>269</v>
      </c>
      <c r="C6" s="148"/>
      <c r="D6" s="148"/>
      <c r="E6" s="149"/>
    </row>
    <row r="7" spans="1:5" ht="26.25" thickBot="1" x14ac:dyDescent="0.3">
      <c r="A7" s="2" t="s">
        <v>6</v>
      </c>
      <c r="B7" s="150" t="s">
        <v>7</v>
      </c>
      <c r="C7" s="151"/>
      <c r="D7" s="151"/>
      <c r="E7" s="152"/>
    </row>
    <row r="8" spans="1:5" ht="15.75" thickBot="1" x14ac:dyDescent="0.3">
      <c r="A8" s="153" t="s">
        <v>8</v>
      </c>
      <c r="B8" s="154"/>
      <c r="C8" s="154"/>
      <c r="D8" s="154"/>
      <c r="E8" s="155"/>
    </row>
    <row r="9" spans="1:5" ht="15.75" thickBot="1" x14ac:dyDescent="0.3">
      <c r="A9" s="156" t="s">
        <v>270</v>
      </c>
      <c r="B9" s="157"/>
      <c r="C9" s="157"/>
      <c r="D9" s="157"/>
      <c r="E9" s="158"/>
    </row>
    <row r="10" spans="1:5" ht="36.75" customHeight="1" thickBot="1" x14ac:dyDescent="0.3">
      <c r="A10" s="156"/>
      <c r="B10" s="157"/>
      <c r="C10" s="157"/>
      <c r="D10" s="157"/>
      <c r="E10" s="158"/>
    </row>
    <row r="11" spans="1:5" ht="6" customHeight="1" thickBot="1" x14ac:dyDescent="0.3">
      <c r="A11" s="156"/>
      <c r="B11" s="157"/>
      <c r="C11" s="157"/>
      <c r="D11" s="157"/>
      <c r="E11" s="158"/>
    </row>
    <row r="12" spans="1:5" ht="38.25" customHeight="1" thickBot="1" x14ac:dyDescent="0.3">
      <c r="A12" s="3" t="s">
        <v>10</v>
      </c>
      <c r="B12" s="159" t="s">
        <v>271</v>
      </c>
      <c r="C12" s="160"/>
      <c r="D12" s="160"/>
      <c r="E12" s="161"/>
    </row>
    <row r="13" spans="1:5" ht="23.25" customHeight="1" x14ac:dyDescent="0.25">
      <c r="A13" s="106" t="s">
        <v>12</v>
      </c>
      <c r="B13" s="4">
        <v>2019</v>
      </c>
      <c r="C13" s="4">
        <v>2020</v>
      </c>
      <c r="D13" s="4">
        <v>2021</v>
      </c>
      <c r="E13" s="4">
        <v>2022</v>
      </c>
    </row>
    <row r="14" spans="1:5" ht="15.75" thickBot="1" x14ac:dyDescent="0.3">
      <c r="A14" s="107"/>
      <c r="B14" s="5" t="s">
        <v>13</v>
      </c>
      <c r="C14" s="5" t="s">
        <v>14</v>
      </c>
      <c r="D14" s="5" t="s">
        <v>14</v>
      </c>
      <c r="E14" s="5" t="s">
        <v>14</v>
      </c>
    </row>
    <row r="15" spans="1:5" ht="34.5" thickBot="1" x14ac:dyDescent="0.3">
      <c r="A15" s="80" t="s">
        <v>272</v>
      </c>
      <c r="B15" s="7" t="s">
        <v>273</v>
      </c>
      <c r="C15" s="7" t="s">
        <v>274</v>
      </c>
      <c r="D15" s="7" t="s">
        <v>274</v>
      </c>
      <c r="E15" s="7" t="s">
        <v>275</v>
      </c>
    </row>
    <row r="16" spans="1:5" ht="23.25" thickBot="1" x14ac:dyDescent="0.3">
      <c r="A16" s="80" t="s">
        <v>276</v>
      </c>
      <c r="B16" s="78" t="s">
        <v>277</v>
      </c>
      <c r="C16" s="78" t="s">
        <v>278</v>
      </c>
      <c r="D16" s="78" t="s">
        <v>278</v>
      </c>
      <c r="E16" s="78" t="s">
        <v>278</v>
      </c>
    </row>
    <row r="17" spans="1:5" ht="23.25" thickBot="1" x14ac:dyDescent="0.3">
      <c r="A17" s="6" t="s">
        <v>279</v>
      </c>
      <c r="B17" s="7" t="s">
        <v>280</v>
      </c>
      <c r="C17" s="7" t="s">
        <v>281</v>
      </c>
      <c r="D17" s="7" t="s">
        <v>281</v>
      </c>
      <c r="E17" s="7" t="s">
        <v>281</v>
      </c>
    </row>
    <row r="18" spans="1:5" ht="23.25" thickBot="1" x14ac:dyDescent="0.3">
      <c r="A18" s="6" t="s">
        <v>282</v>
      </c>
      <c r="B18" s="7">
        <v>0.8</v>
      </c>
      <c r="C18" s="7">
        <v>0.82</v>
      </c>
      <c r="D18" s="7">
        <v>0.85</v>
      </c>
      <c r="E18" s="7">
        <v>0.9</v>
      </c>
    </row>
    <row r="19" spans="1:5" ht="24.75" customHeight="1" thickBot="1" x14ac:dyDescent="0.3">
      <c r="A19" s="8" t="s">
        <v>20</v>
      </c>
      <c r="B19" s="162" t="s">
        <v>283</v>
      </c>
      <c r="C19" s="163"/>
      <c r="D19" s="163"/>
      <c r="E19" s="164"/>
    </row>
    <row r="20" spans="1:5" ht="23.25" customHeight="1" thickBot="1" x14ac:dyDescent="0.3">
      <c r="A20" s="111" t="s">
        <v>21</v>
      </c>
      <c r="B20" s="112"/>
      <c r="C20" s="112"/>
      <c r="D20" s="112"/>
      <c r="E20" s="113"/>
    </row>
    <row r="21" spans="1:5" ht="15.75" thickBot="1" x14ac:dyDescent="0.3">
      <c r="A21" s="81"/>
      <c r="B21" s="56" t="s">
        <v>16</v>
      </c>
      <c r="C21" s="7" t="s">
        <v>105</v>
      </c>
      <c r="D21" s="7" t="s">
        <v>105</v>
      </c>
      <c r="E21" s="7" t="s">
        <v>105</v>
      </c>
    </row>
    <row r="22" spans="1:5" ht="15.75" thickBot="1" x14ac:dyDescent="0.3">
      <c r="A22" s="82"/>
      <c r="B22" s="83" t="s">
        <v>16</v>
      </c>
      <c r="C22" s="84" t="s">
        <v>17</v>
      </c>
      <c r="D22" s="84" t="s">
        <v>17</v>
      </c>
      <c r="E22" s="84" t="s">
        <v>17</v>
      </c>
    </row>
    <row r="23" spans="1:5" ht="15.75" thickBot="1" x14ac:dyDescent="0.3">
      <c r="A23" s="142" t="s">
        <v>22</v>
      </c>
      <c r="B23" s="143"/>
      <c r="C23" s="143"/>
      <c r="D23" s="143"/>
      <c r="E23" s="144"/>
    </row>
    <row r="24" spans="1:5" ht="15.75" thickBot="1" x14ac:dyDescent="0.3">
      <c r="A24" s="120" t="s">
        <v>23</v>
      </c>
      <c r="B24" s="121"/>
      <c r="C24" s="121"/>
      <c r="D24" s="121"/>
      <c r="E24" s="122"/>
    </row>
    <row r="25" spans="1:5" ht="18.75" customHeight="1" thickBot="1" x14ac:dyDescent="0.3">
      <c r="A25" s="12" t="s">
        <v>109</v>
      </c>
      <c r="B25" s="134" t="s">
        <v>284</v>
      </c>
      <c r="C25" s="135"/>
      <c r="D25" s="135"/>
      <c r="E25" s="136"/>
    </row>
    <row r="26" spans="1:5" ht="31.5" customHeight="1" thickBot="1" x14ac:dyDescent="0.3">
      <c r="A26" s="6" t="s">
        <v>26</v>
      </c>
      <c r="B26" s="137" t="s">
        <v>285</v>
      </c>
      <c r="C26" s="138"/>
      <c r="D26" s="138"/>
      <c r="E26" s="139"/>
    </row>
    <row r="27" spans="1:5" ht="15.75" thickBot="1" x14ac:dyDescent="0.3">
      <c r="A27" s="6" t="s">
        <v>28</v>
      </c>
      <c r="B27" s="114" t="s">
        <v>118</v>
      </c>
      <c r="C27" s="115"/>
      <c r="D27" s="115"/>
      <c r="E27" s="116"/>
    </row>
    <row r="28" spans="1:5" ht="12.75" customHeight="1" x14ac:dyDescent="0.25">
      <c r="A28" s="106"/>
      <c r="B28" s="13">
        <v>2019</v>
      </c>
      <c r="C28" s="13">
        <v>2020</v>
      </c>
      <c r="D28" s="13">
        <v>2021</v>
      </c>
      <c r="E28" s="13">
        <v>2022</v>
      </c>
    </row>
    <row r="29" spans="1:5" ht="9" customHeight="1" thickBot="1" x14ac:dyDescent="0.3">
      <c r="A29" s="107"/>
      <c r="B29" s="14" t="s">
        <v>13</v>
      </c>
      <c r="C29" s="14" t="s">
        <v>14</v>
      </c>
      <c r="D29" s="14" t="s">
        <v>14</v>
      </c>
      <c r="E29" s="14" t="s">
        <v>14</v>
      </c>
    </row>
    <row r="30" spans="1:5" ht="15.75" thickBot="1" x14ac:dyDescent="0.3">
      <c r="A30" s="6" t="s">
        <v>29</v>
      </c>
      <c r="B30" s="15">
        <v>12500</v>
      </c>
      <c r="C30" s="15">
        <v>12500</v>
      </c>
      <c r="D30" s="15">
        <v>12500</v>
      </c>
      <c r="E30" s="15">
        <v>12500</v>
      </c>
    </row>
    <row r="31" spans="1:5" ht="15.75" thickBot="1" x14ac:dyDescent="0.3">
      <c r="A31" s="6" t="s">
        <v>30</v>
      </c>
      <c r="B31" s="15">
        <f>B60</f>
        <v>251000</v>
      </c>
      <c r="C31" s="15">
        <f>C60</f>
        <v>249000</v>
      </c>
      <c r="D31" s="15">
        <f>D60</f>
        <v>249000</v>
      </c>
      <c r="E31" s="15">
        <f>E60</f>
        <v>249000</v>
      </c>
    </row>
    <row r="32" spans="1:5" ht="15.75" thickBot="1" x14ac:dyDescent="0.3">
      <c r="A32" s="6" t="s">
        <v>31</v>
      </c>
      <c r="B32" s="15">
        <f>B31/B30</f>
        <v>20.079999999999998</v>
      </c>
      <c r="C32" s="15">
        <f>C31/C30</f>
        <v>19.920000000000002</v>
      </c>
      <c r="D32" s="15">
        <f>D31/D30</f>
        <v>19.920000000000002</v>
      </c>
      <c r="E32" s="15">
        <f>E31/E30</f>
        <v>19.920000000000002</v>
      </c>
    </row>
    <row r="33" spans="1:5" ht="15.75" thickBot="1" x14ac:dyDescent="0.3">
      <c r="A33" s="6" t="s">
        <v>32</v>
      </c>
      <c r="B33" s="16" t="s">
        <v>33</v>
      </c>
      <c r="C33" s="17">
        <f t="shared" ref="C33:E35" si="0">C30/B30-1</f>
        <v>0</v>
      </c>
      <c r="D33" s="17">
        <f>D30/C30-1</f>
        <v>0</v>
      </c>
      <c r="E33" s="17">
        <f t="shared" si="0"/>
        <v>0</v>
      </c>
    </row>
    <row r="34" spans="1:5" ht="15.75" thickBot="1" x14ac:dyDescent="0.3">
      <c r="A34" s="6" t="s">
        <v>34</v>
      </c>
      <c r="B34" s="16" t="s">
        <v>33</v>
      </c>
      <c r="C34" s="17">
        <f t="shared" si="0"/>
        <v>-7.9681274900398336E-3</v>
      </c>
      <c r="D34" s="17">
        <f>D31/C31-1</f>
        <v>0</v>
      </c>
      <c r="E34" s="17">
        <f t="shared" si="0"/>
        <v>0</v>
      </c>
    </row>
    <row r="35" spans="1:5" ht="15.75" thickBot="1" x14ac:dyDescent="0.3">
      <c r="A35" s="6" t="s">
        <v>35</v>
      </c>
      <c r="B35" s="16" t="s">
        <v>33</v>
      </c>
      <c r="C35" s="17">
        <f t="shared" si="0"/>
        <v>-7.9681274900397225E-3</v>
      </c>
      <c r="D35" s="17">
        <f>D32/C32-1</f>
        <v>0</v>
      </c>
      <c r="E35" s="17">
        <f t="shared" si="0"/>
        <v>0</v>
      </c>
    </row>
    <row r="36" spans="1:5" ht="15.75" thickBot="1" x14ac:dyDescent="0.3">
      <c r="A36" s="117" t="s">
        <v>36</v>
      </c>
      <c r="B36" s="118"/>
      <c r="C36" s="118"/>
      <c r="D36" s="118"/>
      <c r="E36" s="119"/>
    </row>
    <row r="37" spans="1:5" ht="12.75" customHeight="1" x14ac:dyDescent="0.25">
      <c r="A37" s="106"/>
      <c r="B37" s="13">
        <v>2019</v>
      </c>
      <c r="C37" s="13">
        <v>2020</v>
      </c>
      <c r="D37" s="13">
        <v>2021</v>
      </c>
      <c r="E37" s="13">
        <v>2022</v>
      </c>
    </row>
    <row r="38" spans="1:5" ht="9" customHeight="1" thickBot="1" x14ac:dyDescent="0.3">
      <c r="A38" s="107"/>
      <c r="B38" s="14" t="s">
        <v>13</v>
      </c>
      <c r="C38" s="14" t="s">
        <v>14</v>
      </c>
      <c r="D38" s="14" t="s">
        <v>14</v>
      </c>
      <c r="E38" s="14" t="s">
        <v>14</v>
      </c>
    </row>
    <row r="39" spans="1:5" ht="15.75" thickBot="1" x14ac:dyDescent="0.3">
      <c r="A39" s="19" t="s">
        <v>37</v>
      </c>
      <c r="B39" s="20">
        <f>B40+B41</f>
        <v>180000</v>
      </c>
      <c r="C39" s="20">
        <f t="shared" ref="C39:E39" si="1">C40+C41</f>
        <v>190000</v>
      </c>
      <c r="D39" s="20">
        <f t="shared" si="1"/>
        <v>190000</v>
      </c>
      <c r="E39" s="20">
        <f t="shared" si="1"/>
        <v>190000</v>
      </c>
    </row>
    <row r="40" spans="1:5" ht="15.75" thickBot="1" x14ac:dyDescent="0.3">
      <c r="A40" s="21" t="s">
        <v>38</v>
      </c>
      <c r="B40" s="23">
        <v>180000</v>
      </c>
      <c r="C40" s="23">
        <v>190000</v>
      </c>
      <c r="D40" s="23">
        <v>190000</v>
      </c>
      <c r="E40" s="23">
        <v>190000</v>
      </c>
    </row>
    <row r="41" spans="1:5" ht="15.75" thickBot="1" x14ac:dyDescent="0.3">
      <c r="A41" s="21" t="s">
        <v>39</v>
      </c>
      <c r="B41" s="23"/>
      <c r="C41" s="32"/>
      <c r="D41" s="32"/>
      <c r="E41" s="32"/>
    </row>
    <row r="42" spans="1:5" ht="24.75" thickBot="1" x14ac:dyDescent="0.3">
      <c r="A42" s="19" t="s">
        <v>40</v>
      </c>
      <c r="B42" s="20">
        <f>B43+B44</f>
        <v>31000</v>
      </c>
      <c r="C42" s="20">
        <f t="shared" ref="C42:E42" si="2">C43+C44</f>
        <v>32000</v>
      </c>
      <c r="D42" s="20">
        <f>D43+D44</f>
        <v>32000</v>
      </c>
      <c r="E42" s="20">
        <f t="shared" si="2"/>
        <v>32000</v>
      </c>
    </row>
    <row r="43" spans="1:5" ht="15.75" thickBot="1" x14ac:dyDescent="0.3">
      <c r="A43" s="21" t="s">
        <v>38</v>
      </c>
      <c r="B43" s="23">
        <v>31000</v>
      </c>
      <c r="C43" s="20">
        <v>32000</v>
      </c>
      <c r="D43" s="20">
        <v>32000</v>
      </c>
      <c r="E43" s="20">
        <v>32000</v>
      </c>
    </row>
    <row r="44" spans="1:5" ht="15.75" thickBot="1" x14ac:dyDescent="0.3">
      <c r="A44" s="21" t="s">
        <v>39</v>
      </c>
      <c r="B44" s="23"/>
      <c r="C44" s="20"/>
      <c r="D44" s="20"/>
      <c r="E44" s="20"/>
    </row>
    <row r="45" spans="1:5" ht="15.75" thickBot="1" x14ac:dyDescent="0.3">
      <c r="A45" s="19" t="s">
        <v>41</v>
      </c>
      <c r="B45" s="23">
        <f>B46+B47</f>
        <v>40000</v>
      </c>
      <c r="C45" s="23">
        <f t="shared" ref="C45:E45" si="3">C46+C47</f>
        <v>20000</v>
      </c>
      <c r="D45" s="23">
        <f t="shared" si="3"/>
        <v>20000</v>
      </c>
      <c r="E45" s="23">
        <f t="shared" si="3"/>
        <v>20000</v>
      </c>
    </row>
    <row r="46" spans="1:5" ht="15.75" thickBot="1" x14ac:dyDescent="0.3">
      <c r="A46" s="21" t="s">
        <v>38</v>
      </c>
      <c r="B46" s="23">
        <v>40000</v>
      </c>
      <c r="C46" s="20">
        <v>20000</v>
      </c>
      <c r="D46" s="20">
        <v>20000</v>
      </c>
      <c r="E46" s="20">
        <v>20000</v>
      </c>
    </row>
    <row r="47" spans="1:5" ht="15.75" thickBot="1" x14ac:dyDescent="0.3">
      <c r="A47" s="21" t="s">
        <v>39</v>
      </c>
      <c r="B47" s="23"/>
      <c r="C47" s="20"/>
      <c r="D47" s="20"/>
      <c r="E47" s="20"/>
    </row>
    <row r="48" spans="1:5" ht="15.75" thickBot="1" x14ac:dyDescent="0.3">
      <c r="A48" s="19" t="s">
        <v>42</v>
      </c>
      <c r="B48" s="23"/>
      <c r="C48" s="20"/>
      <c r="D48" s="20"/>
      <c r="E48" s="20"/>
    </row>
    <row r="49" spans="1:6" ht="15.75" thickBot="1" x14ac:dyDescent="0.3">
      <c r="A49" s="21" t="s">
        <v>38</v>
      </c>
      <c r="B49" s="23"/>
      <c r="C49" s="20"/>
      <c r="D49" s="20"/>
      <c r="E49" s="20"/>
    </row>
    <row r="50" spans="1:6" ht="15.75" thickBot="1" x14ac:dyDescent="0.3">
      <c r="A50" s="21" t="s">
        <v>39</v>
      </c>
      <c r="B50" s="23"/>
      <c r="C50" s="20"/>
      <c r="D50" s="20"/>
      <c r="E50" s="20"/>
    </row>
    <row r="51" spans="1:6" ht="15.75" thickBot="1" x14ac:dyDescent="0.3">
      <c r="A51" s="19" t="s">
        <v>43</v>
      </c>
      <c r="B51" s="23"/>
      <c r="C51" s="20">
        <f t="shared" ref="C51:E51" si="4">C52+C53</f>
        <v>7000</v>
      </c>
      <c r="D51" s="20">
        <f t="shared" si="4"/>
        <v>7000</v>
      </c>
      <c r="E51" s="20">
        <f t="shared" si="4"/>
        <v>7000</v>
      </c>
    </row>
    <row r="52" spans="1:6" ht="15.75" thickBot="1" x14ac:dyDescent="0.3">
      <c r="A52" s="21" t="s">
        <v>38</v>
      </c>
      <c r="B52" s="23"/>
      <c r="C52" s="20">
        <v>7000</v>
      </c>
      <c r="D52" s="20">
        <v>7000</v>
      </c>
      <c r="E52" s="20">
        <v>7000</v>
      </c>
    </row>
    <row r="53" spans="1:6" ht="15.75" thickBot="1" x14ac:dyDescent="0.3">
      <c r="A53" s="21" t="s">
        <v>39</v>
      </c>
      <c r="B53" s="23"/>
      <c r="C53" s="20"/>
      <c r="D53" s="20"/>
      <c r="E53" s="20"/>
    </row>
    <row r="54" spans="1:6" ht="15.75" thickBot="1" x14ac:dyDescent="0.3">
      <c r="A54" s="19" t="s">
        <v>44</v>
      </c>
      <c r="B54" s="23"/>
      <c r="C54" s="20"/>
      <c r="D54" s="20"/>
      <c r="E54" s="20"/>
    </row>
    <row r="55" spans="1:6" ht="15.75" thickBot="1" x14ac:dyDescent="0.3">
      <c r="A55" s="21" t="s">
        <v>38</v>
      </c>
      <c r="B55" s="23"/>
      <c r="C55" s="20"/>
      <c r="D55" s="20"/>
      <c r="E55" s="20"/>
    </row>
    <row r="56" spans="1:6" ht="15.75" thickBot="1" x14ac:dyDescent="0.3">
      <c r="A56" s="21" t="s">
        <v>39</v>
      </c>
      <c r="B56" s="23"/>
      <c r="C56" s="20"/>
      <c r="D56" s="20"/>
      <c r="E56" s="20"/>
    </row>
    <row r="57" spans="1:6" ht="24.75" thickBot="1" x14ac:dyDescent="0.3">
      <c r="A57" s="19" t="s">
        <v>45</v>
      </c>
      <c r="B57" s="23">
        <v>0</v>
      </c>
      <c r="C57" s="20">
        <v>0</v>
      </c>
      <c r="D57" s="20">
        <f>C57*1.03*0.99</f>
        <v>0</v>
      </c>
      <c r="E57" s="20">
        <f>D57*1.03*0.99</f>
        <v>0</v>
      </c>
    </row>
    <row r="58" spans="1:6" ht="15.75" thickBot="1" x14ac:dyDescent="0.3">
      <c r="A58" s="21" t="s">
        <v>38</v>
      </c>
      <c r="B58" s="23"/>
      <c r="C58" s="27"/>
      <c r="D58" s="27"/>
      <c r="E58" s="27"/>
      <c r="F58" s="25"/>
    </row>
    <row r="59" spans="1:6" ht="15.75" thickBot="1" x14ac:dyDescent="0.3">
      <c r="A59" s="21" t="s">
        <v>39</v>
      </c>
      <c r="B59" s="23"/>
      <c r="C59" s="26"/>
      <c r="D59" s="27"/>
      <c r="E59" s="27"/>
    </row>
    <row r="60" spans="1:6" ht="15.75" thickBot="1" x14ac:dyDescent="0.3">
      <c r="A60" s="28" t="s">
        <v>46</v>
      </c>
      <c r="B60" s="35">
        <f>B57+B54+B51+B48+B45+B42+B39</f>
        <v>251000</v>
      </c>
      <c r="C60" s="35">
        <f>C57+C54+C51+C48+C45+C42+C39</f>
        <v>249000</v>
      </c>
      <c r="D60" s="35">
        <f>D57+D54+D51+D48+D45+D42+D39</f>
        <v>249000</v>
      </c>
      <c r="E60" s="35">
        <f>E57+E54+E51+E48+E45+E42+E39</f>
        <v>249000</v>
      </c>
    </row>
    <row r="61" spans="1:6" ht="15.75" thickBot="1" x14ac:dyDescent="0.3">
      <c r="A61" s="29" t="s">
        <v>47</v>
      </c>
      <c r="B61" s="85">
        <f>IF(B60-B31=0,0,"Error")</f>
        <v>0</v>
      </c>
      <c r="C61" s="85">
        <f>IF(C60-C31=0,0,"Error")</f>
        <v>0</v>
      </c>
      <c r="D61" s="85">
        <f>IF(D60-D31=0,0,"Error")</f>
        <v>0</v>
      </c>
      <c r="E61" s="85">
        <f>IF(E60-E31=0,0,"Error")</f>
        <v>0</v>
      </c>
    </row>
    <row r="62" spans="1:6" ht="15.75" thickBot="1" x14ac:dyDescent="0.3">
      <c r="A62" s="31" t="s">
        <v>51</v>
      </c>
      <c r="B62" s="221" t="s">
        <v>286</v>
      </c>
      <c r="C62" s="160"/>
      <c r="D62" s="160"/>
      <c r="E62" s="161"/>
    </row>
    <row r="63" spans="1:6" ht="75.75" customHeight="1" thickBot="1" x14ac:dyDescent="0.3">
      <c r="A63" s="6" t="s">
        <v>26</v>
      </c>
      <c r="B63" s="111" t="s">
        <v>287</v>
      </c>
      <c r="C63" s="112"/>
      <c r="D63" s="112"/>
      <c r="E63" s="113"/>
    </row>
    <row r="64" spans="1:6" ht="15.75" thickBot="1" x14ac:dyDescent="0.3">
      <c r="A64" s="6" t="s">
        <v>28</v>
      </c>
      <c r="B64" s="114" t="s">
        <v>115</v>
      </c>
      <c r="C64" s="115"/>
      <c r="D64" s="115"/>
      <c r="E64" s="116"/>
    </row>
    <row r="65" spans="1:5" ht="12.75" customHeight="1" x14ac:dyDescent="0.25">
      <c r="A65" s="106"/>
      <c r="B65" s="13">
        <v>2019</v>
      </c>
      <c r="C65" s="13">
        <v>2020</v>
      </c>
      <c r="D65" s="13">
        <v>2021</v>
      </c>
      <c r="E65" s="13">
        <v>2022</v>
      </c>
    </row>
    <row r="66" spans="1:5" ht="9" customHeight="1" thickBot="1" x14ac:dyDescent="0.3">
      <c r="A66" s="107"/>
      <c r="B66" s="14" t="s">
        <v>13</v>
      </c>
      <c r="C66" s="14" t="s">
        <v>14</v>
      </c>
      <c r="D66" s="14" t="s">
        <v>14</v>
      </c>
      <c r="E66" s="14" t="s">
        <v>14</v>
      </c>
    </row>
    <row r="67" spans="1:5" ht="15.75" thickBot="1" x14ac:dyDescent="0.3">
      <c r="A67" s="6" t="s">
        <v>29</v>
      </c>
      <c r="B67" s="16">
        <v>3570</v>
      </c>
      <c r="C67" s="16">
        <v>4000</v>
      </c>
      <c r="D67" s="16">
        <v>4100</v>
      </c>
      <c r="E67" s="16">
        <v>4110</v>
      </c>
    </row>
    <row r="68" spans="1:5" ht="15.75" thickBot="1" x14ac:dyDescent="0.3">
      <c r="A68" s="6" t="s">
        <v>30</v>
      </c>
      <c r="B68" s="15">
        <f>B97</f>
        <v>178850</v>
      </c>
      <c r="C68" s="15">
        <f>C97</f>
        <v>199000</v>
      </c>
      <c r="D68" s="15">
        <f t="shared" ref="D68:E68" si="5">D97</f>
        <v>206000</v>
      </c>
      <c r="E68" s="15">
        <f t="shared" si="5"/>
        <v>207000</v>
      </c>
    </row>
    <row r="69" spans="1:5" ht="15.75" thickBot="1" x14ac:dyDescent="0.3">
      <c r="A69" s="6" t="s">
        <v>31</v>
      </c>
      <c r="B69" s="15">
        <f>B68/B67</f>
        <v>50.098039215686278</v>
      </c>
      <c r="C69" s="15">
        <f>C68/C67</f>
        <v>49.75</v>
      </c>
      <c r="D69" s="15">
        <f>D68/D67</f>
        <v>50.243902439024389</v>
      </c>
      <c r="E69" s="15">
        <f>E68/E67</f>
        <v>50.364963503649633</v>
      </c>
    </row>
    <row r="70" spans="1:5" ht="15.75" thickBot="1" x14ac:dyDescent="0.3">
      <c r="A70" s="6" t="s">
        <v>32</v>
      </c>
      <c r="B70" s="16"/>
      <c r="C70" s="17">
        <f>C67/B67-1</f>
        <v>0.1204481792717087</v>
      </c>
      <c r="D70" s="17">
        <f>D67/C67-1</f>
        <v>2.4999999999999911E-2</v>
      </c>
      <c r="E70" s="17">
        <f>E67/D67-1</f>
        <v>2.4390243902439046E-3</v>
      </c>
    </row>
    <row r="71" spans="1:5" ht="15.75" thickBot="1" x14ac:dyDescent="0.3">
      <c r="A71" s="6" t="s">
        <v>34</v>
      </c>
      <c r="B71" s="16"/>
      <c r="C71" s="17">
        <f>C68/B68-1</f>
        <v>0.11266424377970363</v>
      </c>
      <c r="D71" s="17">
        <f t="shared" ref="D71:E72" si="6">D68/C68-1</f>
        <v>3.5175879396984966E-2</v>
      </c>
      <c r="E71" s="17">
        <f t="shared" si="6"/>
        <v>4.8543689320388328E-3</v>
      </c>
    </row>
    <row r="72" spans="1:5" ht="15.75" thickBot="1" x14ac:dyDescent="0.3">
      <c r="A72" s="6" t="s">
        <v>35</v>
      </c>
      <c r="B72" s="16"/>
      <c r="C72" s="17">
        <f>C69/B69-1</f>
        <v>-6.9471624266145282E-3</v>
      </c>
      <c r="D72" s="17">
        <f t="shared" si="6"/>
        <v>9.9276872165705576E-3</v>
      </c>
      <c r="E72" s="17">
        <f t="shared" si="6"/>
        <v>2.4094677910848628E-3</v>
      </c>
    </row>
    <row r="73" spans="1:5" ht="24.75" customHeight="1" thickBot="1" x14ac:dyDescent="0.3">
      <c r="A73" s="117" t="s">
        <v>49</v>
      </c>
      <c r="B73" s="118"/>
      <c r="C73" s="118"/>
      <c r="D73" s="118"/>
      <c r="E73" s="119"/>
    </row>
    <row r="74" spans="1:5" ht="12.75" customHeight="1" x14ac:dyDescent="0.25">
      <c r="A74" s="106"/>
      <c r="B74" s="13">
        <v>2019</v>
      </c>
      <c r="C74" s="13">
        <v>2020</v>
      </c>
      <c r="D74" s="13">
        <v>2021</v>
      </c>
      <c r="E74" s="13">
        <v>2022</v>
      </c>
    </row>
    <row r="75" spans="1:5" ht="9" customHeight="1" thickBot="1" x14ac:dyDescent="0.3">
      <c r="A75" s="107"/>
      <c r="B75" s="14" t="s">
        <v>13</v>
      </c>
      <c r="C75" s="14" t="s">
        <v>14</v>
      </c>
      <c r="D75" s="14" t="s">
        <v>14</v>
      </c>
      <c r="E75" s="14" t="s">
        <v>14</v>
      </c>
    </row>
    <row r="76" spans="1:5" ht="24.75" customHeight="1" thickBot="1" x14ac:dyDescent="0.3">
      <c r="A76" s="19" t="s">
        <v>37</v>
      </c>
      <c r="B76" s="20">
        <f t="shared" ref="B76:E76" si="7">B77+B78</f>
        <v>139800</v>
      </c>
      <c r="C76" s="20">
        <f t="shared" si="7"/>
        <v>150000</v>
      </c>
      <c r="D76" s="20">
        <f t="shared" si="7"/>
        <v>150000</v>
      </c>
      <c r="E76" s="20">
        <f t="shared" si="7"/>
        <v>150000</v>
      </c>
    </row>
    <row r="77" spans="1:5" ht="38.25" customHeight="1" thickBot="1" x14ac:dyDescent="0.3">
      <c r="A77" s="21" t="s">
        <v>38</v>
      </c>
      <c r="B77" s="23">
        <v>139800</v>
      </c>
      <c r="C77" s="20">
        <v>150000</v>
      </c>
      <c r="D77" s="20">
        <v>150000</v>
      </c>
      <c r="E77" s="20">
        <v>150000</v>
      </c>
    </row>
    <row r="78" spans="1:5" ht="24.75" customHeight="1" thickBot="1" x14ac:dyDescent="0.3">
      <c r="A78" s="21" t="s">
        <v>39</v>
      </c>
      <c r="B78" s="23"/>
      <c r="C78" s="32"/>
      <c r="D78" s="32"/>
      <c r="E78" s="32"/>
    </row>
    <row r="79" spans="1:5" ht="24.75" customHeight="1" thickBot="1" x14ac:dyDescent="0.3">
      <c r="A79" s="19" t="s">
        <v>40</v>
      </c>
      <c r="B79" s="20">
        <f t="shared" ref="B79:E79" si="8">B80+B81</f>
        <v>24200</v>
      </c>
      <c r="C79" s="20">
        <f t="shared" si="8"/>
        <v>25000</v>
      </c>
      <c r="D79" s="20">
        <f t="shared" si="8"/>
        <v>25000</v>
      </c>
      <c r="E79" s="20">
        <f t="shared" si="8"/>
        <v>25000</v>
      </c>
    </row>
    <row r="80" spans="1:5" ht="15.75" thickBot="1" x14ac:dyDescent="0.3">
      <c r="A80" s="21" t="s">
        <v>38</v>
      </c>
      <c r="B80" s="23">
        <v>24200</v>
      </c>
      <c r="C80" s="20">
        <v>25000</v>
      </c>
      <c r="D80" s="20">
        <v>25000</v>
      </c>
      <c r="E80" s="20">
        <v>25000</v>
      </c>
    </row>
    <row r="81" spans="1:5" ht="15.75" thickBot="1" x14ac:dyDescent="0.3">
      <c r="A81" s="21" t="s">
        <v>39</v>
      </c>
      <c r="B81" s="23"/>
      <c r="C81" s="20"/>
      <c r="D81" s="20"/>
      <c r="E81" s="20"/>
    </row>
    <row r="82" spans="1:5" ht="24.75" customHeight="1" thickBot="1" x14ac:dyDescent="0.3">
      <c r="A82" s="19" t="s">
        <v>41</v>
      </c>
      <c r="B82" s="23">
        <f t="shared" ref="B82:E82" si="9">B83+B84</f>
        <v>14850</v>
      </c>
      <c r="C82" s="20">
        <f t="shared" si="9"/>
        <v>24000</v>
      </c>
      <c r="D82" s="20">
        <f t="shared" si="9"/>
        <v>31000</v>
      </c>
      <c r="E82" s="20">
        <f t="shared" si="9"/>
        <v>32000</v>
      </c>
    </row>
    <row r="83" spans="1:5" ht="15.75" thickBot="1" x14ac:dyDescent="0.3">
      <c r="A83" s="21" t="s">
        <v>38</v>
      </c>
      <c r="B83" s="23">
        <v>14850</v>
      </c>
      <c r="C83" s="20">
        <v>24000</v>
      </c>
      <c r="D83" s="20">
        <v>31000</v>
      </c>
      <c r="E83" s="20">
        <v>32000</v>
      </c>
    </row>
    <row r="84" spans="1:5" ht="15.75" thickBot="1" x14ac:dyDescent="0.3">
      <c r="A84" s="21" t="s">
        <v>39</v>
      </c>
      <c r="B84" s="23"/>
      <c r="C84" s="20"/>
      <c r="D84" s="20"/>
      <c r="E84" s="20"/>
    </row>
    <row r="85" spans="1:5" ht="15.75" thickBot="1" x14ac:dyDescent="0.3">
      <c r="A85" s="19" t="s">
        <v>42</v>
      </c>
      <c r="B85" s="23"/>
      <c r="C85" s="20"/>
      <c r="D85" s="20"/>
      <c r="E85" s="20"/>
    </row>
    <row r="86" spans="1:5" ht="15.75" thickBot="1" x14ac:dyDescent="0.3">
      <c r="A86" s="21" t="s">
        <v>38</v>
      </c>
      <c r="B86" s="23"/>
      <c r="C86" s="20"/>
      <c r="D86" s="20"/>
      <c r="E86" s="20"/>
    </row>
    <row r="87" spans="1:5" ht="15.75" thickBot="1" x14ac:dyDescent="0.3">
      <c r="A87" s="21" t="s">
        <v>39</v>
      </c>
      <c r="B87" s="23"/>
      <c r="C87" s="20"/>
      <c r="D87" s="20"/>
      <c r="E87" s="20"/>
    </row>
    <row r="88" spans="1:5" ht="15.75" thickBot="1" x14ac:dyDescent="0.3">
      <c r="A88" s="19" t="s">
        <v>43</v>
      </c>
      <c r="B88" s="23"/>
      <c r="C88" s="20"/>
      <c r="D88" s="20"/>
      <c r="E88" s="20"/>
    </row>
    <row r="89" spans="1:5" ht="15.75" thickBot="1" x14ac:dyDescent="0.3">
      <c r="A89" s="21" t="s">
        <v>38</v>
      </c>
      <c r="B89" s="23"/>
      <c r="C89" s="20"/>
      <c r="D89" s="20"/>
      <c r="E89" s="20"/>
    </row>
    <row r="90" spans="1:5" ht="15.75" thickBot="1" x14ac:dyDescent="0.3">
      <c r="A90" s="21" t="s">
        <v>39</v>
      </c>
      <c r="B90" s="23"/>
      <c r="C90" s="20"/>
      <c r="D90" s="20"/>
      <c r="E90" s="20"/>
    </row>
    <row r="91" spans="1:5" ht="15.75" thickBot="1" x14ac:dyDescent="0.3">
      <c r="A91" s="19" t="s">
        <v>44</v>
      </c>
      <c r="B91" s="23"/>
      <c r="C91" s="20"/>
      <c r="D91" s="20"/>
      <c r="E91" s="20"/>
    </row>
    <row r="92" spans="1:5" ht="15.75" thickBot="1" x14ac:dyDescent="0.3">
      <c r="A92" s="21" t="s">
        <v>38</v>
      </c>
      <c r="B92" s="23"/>
      <c r="C92" s="20"/>
      <c r="D92" s="20"/>
      <c r="E92" s="20"/>
    </row>
    <row r="93" spans="1:5" ht="15.75" thickBot="1" x14ac:dyDescent="0.3">
      <c r="A93" s="21" t="s">
        <v>39</v>
      </c>
      <c r="B93" s="23"/>
      <c r="C93" s="20"/>
      <c r="D93" s="20"/>
      <c r="E93" s="20"/>
    </row>
    <row r="94" spans="1:5" ht="24.75" thickBot="1" x14ac:dyDescent="0.3">
      <c r="A94" s="19" t="s">
        <v>45</v>
      </c>
      <c r="B94" s="23"/>
      <c r="C94" s="20"/>
      <c r="D94" s="20"/>
      <c r="E94" s="20"/>
    </row>
    <row r="95" spans="1:5" ht="15.75" thickBot="1" x14ac:dyDescent="0.3">
      <c r="A95" s="21" t="s">
        <v>38</v>
      </c>
      <c r="B95" s="23"/>
      <c r="C95" s="20"/>
      <c r="D95" s="20"/>
      <c r="E95" s="20"/>
    </row>
    <row r="96" spans="1:5" ht="15.75" thickBot="1" x14ac:dyDescent="0.3">
      <c r="A96" s="21" t="s">
        <v>39</v>
      </c>
      <c r="B96" s="23"/>
      <c r="C96" s="20"/>
      <c r="D96" s="20"/>
      <c r="E96" s="20"/>
    </row>
    <row r="97" spans="1:5" ht="15.75" thickBot="1" x14ac:dyDescent="0.3">
      <c r="A97" s="33" t="s">
        <v>50</v>
      </c>
      <c r="B97" s="23">
        <f>B94+B91+B88+B85+B82+B79+B76</f>
        <v>178850</v>
      </c>
      <c r="C97" s="23">
        <f t="shared" ref="C97:D97" si="10">C94+C91+C88+C85+C82+C79+C76</f>
        <v>199000</v>
      </c>
      <c r="D97" s="23">
        <f t="shared" si="10"/>
        <v>206000</v>
      </c>
      <c r="E97" s="23">
        <f>E94+E91+E88+E85+E82+E79+E76</f>
        <v>207000</v>
      </c>
    </row>
    <row r="98" spans="1:5" ht="15.75" thickBot="1" x14ac:dyDescent="0.3">
      <c r="A98" s="31" t="s">
        <v>48</v>
      </c>
      <c r="B98" s="140"/>
      <c r="C98" s="135"/>
      <c r="D98" s="135"/>
      <c r="E98" s="136"/>
    </row>
    <row r="99" spans="1:5" ht="26.25" customHeight="1" thickBot="1" x14ac:dyDescent="0.3">
      <c r="A99" s="6" t="s">
        <v>26</v>
      </c>
      <c r="B99" s="111"/>
      <c r="C99" s="112"/>
      <c r="D99" s="112"/>
      <c r="E99" s="113"/>
    </row>
    <row r="100" spans="1:5" ht="15.75" thickBot="1" x14ac:dyDescent="0.3">
      <c r="A100" s="6" t="s">
        <v>28</v>
      </c>
      <c r="B100" s="114"/>
      <c r="C100" s="115"/>
      <c r="D100" s="115"/>
      <c r="E100" s="116"/>
    </row>
    <row r="101" spans="1:5" ht="12.75" customHeight="1" x14ac:dyDescent="0.25">
      <c r="A101" s="106"/>
      <c r="B101" s="13">
        <v>2019</v>
      </c>
      <c r="C101" s="13">
        <v>2020</v>
      </c>
      <c r="D101" s="13">
        <v>2021</v>
      </c>
      <c r="E101" s="13">
        <v>2022</v>
      </c>
    </row>
    <row r="102" spans="1:5" ht="9" customHeight="1" thickBot="1" x14ac:dyDescent="0.3">
      <c r="A102" s="107"/>
      <c r="B102" s="14" t="s">
        <v>13</v>
      </c>
      <c r="C102" s="14" t="s">
        <v>14</v>
      </c>
      <c r="D102" s="14" t="s">
        <v>14</v>
      </c>
      <c r="E102" s="14" t="s">
        <v>14</v>
      </c>
    </row>
    <row r="103" spans="1:5" ht="15.75" thickBot="1" x14ac:dyDescent="0.3">
      <c r="A103" s="6" t="s">
        <v>29</v>
      </c>
      <c r="B103" s="6"/>
      <c r="C103" s="6"/>
      <c r="D103" s="6"/>
      <c r="E103" s="6"/>
    </row>
    <row r="104" spans="1:5" ht="15.75" thickBot="1" x14ac:dyDescent="0.3">
      <c r="A104" s="6" t="s">
        <v>30</v>
      </c>
      <c r="B104" s="34">
        <f>B133</f>
        <v>0</v>
      </c>
      <c r="C104" s="34">
        <f>C133</f>
        <v>0</v>
      </c>
      <c r="D104" s="34">
        <f>D133</f>
        <v>0</v>
      </c>
      <c r="E104" s="34">
        <f>E133</f>
        <v>0</v>
      </c>
    </row>
    <row r="105" spans="1:5" ht="15.75" thickBot="1" x14ac:dyDescent="0.3">
      <c r="A105" s="6" t="s">
        <v>31</v>
      </c>
      <c r="B105" s="15" t="e">
        <f>B104/B103</f>
        <v>#DIV/0!</v>
      </c>
      <c r="C105" s="15" t="e">
        <f>C104/C103</f>
        <v>#DIV/0!</v>
      </c>
      <c r="D105" s="15" t="e">
        <f>D104/D103</f>
        <v>#DIV/0!</v>
      </c>
      <c r="E105" s="15" t="e">
        <f>E104/E103</f>
        <v>#DIV/0!</v>
      </c>
    </row>
    <row r="106" spans="1:5" ht="15.75" thickBot="1" x14ac:dyDescent="0.3">
      <c r="A106" s="6" t="s">
        <v>32</v>
      </c>
      <c r="B106" s="16"/>
      <c r="C106" s="17" t="e">
        <f t="shared" ref="C106:E108" si="11">C103/B103-1</f>
        <v>#DIV/0!</v>
      </c>
      <c r="D106" s="17" t="e">
        <f>D103/C103-1</f>
        <v>#DIV/0!</v>
      </c>
      <c r="E106" s="17" t="e">
        <f t="shared" si="11"/>
        <v>#DIV/0!</v>
      </c>
    </row>
    <row r="107" spans="1:5" ht="15.75" thickBot="1" x14ac:dyDescent="0.3">
      <c r="A107" s="6" t="s">
        <v>34</v>
      </c>
      <c r="B107" s="16"/>
      <c r="C107" s="17" t="e">
        <f t="shared" si="11"/>
        <v>#DIV/0!</v>
      </c>
      <c r="D107" s="17" t="e">
        <f>D104/C104-1</f>
        <v>#DIV/0!</v>
      </c>
      <c r="E107" s="17" t="e">
        <f t="shared" si="11"/>
        <v>#DIV/0!</v>
      </c>
    </row>
    <row r="108" spans="1:5" ht="15.75" thickBot="1" x14ac:dyDescent="0.3">
      <c r="A108" s="6" t="s">
        <v>35</v>
      </c>
      <c r="B108" s="16"/>
      <c r="C108" s="17" t="e">
        <f t="shared" si="11"/>
        <v>#DIV/0!</v>
      </c>
      <c r="D108" s="17" t="e">
        <f>D105/C105-1</f>
        <v>#DIV/0!</v>
      </c>
      <c r="E108" s="17" t="e">
        <f t="shared" si="11"/>
        <v>#DIV/0!</v>
      </c>
    </row>
    <row r="109" spans="1:5" ht="24.75" customHeight="1" thickBot="1" x14ac:dyDescent="0.3">
      <c r="A109" s="117" t="s">
        <v>49</v>
      </c>
      <c r="B109" s="118"/>
      <c r="C109" s="118"/>
      <c r="D109" s="118"/>
      <c r="E109" s="119"/>
    </row>
    <row r="110" spans="1:5" ht="12.75" customHeight="1" x14ac:dyDescent="0.25">
      <c r="A110" s="106"/>
      <c r="B110" s="13">
        <v>2019</v>
      </c>
      <c r="C110" s="13">
        <v>2020</v>
      </c>
      <c r="D110" s="13">
        <v>2021</v>
      </c>
      <c r="E110" s="13">
        <v>2022</v>
      </c>
    </row>
    <row r="111" spans="1:5" ht="9" customHeight="1" thickBot="1" x14ac:dyDescent="0.3">
      <c r="A111" s="107"/>
      <c r="B111" s="14" t="s">
        <v>13</v>
      </c>
      <c r="C111" s="14" t="s">
        <v>14</v>
      </c>
      <c r="D111" s="14" t="s">
        <v>14</v>
      </c>
      <c r="E111" s="14" t="s">
        <v>14</v>
      </c>
    </row>
    <row r="112" spans="1:5" ht="24.75" customHeight="1" thickBot="1" x14ac:dyDescent="0.3">
      <c r="A112" s="19" t="s">
        <v>37</v>
      </c>
      <c r="B112" s="20"/>
      <c r="C112" s="20"/>
      <c r="D112" s="20"/>
      <c r="E112" s="20"/>
    </row>
    <row r="113" spans="1:5" ht="38.25" customHeight="1" thickBot="1" x14ac:dyDescent="0.3">
      <c r="A113" s="21" t="s">
        <v>38</v>
      </c>
      <c r="B113" s="23"/>
      <c r="C113" s="32"/>
      <c r="D113" s="32"/>
      <c r="E113" s="32"/>
    </row>
    <row r="114" spans="1:5" ht="24.75" customHeight="1" thickBot="1" x14ac:dyDescent="0.3">
      <c r="A114" s="21" t="s">
        <v>39</v>
      </c>
      <c r="B114" s="23"/>
      <c r="C114" s="32"/>
      <c r="D114" s="32"/>
      <c r="E114" s="32"/>
    </row>
    <row r="115" spans="1:5" ht="24.75" customHeight="1" thickBot="1" x14ac:dyDescent="0.3">
      <c r="A115" s="19" t="s">
        <v>40</v>
      </c>
      <c r="B115" s="20"/>
      <c r="C115" s="20"/>
      <c r="D115" s="20"/>
      <c r="E115" s="20"/>
    </row>
    <row r="116" spans="1:5" ht="15.75" thickBot="1" x14ac:dyDescent="0.3">
      <c r="A116" s="21" t="s">
        <v>38</v>
      </c>
      <c r="B116" s="23"/>
      <c r="C116" s="20"/>
      <c r="D116" s="20"/>
      <c r="E116" s="20"/>
    </row>
    <row r="117" spans="1:5" ht="15.75" thickBot="1" x14ac:dyDescent="0.3">
      <c r="A117" s="21" t="s">
        <v>39</v>
      </c>
      <c r="B117" s="23"/>
      <c r="C117" s="20"/>
      <c r="D117" s="20"/>
      <c r="E117" s="20"/>
    </row>
    <row r="118" spans="1:5" ht="24.75" customHeight="1" thickBot="1" x14ac:dyDescent="0.3">
      <c r="A118" s="19" t="s">
        <v>41</v>
      </c>
      <c r="B118" s="23">
        <v>0</v>
      </c>
      <c r="C118" s="20">
        <v>0</v>
      </c>
      <c r="D118" s="20">
        <v>0</v>
      </c>
      <c r="E118" s="20">
        <v>0</v>
      </c>
    </row>
    <row r="119" spans="1:5" ht="15.75" thickBot="1" x14ac:dyDescent="0.3">
      <c r="A119" s="21" t="s">
        <v>38</v>
      </c>
      <c r="B119" s="23"/>
      <c r="C119" s="20"/>
      <c r="D119" s="20"/>
      <c r="E119" s="20"/>
    </row>
    <row r="120" spans="1:5" ht="15.75" thickBot="1" x14ac:dyDescent="0.3">
      <c r="A120" s="21" t="s">
        <v>39</v>
      </c>
      <c r="B120" s="23"/>
      <c r="C120" s="20"/>
      <c r="D120" s="20"/>
      <c r="E120" s="20"/>
    </row>
    <row r="121" spans="1:5" ht="15.75" thickBot="1" x14ac:dyDescent="0.3">
      <c r="A121" s="19" t="s">
        <v>42</v>
      </c>
      <c r="B121" s="23"/>
      <c r="C121" s="20"/>
      <c r="D121" s="20"/>
      <c r="E121" s="20"/>
    </row>
    <row r="122" spans="1:5" ht="15.75" thickBot="1" x14ac:dyDescent="0.3">
      <c r="A122" s="21" t="s">
        <v>38</v>
      </c>
      <c r="B122" s="23"/>
      <c r="C122" s="20"/>
      <c r="D122" s="20"/>
      <c r="E122" s="20"/>
    </row>
    <row r="123" spans="1:5" ht="15.75" thickBot="1" x14ac:dyDescent="0.3">
      <c r="A123" s="21" t="s">
        <v>39</v>
      </c>
      <c r="B123" s="23"/>
      <c r="C123" s="20"/>
      <c r="D123" s="20"/>
      <c r="E123" s="20"/>
    </row>
    <row r="124" spans="1:5" ht="15.75" thickBot="1" x14ac:dyDescent="0.3">
      <c r="A124" s="19" t="s">
        <v>43</v>
      </c>
      <c r="B124" s="23"/>
      <c r="C124" s="20"/>
      <c r="D124" s="20"/>
      <c r="E124" s="20"/>
    </row>
    <row r="125" spans="1:5" ht="15.75" thickBot="1" x14ac:dyDescent="0.3">
      <c r="A125" s="21" t="s">
        <v>38</v>
      </c>
      <c r="B125" s="23"/>
      <c r="C125" s="20"/>
      <c r="D125" s="20"/>
      <c r="E125" s="20"/>
    </row>
    <row r="126" spans="1:5" ht="15.75" thickBot="1" x14ac:dyDescent="0.3">
      <c r="A126" s="21" t="s">
        <v>39</v>
      </c>
      <c r="B126" s="23"/>
      <c r="C126" s="20"/>
      <c r="D126" s="20"/>
      <c r="E126" s="20"/>
    </row>
    <row r="127" spans="1:5" ht="15.75" thickBot="1" x14ac:dyDescent="0.3">
      <c r="A127" s="19" t="s">
        <v>44</v>
      </c>
      <c r="B127" s="23"/>
      <c r="C127" s="20"/>
      <c r="D127" s="20"/>
      <c r="E127" s="20"/>
    </row>
    <row r="128" spans="1:5" ht="15.75" thickBot="1" x14ac:dyDescent="0.3">
      <c r="A128" s="21" t="s">
        <v>38</v>
      </c>
      <c r="B128" s="23"/>
      <c r="C128" s="20"/>
      <c r="D128" s="20"/>
      <c r="E128" s="20"/>
    </row>
    <row r="129" spans="1:5" ht="15.75" thickBot="1" x14ac:dyDescent="0.3">
      <c r="A129" s="21" t="s">
        <v>39</v>
      </c>
      <c r="B129" s="23"/>
      <c r="C129" s="20"/>
      <c r="D129" s="20"/>
      <c r="E129" s="20"/>
    </row>
    <row r="130" spans="1:5" ht="24.75" thickBot="1" x14ac:dyDescent="0.3">
      <c r="A130" s="19" t="s">
        <v>45</v>
      </c>
      <c r="B130" s="23"/>
      <c r="C130" s="20"/>
      <c r="D130" s="20"/>
      <c r="E130" s="20"/>
    </row>
    <row r="131" spans="1:5" ht="15.75" thickBot="1" x14ac:dyDescent="0.3">
      <c r="A131" s="21" t="s">
        <v>38</v>
      </c>
      <c r="B131" s="23"/>
      <c r="C131" s="20"/>
      <c r="D131" s="20"/>
      <c r="E131" s="20"/>
    </row>
    <row r="132" spans="1:5" ht="15.75" thickBot="1" x14ac:dyDescent="0.3">
      <c r="A132" s="21" t="s">
        <v>39</v>
      </c>
      <c r="B132" s="23"/>
      <c r="C132" s="20"/>
      <c r="D132" s="20"/>
      <c r="E132" s="20"/>
    </row>
    <row r="133" spans="1:5" ht="15.75" thickBot="1" x14ac:dyDescent="0.3">
      <c r="A133" s="33" t="s">
        <v>50</v>
      </c>
      <c r="B133" s="35">
        <f>B130+B127+B124+B121+B118+B115+B112</f>
        <v>0</v>
      </c>
      <c r="C133" s="35">
        <f>C130+C127+C124+C121+C118+C115+C112</f>
        <v>0</v>
      </c>
      <c r="D133" s="35">
        <f>D130+D127+D124+D121+D118+D115+D112</f>
        <v>0</v>
      </c>
      <c r="E133" s="35">
        <f>E130+E127+E124+E121+E118+E115+E112</f>
        <v>0</v>
      </c>
    </row>
    <row r="134" spans="1:5" ht="17.25" customHeight="1" thickBot="1" x14ac:dyDescent="0.3">
      <c r="A134" s="29" t="s">
        <v>47</v>
      </c>
      <c r="B134" s="85">
        <f>IF(B133-B104=0,0,"Error")</f>
        <v>0</v>
      </c>
      <c r="C134" s="85">
        <f>IF(C133-C104=0,0,"Error")</f>
        <v>0</v>
      </c>
      <c r="D134" s="85">
        <f>IF(D133-D104=0,0,"Error")</f>
        <v>0</v>
      </c>
      <c r="E134" s="85">
        <f>IF(E133-E104=0,0,"Error")</f>
        <v>0</v>
      </c>
    </row>
    <row r="135" spans="1:5" ht="15.75" thickBot="1" x14ac:dyDescent="0.3">
      <c r="A135" s="120" t="s">
        <v>52</v>
      </c>
      <c r="B135" s="121"/>
      <c r="C135" s="121"/>
      <c r="D135" s="121"/>
      <c r="E135" s="122"/>
    </row>
    <row r="136" spans="1:5" ht="15.75" thickBot="1" x14ac:dyDescent="0.3">
      <c r="A136" s="120" t="s">
        <v>53</v>
      </c>
      <c r="B136" s="121"/>
      <c r="C136" s="121"/>
      <c r="D136" s="121"/>
      <c r="E136" s="122"/>
    </row>
    <row r="137" spans="1:5" ht="15.75" thickBot="1" x14ac:dyDescent="0.3">
      <c r="A137" s="12" t="s">
        <v>54</v>
      </c>
      <c r="B137" s="214" t="s">
        <v>288</v>
      </c>
      <c r="C137" s="215"/>
      <c r="D137" s="216"/>
      <c r="E137" s="217"/>
    </row>
    <row r="138" spans="1:5" ht="30.75" customHeight="1" thickBot="1" x14ac:dyDescent="0.3">
      <c r="A138" s="12" t="s">
        <v>55</v>
      </c>
      <c r="B138" s="86" t="s">
        <v>289</v>
      </c>
      <c r="C138" s="87" t="s">
        <v>56</v>
      </c>
      <c r="D138" s="216" t="s">
        <v>290</v>
      </c>
      <c r="E138" s="217"/>
    </row>
    <row r="139" spans="1:5" ht="15.75" thickBot="1" x14ac:dyDescent="0.3">
      <c r="A139" s="38"/>
      <c r="B139" s="108"/>
      <c r="C139" s="205"/>
      <c r="D139" s="109"/>
      <c r="E139" s="110"/>
    </row>
    <row r="140" spans="1:5" ht="17.25" customHeight="1" thickBot="1" x14ac:dyDescent="0.3">
      <c r="A140" s="6" t="s">
        <v>26</v>
      </c>
      <c r="B140" s="111" t="s">
        <v>291</v>
      </c>
      <c r="C140" s="112"/>
      <c r="D140" s="112"/>
      <c r="E140" s="113"/>
    </row>
    <row r="141" spans="1:5" ht="15.75" thickBot="1" x14ac:dyDescent="0.3">
      <c r="A141" s="6" t="s">
        <v>28</v>
      </c>
      <c r="B141" s="218" t="s">
        <v>292</v>
      </c>
      <c r="C141" s="219"/>
      <c r="D141" s="219"/>
      <c r="E141" s="220"/>
    </row>
    <row r="142" spans="1:5" ht="12.75" customHeight="1" x14ac:dyDescent="0.25">
      <c r="A142" s="106"/>
      <c r="B142" s="13">
        <v>2019</v>
      </c>
      <c r="C142" s="13">
        <v>2020</v>
      </c>
      <c r="D142" s="13">
        <v>2021</v>
      </c>
      <c r="E142" s="13">
        <v>2022</v>
      </c>
    </row>
    <row r="143" spans="1:5" ht="9" customHeight="1" thickBot="1" x14ac:dyDescent="0.3">
      <c r="A143" s="107"/>
      <c r="B143" s="14" t="s">
        <v>13</v>
      </c>
      <c r="C143" s="14" t="s">
        <v>14</v>
      </c>
      <c r="D143" s="14" t="s">
        <v>14</v>
      </c>
      <c r="E143" s="14" t="s">
        <v>14</v>
      </c>
    </row>
    <row r="144" spans="1:5" ht="15.75" thickBot="1" x14ac:dyDescent="0.3">
      <c r="A144" s="6" t="s">
        <v>29</v>
      </c>
      <c r="B144" s="15">
        <v>1</v>
      </c>
      <c r="C144" s="15">
        <v>1</v>
      </c>
      <c r="D144" s="15">
        <v>1</v>
      </c>
      <c r="E144" s="15">
        <v>1</v>
      </c>
    </row>
    <row r="145" spans="1:5" ht="15.75" thickBot="1" x14ac:dyDescent="0.3">
      <c r="A145" s="6" t="s">
        <v>30</v>
      </c>
      <c r="B145" s="34">
        <v>8640</v>
      </c>
      <c r="C145" s="34">
        <v>8600</v>
      </c>
      <c r="D145" s="34">
        <v>8600</v>
      </c>
      <c r="E145" s="34"/>
    </row>
    <row r="146" spans="1:5" ht="15.75" thickBot="1" x14ac:dyDescent="0.3">
      <c r="A146" s="6" t="s">
        <v>31</v>
      </c>
      <c r="B146" s="15">
        <f>B145/B144</f>
        <v>8640</v>
      </c>
      <c r="C146" s="15">
        <f>C145/C144</f>
        <v>8600</v>
      </c>
      <c r="D146" s="15">
        <f>D145/D144</f>
        <v>8600</v>
      </c>
      <c r="E146" s="15">
        <f>E145/E144</f>
        <v>0</v>
      </c>
    </row>
    <row r="147" spans="1:5" ht="15.75" thickBot="1" x14ac:dyDescent="0.3">
      <c r="A147" s="6" t="s">
        <v>32</v>
      </c>
      <c r="B147" s="16" t="s">
        <v>33</v>
      </c>
      <c r="C147" s="17">
        <f t="shared" ref="C147:E149" si="12">C144/B144-1</f>
        <v>0</v>
      </c>
      <c r="D147" s="17">
        <f>D144/C144-1</f>
        <v>0</v>
      </c>
      <c r="E147" s="17">
        <f t="shared" si="12"/>
        <v>0</v>
      </c>
    </row>
    <row r="148" spans="1:5" ht="15.75" thickBot="1" x14ac:dyDescent="0.3">
      <c r="A148" s="6" t="s">
        <v>34</v>
      </c>
      <c r="B148" s="16" t="s">
        <v>33</v>
      </c>
      <c r="C148" s="17">
        <f t="shared" si="12"/>
        <v>-4.6296296296296502E-3</v>
      </c>
      <c r="D148" s="17">
        <f>D145/C145-1</f>
        <v>0</v>
      </c>
      <c r="E148" s="17">
        <f t="shared" si="12"/>
        <v>-1</v>
      </c>
    </row>
    <row r="149" spans="1:5" ht="15.75" thickBot="1" x14ac:dyDescent="0.3">
      <c r="A149" s="6" t="s">
        <v>35</v>
      </c>
      <c r="B149" s="16" t="s">
        <v>33</v>
      </c>
      <c r="C149" s="17">
        <f t="shared" si="12"/>
        <v>-4.6296296296296502E-3</v>
      </c>
      <c r="D149" s="17">
        <f>D146/C146-1</f>
        <v>0</v>
      </c>
      <c r="E149" s="17">
        <f t="shared" si="12"/>
        <v>-1</v>
      </c>
    </row>
    <row r="150" spans="1:5" ht="15.75" thickBot="1" x14ac:dyDescent="0.3">
      <c r="A150" s="117" t="s">
        <v>60</v>
      </c>
      <c r="B150" s="118"/>
      <c r="C150" s="118"/>
      <c r="D150" s="118"/>
      <c r="E150" s="119"/>
    </row>
    <row r="151" spans="1:5" ht="12.75" customHeight="1" x14ac:dyDescent="0.25">
      <c r="A151" s="106"/>
      <c r="B151" s="13">
        <v>2019</v>
      </c>
      <c r="C151" s="13">
        <v>2020</v>
      </c>
      <c r="D151" s="13">
        <v>2021</v>
      </c>
      <c r="E151" s="13">
        <v>2022</v>
      </c>
    </row>
    <row r="152" spans="1:5" ht="9" customHeight="1" thickBot="1" x14ac:dyDescent="0.3">
      <c r="A152" s="107"/>
      <c r="B152" s="14" t="s">
        <v>13</v>
      </c>
      <c r="C152" s="14" t="s">
        <v>14</v>
      </c>
      <c r="D152" s="14" t="s">
        <v>14</v>
      </c>
      <c r="E152" s="14" t="s">
        <v>14</v>
      </c>
    </row>
    <row r="153" spans="1:5" ht="15.75" thickBot="1" x14ac:dyDescent="0.3">
      <c r="A153" s="19" t="s">
        <v>61</v>
      </c>
      <c r="B153" s="20">
        <f>B154+B155+B156+B157</f>
        <v>0</v>
      </c>
      <c r="C153" s="20">
        <f>C154+C155+C156+C157</f>
        <v>0</v>
      </c>
      <c r="D153" s="20">
        <f>D154+D155+D156+D157</f>
        <v>0</v>
      </c>
      <c r="E153" s="20">
        <f>E154+E155+E156+E157</f>
        <v>0</v>
      </c>
    </row>
    <row r="154" spans="1:5" ht="15.75" thickBot="1" x14ac:dyDescent="0.3">
      <c r="A154" s="21" t="s">
        <v>38</v>
      </c>
      <c r="B154" s="20"/>
      <c r="C154" s="20"/>
      <c r="D154" s="20"/>
      <c r="E154" s="20"/>
    </row>
    <row r="155" spans="1:5" ht="15.75" thickBot="1" x14ac:dyDescent="0.3">
      <c r="A155" s="21" t="s">
        <v>62</v>
      </c>
      <c r="B155" s="20"/>
      <c r="C155" s="20"/>
      <c r="D155" s="20"/>
      <c r="E155" s="20"/>
    </row>
    <row r="156" spans="1:5" ht="15.75" thickBot="1" x14ac:dyDescent="0.3">
      <c r="A156" s="21" t="s">
        <v>63</v>
      </c>
      <c r="B156" s="20"/>
      <c r="C156" s="20"/>
      <c r="D156" s="20"/>
      <c r="E156" s="20"/>
    </row>
    <row r="157" spans="1:5" ht="15.75" thickBot="1" x14ac:dyDescent="0.3">
      <c r="A157" s="21" t="s">
        <v>64</v>
      </c>
      <c r="B157" s="20"/>
      <c r="C157" s="20"/>
      <c r="D157" s="20"/>
      <c r="E157" s="20"/>
    </row>
    <row r="158" spans="1:5" ht="15.75" thickBot="1" x14ac:dyDescent="0.3">
      <c r="A158" s="19" t="s">
        <v>65</v>
      </c>
      <c r="B158" s="23">
        <f>B159+B160+B161+B162</f>
        <v>8640</v>
      </c>
      <c r="C158" s="23">
        <f>C159+C160+C161+C162</f>
        <v>8600</v>
      </c>
      <c r="D158" s="23">
        <f>D159+D160+D161+D162</f>
        <v>8600</v>
      </c>
      <c r="E158" s="23">
        <f>E159+E160+E161+E162</f>
        <v>0</v>
      </c>
    </row>
    <row r="159" spans="1:5" ht="15.75" thickBot="1" x14ac:dyDescent="0.3">
      <c r="A159" s="21" t="s">
        <v>38</v>
      </c>
      <c r="B159" s="23">
        <v>8640</v>
      </c>
      <c r="C159" s="20">
        <v>8600</v>
      </c>
      <c r="D159" s="20">
        <v>8600</v>
      </c>
      <c r="E159" s="20"/>
    </row>
    <row r="160" spans="1:5" ht="15.75" thickBot="1" x14ac:dyDescent="0.3">
      <c r="A160" s="21" t="s">
        <v>62</v>
      </c>
      <c r="B160" s="23"/>
      <c r="C160" s="20"/>
      <c r="D160" s="20"/>
      <c r="E160" s="20"/>
    </row>
    <row r="161" spans="1:5" ht="15.75" thickBot="1" x14ac:dyDescent="0.3">
      <c r="A161" s="21" t="s">
        <v>63</v>
      </c>
      <c r="B161" s="23"/>
      <c r="C161" s="20"/>
      <c r="D161" s="20"/>
      <c r="E161" s="20"/>
    </row>
    <row r="162" spans="1:5" ht="15.75" thickBot="1" x14ac:dyDescent="0.3">
      <c r="A162" s="21" t="s">
        <v>64</v>
      </c>
      <c r="B162" s="23"/>
      <c r="C162" s="20"/>
      <c r="D162" s="20"/>
      <c r="E162" s="20"/>
    </row>
    <row r="163" spans="1:5" ht="15.75" thickBot="1" x14ac:dyDescent="0.3">
      <c r="A163" s="39" t="s">
        <v>46</v>
      </c>
      <c r="B163" s="35">
        <f>B153+B158</f>
        <v>8640</v>
      </c>
      <c r="C163" s="35">
        <f>C153+C158</f>
        <v>8600</v>
      </c>
      <c r="D163" s="35">
        <f>D153+D158</f>
        <v>8600</v>
      </c>
      <c r="E163" s="35">
        <f>E153+E158</f>
        <v>0</v>
      </c>
    </row>
    <row r="164" spans="1:5" ht="23.25" thickBot="1" x14ac:dyDescent="0.3">
      <c r="A164" s="12" t="s">
        <v>66</v>
      </c>
      <c r="B164" s="12"/>
      <c r="C164" s="37" t="s">
        <v>56</v>
      </c>
      <c r="D164" s="109"/>
      <c r="E164" s="110"/>
    </row>
    <row r="165" spans="1:5" ht="17.25" customHeight="1" thickBot="1" x14ac:dyDescent="0.3">
      <c r="A165" s="6" t="s">
        <v>26</v>
      </c>
      <c r="B165" s="111"/>
      <c r="C165" s="112"/>
      <c r="D165" s="112"/>
      <c r="E165" s="113"/>
    </row>
    <row r="166" spans="1:5" ht="15.75" thickBot="1" x14ac:dyDescent="0.3">
      <c r="A166" s="6" t="s">
        <v>28</v>
      </c>
      <c r="B166" s="114"/>
      <c r="C166" s="115"/>
      <c r="D166" s="115"/>
      <c r="E166" s="116"/>
    </row>
    <row r="167" spans="1:5" ht="12.75" customHeight="1" x14ac:dyDescent="0.25">
      <c r="A167" s="106"/>
      <c r="B167" s="13">
        <v>2018</v>
      </c>
      <c r="C167" s="13">
        <v>2019</v>
      </c>
      <c r="D167" s="13">
        <v>2020</v>
      </c>
      <c r="E167" s="13">
        <v>2021</v>
      </c>
    </row>
    <row r="168" spans="1:5" ht="9" customHeight="1" thickBot="1" x14ac:dyDescent="0.3">
      <c r="A168" s="107"/>
      <c r="B168" s="14" t="s">
        <v>13</v>
      </c>
      <c r="C168" s="14" t="s">
        <v>14</v>
      </c>
      <c r="D168" s="14" t="s">
        <v>14</v>
      </c>
      <c r="E168" s="14" t="s">
        <v>14</v>
      </c>
    </row>
    <row r="169" spans="1:5" ht="15.75" thickBot="1" x14ac:dyDescent="0.3">
      <c r="A169" s="6" t="s">
        <v>29</v>
      </c>
      <c r="B169" s="6"/>
      <c r="C169" s="6"/>
      <c r="D169" s="6"/>
      <c r="E169" s="6"/>
    </row>
    <row r="170" spans="1:5" ht="15.75" thickBot="1" x14ac:dyDescent="0.3">
      <c r="A170" s="6" t="s">
        <v>30</v>
      </c>
      <c r="B170" s="34">
        <f>B188</f>
        <v>0</v>
      </c>
      <c r="C170" s="34">
        <f t="shared" ref="C170:E170" si="13">C188</f>
        <v>0</v>
      </c>
      <c r="D170" s="34">
        <f t="shared" si="13"/>
        <v>0</v>
      </c>
      <c r="E170" s="34">
        <f t="shared" si="13"/>
        <v>0</v>
      </c>
    </row>
    <row r="171" spans="1:5" ht="15.75" thickBot="1" x14ac:dyDescent="0.3">
      <c r="A171" s="6" t="s">
        <v>31</v>
      </c>
      <c r="B171" s="15" t="e">
        <f>B170/B169</f>
        <v>#DIV/0!</v>
      </c>
      <c r="C171" s="15" t="e">
        <f>C170/C169</f>
        <v>#DIV/0!</v>
      </c>
      <c r="D171" s="15" t="e">
        <f>D170/D169</f>
        <v>#DIV/0!</v>
      </c>
      <c r="E171" s="15" t="e">
        <f>E170/E169</f>
        <v>#DIV/0!</v>
      </c>
    </row>
    <row r="172" spans="1:5" ht="15.75" thickBot="1" x14ac:dyDescent="0.3">
      <c r="A172" s="6" t="s">
        <v>32</v>
      </c>
      <c r="B172" s="16" t="s">
        <v>33</v>
      </c>
      <c r="C172" s="17" t="e">
        <f t="shared" ref="C172:E174" si="14">C169/B169-1</f>
        <v>#DIV/0!</v>
      </c>
      <c r="D172" s="17" t="e">
        <f>D169/C169-1</f>
        <v>#DIV/0!</v>
      </c>
      <c r="E172" s="17" t="e">
        <f t="shared" si="14"/>
        <v>#DIV/0!</v>
      </c>
    </row>
    <row r="173" spans="1:5" ht="15.75" thickBot="1" x14ac:dyDescent="0.3">
      <c r="A173" s="6" t="s">
        <v>34</v>
      </c>
      <c r="B173" s="16" t="s">
        <v>33</v>
      </c>
      <c r="C173" s="17" t="e">
        <f t="shared" si="14"/>
        <v>#DIV/0!</v>
      </c>
      <c r="D173" s="17" t="e">
        <f>D170/C170-1</f>
        <v>#DIV/0!</v>
      </c>
      <c r="E173" s="17" t="e">
        <f t="shared" si="14"/>
        <v>#DIV/0!</v>
      </c>
    </row>
    <row r="174" spans="1:5" ht="15.75" thickBot="1" x14ac:dyDescent="0.3">
      <c r="A174" s="6" t="s">
        <v>35</v>
      </c>
      <c r="B174" s="16" t="s">
        <v>33</v>
      </c>
      <c r="C174" s="17" t="e">
        <f t="shared" si="14"/>
        <v>#DIV/0!</v>
      </c>
      <c r="D174" s="17" t="e">
        <f>D171/C171-1</f>
        <v>#DIV/0!</v>
      </c>
      <c r="E174" s="17" t="e">
        <f t="shared" si="14"/>
        <v>#DIV/0!</v>
      </c>
    </row>
    <row r="175" spans="1:5" ht="15.75" thickBot="1" x14ac:dyDescent="0.3">
      <c r="A175" s="117" t="s">
        <v>71</v>
      </c>
      <c r="B175" s="118"/>
      <c r="C175" s="118"/>
      <c r="D175" s="118"/>
      <c r="E175" s="119"/>
    </row>
    <row r="176" spans="1:5" ht="12.75" customHeight="1" x14ac:dyDescent="0.25">
      <c r="A176" s="106"/>
      <c r="B176" s="13">
        <v>2018</v>
      </c>
      <c r="C176" s="13">
        <v>2019</v>
      </c>
      <c r="D176" s="13">
        <v>2020</v>
      </c>
      <c r="E176" s="13">
        <v>2021</v>
      </c>
    </row>
    <row r="177" spans="1:5" ht="9" customHeight="1" thickBot="1" x14ac:dyDescent="0.3">
      <c r="A177" s="107"/>
      <c r="B177" s="14" t="s">
        <v>13</v>
      </c>
      <c r="C177" s="14" t="s">
        <v>14</v>
      </c>
      <c r="D177" s="14" t="s">
        <v>14</v>
      </c>
      <c r="E177" s="14" t="s">
        <v>14</v>
      </c>
    </row>
    <row r="178" spans="1:5" ht="15.75" thickBot="1" x14ac:dyDescent="0.3">
      <c r="A178" s="19" t="s">
        <v>61</v>
      </c>
      <c r="B178" s="20">
        <f>B179+B180+B181+B182</f>
        <v>0</v>
      </c>
      <c r="C178" s="20">
        <f>C179+C180+C181+C182</f>
        <v>0</v>
      </c>
      <c r="D178" s="20">
        <f>D179+D180+D181+D182</f>
        <v>0</v>
      </c>
      <c r="E178" s="20">
        <f>E179+E180+E181+E182</f>
        <v>0</v>
      </c>
    </row>
    <row r="179" spans="1:5" ht="15.75" thickBot="1" x14ac:dyDescent="0.3">
      <c r="A179" s="21" t="s">
        <v>38</v>
      </c>
      <c r="B179" s="36"/>
      <c r="C179" s="36"/>
      <c r="D179" s="36"/>
      <c r="E179" s="36"/>
    </row>
    <row r="180" spans="1:5" ht="15.75" thickBot="1" x14ac:dyDescent="0.3">
      <c r="A180" s="21" t="s">
        <v>62</v>
      </c>
      <c r="B180" s="36"/>
      <c r="C180" s="36"/>
      <c r="D180" s="36"/>
      <c r="E180" s="36"/>
    </row>
    <row r="181" spans="1:5" ht="15.75" thickBot="1" x14ac:dyDescent="0.3">
      <c r="A181" s="21" t="s">
        <v>63</v>
      </c>
      <c r="B181" s="36"/>
      <c r="C181" s="36"/>
      <c r="D181" s="36"/>
      <c r="E181" s="36"/>
    </row>
    <row r="182" spans="1:5" ht="15.75" thickBot="1" x14ac:dyDescent="0.3">
      <c r="A182" s="21" t="s">
        <v>64</v>
      </c>
      <c r="B182" s="36"/>
      <c r="C182" s="36"/>
      <c r="D182" s="36"/>
      <c r="E182" s="36"/>
    </row>
    <row r="183" spans="1:5" ht="15.75" thickBot="1" x14ac:dyDescent="0.3">
      <c r="A183" s="19" t="s">
        <v>65</v>
      </c>
      <c r="B183" s="35">
        <f>B184+B185+B186+B187</f>
        <v>0</v>
      </c>
      <c r="C183" s="35">
        <f>C184+C185+C186+C187</f>
        <v>0</v>
      </c>
      <c r="D183" s="35">
        <f>D184+D185+D186+D187</f>
        <v>0</v>
      </c>
      <c r="E183" s="35">
        <f>E184+E185+E186+E187</f>
        <v>0</v>
      </c>
    </row>
    <row r="184" spans="1:5" ht="15.75" thickBot="1" x14ac:dyDescent="0.3">
      <c r="A184" s="21" t="s">
        <v>38</v>
      </c>
      <c r="B184" s="35"/>
      <c r="C184" s="36"/>
      <c r="D184" s="36"/>
      <c r="E184" s="36"/>
    </row>
    <row r="185" spans="1:5" ht="15.75" thickBot="1" x14ac:dyDescent="0.3">
      <c r="A185" s="21" t="s">
        <v>62</v>
      </c>
      <c r="B185" s="35"/>
      <c r="C185" s="36"/>
      <c r="D185" s="36"/>
      <c r="E185" s="36"/>
    </row>
    <row r="186" spans="1:5" ht="15.75" thickBot="1" x14ac:dyDescent="0.3">
      <c r="A186" s="21" t="s">
        <v>63</v>
      </c>
      <c r="B186" s="35"/>
      <c r="C186" s="36"/>
      <c r="D186" s="36"/>
      <c r="E186" s="36"/>
    </row>
    <row r="187" spans="1:5" ht="15.75" thickBot="1" x14ac:dyDescent="0.3">
      <c r="A187" s="21" t="s">
        <v>64</v>
      </c>
      <c r="B187" s="35"/>
      <c r="C187" s="36"/>
      <c r="D187" s="36"/>
      <c r="E187" s="36"/>
    </row>
    <row r="188" spans="1:5" ht="15.75" thickBot="1" x14ac:dyDescent="0.3">
      <c r="A188" s="39" t="s">
        <v>72</v>
      </c>
      <c r="B188" s="35">
        <f>B178+B183</f>
        <v>0</v>
      </c>
      <c r="C188" s="35">
        <f>C178+C183</f>
        <v>0</v>
      </c>
      <c r="D188" s="35">
        <f>D178+D183</f>
        <v>0</v>
      </c>
      <c r="E188" s="35">
        <f>E178+E183</f>
        <v>0</v>
      </c>
    </row>
    <row r="189" spans="1:5" ht="23.25" thickBot="1" x14ac:dyDescent="0.3">
      <c r="A189" s="12" t="s">
        <v>73</v>
      </c>
      <c r="B189" s="40"/>
      <c r="C189" s="41" t="s">
        <v>56</v>
      </c>
      <c r="D189" s="42"/>
      <c r="E189" s="43"/>
    </row>
    <row r="190" spans="1:5" ht="17.25" customHeight="1" thickBot="1" x14ac:dyDescent="0.3">
      <c r="A190" s="6" t="s">
        <v>26</v>
      </c>
      <c r="B190" s="111"/>
      <c r="C190" s="112"/>
      <c r="D190" s="112"/>
      <c r="E190" s="113"/>
    </row>
    <row r="191" spans="1:5" ht="15.75" thickBot="1" x14ac:dyDescent="0.3">
      <c r="A191" s="6" t="s">
        <v>28</v>
      </c>
      <c r="B191" s="114"/>
      <c r="C191" s="115"/>
      <c r="D191" s="115"/>
      <c r="E191" s="116"/>
    </row>
    <row r="192" spans="1:5" ht="12.75" customHeight="1" x14ac:dyDescent="0.25">
      <c r="A192" s="106"/>
      <c r="B192" s="13">
        <v>2018</v>
      </c>
      <c r="C192" s="13">
        <v>2019</v>
      </c>
      <c r="D192" s="13">
        <v>2020</v>
      </c>
      <c r="E192" s="13">
        <v>2021</v>
      </c>
    </row>
    <row r="193" spans="1:5" ht="9" customHeight="1" thickBot="1" x14ac:dyDescent="0.3">
      <c r="A193" s="107"/>
      <c r="B193" s="14" t="s">
        <v>13</v>
      </c>
      <c r="C193" s="14" t="s">
        <v>14</v>
      </c>
      <c r="D193" s="14" t="s">
        <v>14</v>
      </c>
      <c r="E193" s="14" t="s">
        <v>14</v>
      </c>
    </row>
    <row r="194" spans="1:5" ht="15.75" thickBot="1" x14ac:dyDescent="0.3">
      <c r="A194" s="6" t="s">
        <v>29</v>
      </c>
      <c r="B194" s="6"/>
      <c r="C194" s="6"/>
      <c r="D194" s="6"/>
      <c r="E194" s="6"/>
    </row>
    <row r="195" spans="1:5" ht="15.75" thickBot="1" x14ac:dyDescent="0.3">
      <c r="A195" s="6" t="s">
        <v>30</v>
      </c>
      <c r="B195" s="34">
        <f>B213</f>
        <v>0</v>
      </c>
      <c r="C195" s="34">
        <f>C213</f>
        <v>0</v>
      </c>
      <c r="D195" s="34">
        <f>D213</f>
        <v>0</v>
      </c>
      <c r="E195" s="34">
        <f>E213</f>
        <v>0</v>
      </c>
    </row>
    <row r="196" spans="1:5" ht="15.75" thickBot="1" x14ac:dyDescent="0.3">
      <c r="A196" s="6" t="s">
        <v>31</v>
      </c>
      <c r="B196" s="15" t="e">
        <f>B195/B194</f>
        <v>#DIV/0!</v>
      </c>
      <c r="C196" s="15" t="e">
        <f>C195/C194</f>
        <v>#DIV/0!</v>
      </c>
      <c r="D196" s="15" t="e">
        <f>D195/D194</f>
        <v>#DIV/0!</v>
      </c>
      <c r="E196" s="15" t="e">
        <f>E195/E194</f>
        <v>#DIV/0!</v>
      </c>
    </row>
    <row r="197" spans="1:5" ht="15.75" thickBot="1" x14ac:dyDescent="0.3">
      <c r="A197" s="6" t="s">
        <v>32</v>
      </c>
      <c r="B197" s="16" t="s">
        <v>33</v>
      </c>
      <c r="C197" s="17" t="e">
        <f t="shared" ref="C197:E199" si="15">C194/B194-1</f>
        <v>#DIV/0!</v>
      </c>
      <c r="D197" s="17" t="e">
        <f>D194/C194-1</f>
        <v>#DIV/0!</v>
      </c>
      <c r="E197" s="17" t="e">
        <f t="shared" si="15"/>
        <v>#DIV/0!</v>
      </c>
    </row>
    <row r="198" spans="1:5" ht="15.75" thickBot="1" x14ac:dyDescent="0.3">
      <c r="A198" s="6" t="s">
        <v>34</v>
      </c>
      <c r="B198" s="16" t="s">
        <v>33</v>
      </c>
      <c r="C198" s="17" t="e">
        <f t="shared" si="15"/>
        <v>#DIV/0!</v>
      </c>
      <c r="D198" s="17" t="e">
        <f>D195/C195-1</f>
        <v>#DIV/0!</v>
      </c>
      <c r="E198" s="17" t="e">
        <f t="shared" si="15"/>
        <v>#DIV/0!</v>
      </c>
    </row>
    <row r="199" spans="1:5" ht="15.75" thickBot="1" x14ac:dyDescent="0.3">
      <c r="A199" s="6" t="s">
        <v>35</v>
      </c>
      <c r="B199" s="16" t="s">
        <v>33</v>
      </c>
      <c r="C199" s="17" t="e">
        <f t="shared" si="15"/>
        <v>#DIV/0!</v>
      </c>
      <c r="D199" s="17" t="e">
        <f>D196/C196-1</f>
        <v>#DIV/0!</v>
      </c>
      <c r="E199" s="17" t="e">
        <f t="shared" si="15"/>
        <v>#DIV/0!</v>
      </c>
    </row>
    <row r="200" spans="1:5" ht="15.75" thickBot="1" x14ac:dyDescent="0.3">
      <c r="A200" s="117" t="s">
        <v>74</v>
      </c>
      <c r="B200" s="118"/>
      <c r="C200" s="118"/>
      <c r="D200" s="118"/>
      <c r="E200" s="119"/>
    </row>
    <row r="201" spans="1:5" ht="12.75" customHeight="1" x14ac:dyDescent="0.25">
      <c r="A201" s="106"/>
      <c r="B201" s="13">
        <v>2018</v>
      </c>
      <c r="C201" s="13">
        <v>2019</v>
      </c>
      <c r="D201" s="13">
        <v>2020</v>
      </c>
      <c r="E201" s="13">
        <v>2021</v>
      </c>
    </row>
    <row r="202" spans="1:5" ht="9" customHeight="1" thickBot="1" x14ac:dyDescent="0.3">
      <c r="A202" s="107"/>
      <c r="B202" s="14" t="s">
        <v>13</v>
      </c>
      <c r="C202" s="14" t="s">
        <v>14</v>
      </c>
      <c r="D202" s="14" t="s">
        <v>14</v>
      </c>
      <c r="E202" s="14" t="s">
        <v>14</v>
      </c>
    </row>
    <row r="203" spans="1:5" ht="15.75" thickBot="1" x14ac:dyDescent="0.3">
      <c r="A203" s="19" t="s">
        <v>61</v>
      </c>
      <c r="B203" s="20">
        <f>B204+B205+B206+B207</f>
        <v>0</v>
      </c>
      <c r="C203" s="20">
        <f>C204+C205+C206+C207</f>
        <v>0</v>
      </c>
      <c r="D203" s="20">
        <f>D204+D205+D206+D207</f>
        <v>0</v>
      </c>
      <c r="E203" s="20">
        <f>E204+E205+E206+E207</f>
        <v>0</v>
      </c>
    </row>
    <row r="204" spans="1:5" ht="15.75" thickBot="1" x14ac:dyDescent="0.3">
      <c r="A204" s="21" t="s">
        <v>38</v>
      </c>
      <c r="B204" s="20"/>
      <c r="C204" s="20"/>
      <c r="D204" s="20"/>
      <c r="E204" s="20"/>
    </row>
    <row r="205" spans="1:5" ht="15.75" thickBot="1" x14ac:dyDescent="0.3">
      <c r="A205" s="21" t="s">
        <v>62</v>
      </c>
      <c r="B205" s="20"/>
      <c r="C205" s="20"/>
      <c r="D205" s="20"/>
      <c r="E205" s="20"/>
    </row>
    <row r="206" spans="1:5" ht="15.75" thickBot="1" x14ac:dyDescent="0.3">
      <c r="A206" s="21" t="s">
        <v>63</v>
      </c>
      <c r="B206" s="20"/>
      <c r="C206" s="20"/>
      <c r="D206" s="20"/>
      <c r="E206" s="20"/>
    </row>
    <row r="207" spans="1:5" ht="15.75" thickBot="1" x14ac:dyDescent="0.3">
      <c r="A207" s="21" t="s">
        <v>64</v>
      </c>
      <c r="B207" s="20"/>
      <c r="C207" s="20"/>
      <c r="D207" s="20"/>
      <c r="E207" s="20"/>
    </row>
    <row r="208" spans="1:5" ht="15.75" thickBot="1" x14ac:dyDescent="0.3">
      <c r="A208" s="19" t="s">
        <v>65</v>
      </c>
      <c r="B208" s="23">
        <f>B209+B210+B211+B212</f>
        <v>0</v>
      </c>
      <c r="C208" s="23">
        <f>C209+C210+C211+C212</f>
        <v>0</v>
      </c>
      <c r="D208" s="23">
        <f>D209+D210+D211+D212</f>
        <v>0</v>
      </c>
      <c r="E208" s="23">
        <f>E209+E210+E211+E212</f>
        <v>0</v>
      </c>
    </row>
    <row r="209" spans="1:5" ht="15.75" thickBot="1" x14ac:dyDescent="0.3">
      <c r="A209" s="21" t="s">
        <v>38</v>
      </c>
      <c r="B209" s="23"/>
      <c r="C209" s="20"/>
      <c r="D209" s="20"/>
      <c r="E209" s="20"/>
    </row>
    <row r="210" spans="1:5" ht="15.75" thickBot="1" x14ac:dyDescent="0.3">
      <c r="A210" s="21" t="s">
        <v>62</v>
      </c>
      <c r="B210" s="23"/>
      <c r="C210" s="20"/>
      <c r="D210" s="20"/>
      <c r="E210" s="20"/>
    </row>
    <row r="211" spans="1:5" ht="15.75" thickBot="1" x14ac:dyDescent="0.3">
      <c r="A211" s="21" t="s">
        <v>63</v>
      </c>
      <c r="B211" s="23"/>
      <c r="C211" s="20"/>
      <c r="D211" s="20"/>
      <c r="E211" s="20"/>
    </row>
    <row r="212" spans="1:5" ht="15.75" thickBot="1" x14ac:dyDescent="0.3">
      <c r="A212" s="21" t="s">
        <v>64</v>
      </c>
      <c r="B212" s="23"/>
      <c r="C212" s="20"/>
      <c r="D212" s="20"/>
      <c r="E212" s="20"/>
    </row>
    <row r="213" spans="1:5" ht="15.75" thickBot="1" x14ac:dyDescent="0.3">
      <c r="A213" s="28" t="s">
        <v>75</v>
      </c>
      <c r="B213" s="35">
        <f>B203+B208</f>
        <v>0</v>
      </c>
      <c r="C213" s="35">
        <f>C203+C208</f>
        <v>0</v>
      </c>
      <c r="D213" s="35">
        <f>D203+D208</f>
        <v>0</v>
      </c>
      <c r="E213" s="35">
        <f>E203+E208</f>
        <v>0</v>
      </c>
    </row>
    <row r="214" spans="1:5" ht="15.75" thickBot="1" x14ac:dyDescent="0.3">
      <c r="A214" s="120" t="s">
        <v>79</v>
      </c>
      <c r="B214" s="121"/>
      <c r="C214" s="121"/>
      <c r="D214" s="121"/>
      <c r="E214" s="122"/>
    </row>
    <row r="215" spans="1:5" ht="15.75" thickBot="1" x14ac:dyDescent="0.3">
      <c r="A215" s="120" t="s">
        <v>80</v>
      </c>
      <c r="B215" s="121"/>
      <c r="C215" s="121"/>
      <c r="D215" s="121"/>
      <c r="E215" s="122"/>
    </row>
    <row r="216" spans="1:5" ht="25.5" customHeight="1" thickBot="1" x14ac:dyDescent="0.3">
      <c r="A216" s="44" t="s">
        <v>76</v>
      </c>
      <c r="B216" s="108" t="s">
        <v>293</v>
      </c>
      <c r="C216" s="109"/>
      <c r="D216" s="109"/>
      <c r="E216" s="110"/>
    </row>
    <row r="217" spans="1:5" ht="23.25" thickBot="1" x14ac:dyDescent="0.3">
      <c r="A217" s="12" t="s">
        <v>109</v>
      </c>
      <c r="B217" s="40" t="s">
        <v>294</v>
      </c>
      <c r="C217" s="41" t="s">
        <v>56</v>
      </c>
      <c r="D217" s="42"/>
      <c r="E217" s="43"/>
    </row>
    <row r="218" spans="1:5" ht="17.25" customHeight="1" thickBot="1" x14ac:dyDescent="0.3">
      <c r="A218" s="6" t="s">
        <v>26</v>
      </c>
      <c r="B218" s="111" t="s">
        <v>295</v>
      </c>
      <c r="C218" s="112"/>
      <c r="D218" s="112"/>
      <c r="E218" s="113"/>
    </row>
    <row r="219" spans="1:5" ht="15.75" thickBot="1" x14ac:dyDescent="0.3">
      <c r="A219" s="6" t="s">
        <v>28</v>
      </c>
      <c r="B219" s="114" t="s">
        <v>180</v>
      </c>
      <c r="C219" s="115"/>
      <c r="D219" s="115"/>
      <c r="E219" s="116"/>
    </row>
    <row r="220" spans="1:5" ht="12.75" customHeight="1" x14ac:dyDescent="0.25">
      <c r="A220" s="106"/>
      <c r="B220" s="13">
        <v>2109</v>
      </c>
      <c r="C220" s="13">
        <v>2020</v>
      </c>
      <c r="D220" s="13">
        <v>2021</v>
      </c>
      <c r="E220" s="13">
        <v>2022</v>
      </c>
    </row>
    <row r="221" spans="1:5" ht="9" customHeight="1" thickBot="1" x14ac:dyDescent="0.3">
      <c r="A221" s="107"/>
      <c r="B221" s="14" t="s">
        <v>13</v>
      </c>
      <c r="C221" s="14" t="s">
        <v>14</v>
      </c>
      <c r="D221" s="14" t="s">
        <v>14</v>
      </c>
      <c r="E221" s="14" t="s">
        <v>14</v>
      </c>
    </row>
    <row r="222" spans="1:5" ht="15.75" thickBot="1" x14ac:dyDescent="0.3">
      <c r="A222" s="6" t="s">
        <v>29</v>
      </c>
      <c r="B222" s="16">
        <v>0</v>
      </c>
      <c r="C222" s="16">
        <v>1</v>
      </c>
      <c r="D222" s="16">
        <v>3</v>
      </c>
      <c r="E222" s="16">
        <v>3</v>
      </c>
    </row>
    <row r="223" spans="1:5" ht="15.75" thickBot="1" x14ac:dyDescent="0.3">
      <c r="A223" s="6" t="s">
        <v>30</v>
      </c>
      <c r="B223" s="34">
        <f>B241</f>
        <v>0</v>
      </c>
      <c r="C223" s="34">
        <f>C241</f>
        <v>40088</v>
      </c>
      <c r="D223" s="34">
        <v>150000</v>
      </c>
      <c r="E223" s="34">
        <v>158600</v>
      </c>
    </row>
    <row r="224" spans="1:5" ht="15.75" thickBot="1" x14ac:dyDescent="0.3">
      <c r="A224" s="6" t="s">
        <v>31</v>
      </c>
      <c r="B224" s="15" t="e">
        <f>B223/B222</f>
        <v>#DIV/0!</v>
      </c>
      <c r="C224" s="15">
        <f>C223/C222</f>
        <v>40088</v>
      </c>
      <c r="D224" s="15">
        <f>D223/D222</f>
        <v>50000</v>
      </c>
      <c r="E224" s="15">
        <f>E223/E222</f>
        <v>52866.666666666664</v>
      </c>
    </row>
    <row r="225" spans="1:5" ht="15.75" thickBot="1" x14ac:dyDescent="0.3">
      <c r="A225" s="6" t="s">
        <v>32</v>
      </c>
      <c r="B225" s="16" t="s">
        <v>33</v>
      </c>
      <c r="C225" s="17" t="e">
        <f t="shared" ref="C225:E227" si="16">C222/B222-1</f>
        <v>#DIV/0!</v>
      </c>
      <c r="D225" s="17">
        <f>D222/C222-1</f>
        <v>2</v>
      </c>
      <c r="E225" s="17">
        <f t="shared" si="16"/>
        <v>0</v>
      </c>
    </row>
    <row r="226" spans="1:5" ht="15.75" thickBot="1" x14ac:dyDescent="0.3">
      <c r="A226" s="6" t="s">
        <v>34</v>
      </c>
      <c r="B226" s="16" t="s">
        <v>33</v>
      </c>
      <c r="C226" s="17" t="e">
        <f t="shared" si="16"/>
        <v>#DIV/0!</v>
      </c>
      <c r="D226" s="17">
        <f>D223/C223-1</f>
        <v>2.7417681101576532</v>
      </c>
      <c r="E226" s="17">
        <f t="shared" si="16"/>
        <v>5.7333333333333236E-2</v>
      </c>
    </row>
    <row r="227" spans="1:5" ht="15.75" thickBot="1" x14ac:dyDescent="0.3">
      <c r="A227" s="6" t="s">
        <v>35</v>
      </c>
      <c r="B227" s="16" t="s">
        <v>33</v>
      </c>
      <c r="C227" s="17" t="e">
        <f t="shared" si="16"/>
        <v>#DIV/0!</v>
      </c>
      <c r="D227" s="17">
        <f>D224/C224-1</f>
        <v>0.24725603671921781</v>
      </c>
      <c r="E227" s="17">
        <f t="shared" si="16"/>
        <v>5.7333333333333236E-2</v>
      </c>
    </row>
    <row r="228" spans="1:5" ht="15.75" thickBot="1" x14ac:dyDescent="0.3">
      <c r="A228" s="117" t="s">
        <v>78</v>
      </c>
      <c r="B228" s="118"/>
      <c r="C228" s="118"/>
      <c r="D228" s="118"/>
      <c r="E228" s="119"/>
    </row>
    <row r="229" spans="1:5" ht="12.75" customHeight="1" x14ac:dyDescent="0.25">
      <c r="A229" s="106"/>
      <c r="B229" s="13">
        <v>2019</v>
      </c>
      <c r="C229" s="13">
        <v>2020</v>
      </c>
      <c r="D229" s="13">
        <v>2021</v>
      </c>
      <c r="E229" s="13">
        <v>2022</v>
      </c>
    </row>
    <row r="230" spans="1:5" ht="9" customHeight="1" thickBot="1" x14ac:dyDescent="0.3">
      <c r="A230" s="107"/>
      <c r="B230" s="14" t="s">
        <v>13</v>
      </c>
      <c r="C230" s="14" t="s">
        <v>14</v>
      </c>
      <c r="D230" s="14" t="s">
        <v>14</v>
      </c>
      <c r="E230" s="14" t="s">
        <v>14</v>
      </c>
    </row>
    <row r="231" spans="1:5" ht="15.75" thickBot="1" x14ac:dyDescent="0.3">
      <c r="A231" s="19" t="s">
        <v>61</v>
      </c>
      <c r="B231" s="20">
        <f>B232+B233+B234+B235</f>
        <v>0</v>
      </c>
      <c r="C231" s="20">
        <f>C232+C233+C234+C235</f>
        <v>0</v>
      </c>
      <c r="D231" s="20">
        <f>D232+D233+D234+D235</f>
        <v>0</v>
      </c>
      <c r="E231" s="20">
        <f>E232+E233+E234+E235</f>
        <v>0</v>
      </c>
    </row>
    <row r="232" spans="1:5" ht="15.75" thickBot="1" x14ac:dyDescent="0.3">
      <c r="A232" s="21" t="s">
        <v>38</v>
      </c>
      <c r="B232" s="20"/>
      <c r="C232" s="20"/>
      <c r="D232" s="20"/>
      <c r="E232" s="20"/>
    </row>
    <row r="233" spans="1:5" ht="15.75" thickBot="1" x14ac:dyDescent="0.3">
      <c r="A233" s="21" t="s">
        <v>62</v>
      </c>
      <c r="B233" s="20"/>
      <c r="C233" s="20"/>
      <c r="D233" s="20"/>
      <c r="E233" s="20"/>
    </row>
    <row r="234" spans="1:5" ht="15.75" thickBot="1" x14ac:dyDescent="0.3">
      <c r="A234" s="21" t="s">
        <v>63</v>
      </c>
      <c r="B234" s="20"/>
      <c r="C234" s="20"/>
      <c r="D234" s="20"/>
      <c r="E234" s="20"/>
    </row>
    <row r="235" spans="1:5" ht="15.75" thickBot="1" x14ac:dyDescent="0.3">
      <c r="A235" s="21" t="s">
        <v>64</v>
      </c>
      <c r="B235" s="20"/>
      <c r="C235" s="20"/>
      <c r="D235" s="20"/>
      <c r="E235" s="20"/>
    </row>
    <row r="236" spans="1:5" ht="15.75" thickBot="1" x14ac:dyDescent="0.3">
      <c r="A236" s="19" t="s">
        <v>65</v>
      </c>
      <c r="B236" s="23">
        <f>B237+B238+B239+B240</f>
        <v>0</v>
      </c>
      <c r="C236" s="23">
        <f>C237+C238+C239+C240</f>
        <v>40088</v>
      </c>
      <c r="D236" s="23">
        <f>D237+D238+D239+D240</f>
        <v>150000</v>
      </c>
      <c r="E236" s="23">
        <f>E237+E238+E239+E240</f>
        <v>158600</v>
      </c>
    </row>
    <row r="237" spans="1:5" ht="15.75" thickBot="1" x14ac:dyDescent="0.3">
      <c r="A237" s="21" t="s">
        <v>38</v>
      </c>
      <c r="B237" s="23"/>
      <c r="C237" s="23">
        <v>40088</v>
      </c>
      <c r="D237" s="23">
        <v>150000</v>
      </c>
      <c r="E237" s="23">
        <v>158600</v>
      </c>
    </row>
    <row r="238" spans="1:5" ht="15.75" thickBot="1" x14ac:dyDescent="0.3">
      <c r="A238" s="21" t="s">
        <v>62</v>
      </c>
      <c r="B238" s="23"/>
      <c r="C238" s="23"/>
      <c r="D238" s="23"/>
      <c r="E238" s="23"/>
    </row>
    <row r="239" spans="1:5" ht="15.75" thickBot="1" x14ac:dyDescent="0.3">
      <c r="A239" s="21" t="s">
        <v>63</v>
      </c>
      <c r="B239" s="23"/>
      <c r="C239" s="23"/>
      <c r="D239" s="23"/>
      <c r="E239" s="23"/>
    </row>
    <row r="240" spans="1:5" ht="15.75" thickBot="1" x14ac:dyDescent="0.3">
      <c r="A240" s="21" t="s">
        <v>64</v>
      </c>
      <c r="B240" s="23"/>
      <c r="C240" s="23"/>
      <c r="D240" s="23"/>
      <c r="E240" s="23"/>
    </row>
    <row r="241" spans="1:5" ht="15.75" thickBot="1" x14ac:dyDescent="0.3">
      <c r="A241" s="88" t="s">
        <v>50</v>
      </c>
      <c r="B241" s="35">
        <f>B231+B236</f>
        <v>0</v>
      </c>
      <c r="C241" s="35">
        <f>C231+C236</f>
        <v>40088</v>
      </c>
      <c r="D241" s="35">
        <f>D231+D236</f>
        <v>150000</v>
      </c>
      <c r="E241" s="35">
        <f>E231+E236</f>
        <v>158600</v>
      </c>
    </row>
    <row r="242" spans="1:5" ht="15.75" thickBot="1" x14ac:dyDescent="0.3">
      <c r="A242" s="12" t="s">
        <v>54</v>
      </c>
      <c r="B242" s="108" t="s">
        <v>296</v>
      </c>
      <c r="C242" s="213"/>
      <c r="D242" s="109"/>
      <c r="E242" s="110"/>
    </row>
    <row r="243" spans="1:5" ht="30.75" customHeight="1" thickBot="1" x14ac:dyDescent="0.3">
      <c r="A243" s="12" t="s">
        <v>55</v>
      </c>
      <c r="B243" s="12" t="s">
        <v>297</v>
      </c>
      <c r="C243" s="37" t="s">
        <v>56</v>
      </c>
      <c r="D243" s="109" t="s">
        <v>298</v>
      </c>
      <c r="E243" s="110"/>
    </row>
    <row r="244" spans="1:5" ht="15.75" thickBot="1" x14ac:dyDescent="0.3">
      <c r="A244" s="38"/>
      <c r="B244" s="108"/>
      <c r="C244" s="205"/>
      <c r="D244" s="109"/>
      <c r="E244" s="110"/>
    </row>
    <row r="245" spans="1:5" ht="29.25" customHeight="1" thickBot="1" x14ac:dyDescent="0.3">
      <c r="A245" s="6" t="s">
        <v>26</v>
      </c>
      <c r="B245" s="111" t="s">
        <v>299</v>
      </c>
      <c r="C245" s="112"/>
      <c r="D245" s="112"/>
      <c r="E245" s="113"/>
    </row>
    <row r="246" spans="1:5" ht="15.75" thickBot="1" x14ac:dyDescent="0.3">
      <c r="A246" s="6" t="s">
        <v>28</v>
      </c>
      <c r="B246" s="114" t="s">
        <v>300</v>
      </c>
      <c r="C246" s="115"/>
      <c r="D246" s="115"/>
      <c r="E246" s="116"/>
    </row>
    <row r="247" spans="1:5" ht="12.75" customHeight="1" x14ac:dyDescent="0.25">
      <c r="A247" s="106"/>
      <c r="B247" s="13">
        <v>2019</v>
      </c>
      <c r="C247" s="13">
        <v>2020</v>
      </c>
      <c r="D247" s="13">
        <v>2021</v>
      </c>
      <c r="E247" s="13">
        <v>2022</v>
      </c>
    </row>
    <row r="248" spans="1:5" ht="33.75" customHeight="1" thickBot="1" x14ac:dyDescent="0.3">
      <c r="A248" s="107"/>
      <c r="B248" s="14" t="s">
        <v>13</v>
      </c>
      <c r="C248" s="14" t="s">
        <v>301</v>
      </c>
      <c r="D248" s="14" t="s">
        <v>14</v>
      </c>
      <c r="E248" s="14" t="s">
        <v>14</v>
      </c>
    </row>
    <row r="249" spans="1:5" ht="15.75" thickBot="1" x14ac:dyDescent="0.3">
      <c r="A249" s="6" t="s">
        <v>29</v>
      </c>
      <c r="B249" s="15">
        <v>1</v>
      </c>
      <c r="C249" s="15">
        <v>1</v>
      </c>
      <c r="D249" s="15"/>
      <c r="E249" s="15"/>
    </row>
    <row r="250" spans="1:5" ht="15.75" thickBot="1" x14ac:dyDescent="0.3">
      <c r="A250" s="6" t="s">
        <v>30</v>
      </c>
      <c r="B250" s="15">
        <v>39816</v>
      </c>
      <c r="C250" s="15">
        <v>0</v>
      </c>
      <c r="D250" s="15"/>
      <c r="E250" s="15">
        <f>E313-E275</f>
        <v>0</v>
      </c>
    </row>
    <row r="251" spans="1:5" ht="15.75" thickBot="1" x14ac:dyDescent="0.3">
      <c r="A251" s="6" t="s">
        <v>31</v>
      </c>
      <c r="B251" s="15">
        <f>B250/B249</f>
        <v>39816</v>
      </c>
      <c r="C251" s="15">
        <f>C250/C249</f>
        <v>0</v>
      </c>
      <c r="D251" s="15" t="e">
        <f>D250/D249</f>
        <v>#DIV/0!</v>
      </c>
      <c r="E251" s="15" t="e">
        <f>E250/E249</f>
        <v>#DIV/0!</v>
      </c>
    </row>
    <row r="252" spans="1:5" ht="15.75" thickBot="1" x14ac:dyDescent="0.3">
      <c r="A252" s="6" t="s">
        <v>32</v>
      </c>
      <c r="B252" s="16" t="s">
        <v>33</v>
      </c>
      <c r="C252" s="17">
        <f t="shared" ref="C252:E254" si="17">C249/B249-1</f>
        <v>0</v>
      </c>
      <c r="D252" s="17">
        <f>D249/C249-1</f>
        <v>-1</v>
      </c>
      <c r="E252" s="17" t="e">
        <f t="shared" si="17"/>
        <v>#DIV/0!</v>
      </c>
    </row>
    <row r="253" spans="1:5" ht="15.75" thickBot="1" x14ac:dyDescent="0.3">
      <c r="A253" s="6" t="s">
        <v>34</v>
      </c>
      <c r="B253" s="16" t="s">
        <v>33</v>
      </c>
      <c r="C253" s="17">
        <f t="shared" si="17"/>
        <v>-1</v>
      </c>
      <c r="D253" s="17" t="e">
        <f>D250/C250-1</f>
        <v>#DIV/0!</v>
      </c>
      <c r="E253" s="17" t="e">
        <f t="shared" si="17"/>
        <v>#DIV/0!</v>
      </c>
    </row>
    <row r="254" spans="1:5" ht="15.75" thickBot="1" x14ac:dyDescent="0.3">
      <c r="A254" s="6" t="s">
        <v>35</v>
      </c>
      <c r="B254" s="16" t="s">
        <v>33</v>
      </c>
      <c r="C254" s="17">
        <f t="shared" si="17"/>
        <v>-1</v>
      </c>
      <c r="D254" s="17" t="e">
        <f>D251/C251-1</f>
        <v>#DIV/0!</v>
      </c>
      <c r="E254" s="17" t="e">
        <f t="shared" si="17"/>
        <v>#DIV/0!</v>
      </c>
    </row>
    <row r="255" spans="1:5" ht="15.75" thickBot="1" x14ac:dyDescent="0.3">
      <c r="A255" s="117" t="s">
        <v>60</v>
      </c>
      <c r="B255" s="118"/>
      <c r="C255" s="118"/>
      <c r="D255" s="118"/>
      <c r="E255" s="119"/>
    </row>
    <row r="256" spans="1:5" ht="27.75" customHeight="1" x14ac:dyDescent="0.25">
      <c r="A256" s="106"/>
      <c r="B256" s="13">
        <v>2019</v>
      </c>
      <c r="C256" s="13">
        <v>2020</v>
      </c>
      <c r="D256" s="13">
        <v>2021</v>
      </c>
      <c r="E256" s="13">
        <v>2022</v>
      </c>
    </row>
    <row r="257" spans="1:5" ht="13.5" customHeight="1" thickBot="1" x14ac:dyDescent="0.3">
      <c r="A257" s="107"/>
      <c r="B257" s="14" t="s">
        <v>13</v>
      </c>
      <c r="C257" s="14" t="s">
        <v>14</v>
      </c>
      <c r="D257" s="14" t="s">
        <v>14</v>
      </c>
      <c r="E257" s="14" t="s">
        <v>14</v>
      </c>
    </row>
    <row r="258" spans="1:5" ht="15.75" thickBot="1" x14ac:dyDescent="0.3">
      <c r="A258" s="19" t="s">
        <v>61</v>
      </c>
      <c r="B258" s="20">
        <f>B259+B260+B261+B262</f>
        <v>0</v>
      </c>
      <c r="C258" s="20">
        <f>C259+C260+C261+C262</f>
        <v>0</v>
      </c>
      <c r="D258" s="20">
        <f>D259+D260+D261+D262</f>
        <v>0</v>
      </c>
      <c r="E258" s="20">
        <f>E259+E260+E261+E262</f>
        <v>0</v>
      </c>
    </row>
    <row r="259" spans="1:5" ht="15.75" thickBot="1" x14ac:dyDescent="0.3">
      <c r="A259" s="21" t="s">
        <v>38</v>
      </c>
      <c r="B259" s="20"/>
      <c r="C259" s="20"/>
      <c r="D259" s="20"/>
      <c r="E259" s="20"/>
    </row>
    <row r="260" spans="1:5" ht="15.75" thickBot="1" x14ac:dyDescent="0.3">
      <c r="A260" s="21" t="s">
        <v>62</v>
      </c>
      <c r="B260" s="20"/>
      <c r="C260" s="20"/>
      <c r="D260" s="20"/>
      <c r="E260" s="20"/>
    </row>
    <row r="261" spans="1:5" ht="15.75" thickBot="1" x14ac:dyDescent="0.3">
      <c r="A261" s="21" t="s">
        <v>63</v>
      </c>
      <c r="B261" s="20"/>
      <c r="C261" s="20"/>
      <c r="D261" s="20"/>
      <c r="E261" s="20"/>
    </row>
    <row r="262" spans="1:5" ht="15.75" thickBot="1" x14ac:dyDescent="0.3">
      <c r="A262" s="21" t="s">
        <v>64</v>
      </c>
      <c r="B262" s="20"/>
      <c r="C262" s="20">
        <v>0</v>
      </c>
      <c r="D262" s="20"/>
      <c r="E262" s="20"/>
    </row>
    <row r="263" spans="1:5" ht="15.75" thickBot="1" x14ac:dyDescent="0.3">
      <c r="A263" s="19" t="s">
        <v>65</v>
      </c>
      <c r="B263" s="23">
        <f>B264+B265+B266+B267</f>
        <v>39816</v>
      </c>
      <c r="C263" s="23">
        <f>C264+C265+C266+C267</f>
        <v>0</v>
      </c>
      <c r="D263" s="23">
        <f>D264+D265+D266+D267</f>
        <v>0</v>
      </c>
      <c r="E263" s="23">
        <f>E264+E265+E266+E267</f>
        <v>0</v>
      </c>
    </row>
    <row r="264" spans="1:5" ht="15.75" thickBot="1" x14ac:dyDescent="0.3">
      <c r="A264" s="21" t="s">
        <v>38</v>
      </c>
      <c r="B264" s="23"/>
      <c r="C264" s="20"/>
      <c r="D264" s="20"/>
      <c r="E264" s="20"/>
    </row>
    <row r="265" spans="1:5" ht="15.75" thickBot="1" x14ac:dyDescent="0.3">
      <c r="A265" s="21" t="s">
        <v>62</v>
      </c>
      <c r="B265" s="23">
        <v>39816</v>
      </c>
      <c r="C265" s="20"/>
      <c r="D265" s="20"/>
      <c r="E265" s="20"/>
    </row>
    <row r="266" spans="1:5" ht="15.75" thickBot="1" x14ac:dyDescent="0.3">
      <c r="A266" s="21" t="s">
        <v>63</v>
      </c>
      <c r="B266" s="23"/>
      <c r="C266" s="20"/>
      <c r="D266" s="20"/>
      <c r="E266" s="20"/>
    </row>
    <row r="267" spans="1:5" ht="15.75" thickBot="1" x14ac:dyDescent="0.3">
      <c r="A267" s="21" t="s">
        <v>64</v>
      </c>
      <c r="B267" s="23"/>
      <c r="C267" s="20"/>
      <c r="D267" s="20"/>
      <c r="E267" s="20"/>
    </row>
    <row r="268" spans="1:5" ht="15.75" thickBot="1" x14ac:dyDescent="0.3">
      <c r="A268" s="39" t="s">
        <v>46</v>
      </c>
      <c r="B268" s="35">
        <f t="shared" ref="B268:E268" si="18">B258+B263</f>
        <v>39816</v>
      </c>
      <c r="C268" s="35">
        <f t="shared" si="18"/>
        <v>0</v>
      </c>
      <c r="D268" s="35">
        <f t="shared" si="18"/>
        <v>0</v>
      </c>
      <c r="E268" s="35">
        <f t="shared" si="18"/>
        <v>0</v>
      </c>
    </row>
    <row r="269" spans="1:5" ht="23.25" thickBot="1" x14ac:dyDescent="0.3">
      <c r="A269" s="12" t="s">
        <v>66</v>
      </c>
      <c r="B269" s="12" t="s">
        <v>302</v>
      </c>
      <c r="C269" s="37" t="s">
        <v>56</v>
      </c>
      <c r="D269" s="109" t="s">
        <v>303</v>
      </c>
      <c r="E269" s="110"/>
    </row>
    <row r="270" spans="1:5" ht="33" customHeight="1" thickBot="1" x14ac:dyDescent="0.3">
      <c r="A270" s="6" t="s">
        <v>26</v>
      </c>
      <c r="B270" s="111" t="s">
        <v>304</v>
      </c>
      <c r="C270" s="112"/>
      <c r="D270" s="112"/>
      <c r="E270" s="113"/>
    </row>
    <row r="271" spans="1:5" ht="15.75" thickBot="1" x14ac:dyDescent="0.3">
      <c r="A271" s="6" t="s">
        <v>28</v>
      </c>
      <c r="B271" s="114" t="s">
        <v>305</v>
      </c>
      <c r="C271" s="115"/>
      <c r="D271" s="115"/>
      <c r="E271" s="116"/>
    </row>
    <row r="272" spans="1:5" ht="12.75" customHeight="1" x14ac:dyDescent="0.25">
      <c r="A272" s="106"/>
      <c r="B272" s="13">
        <v>2019</v>
      </c>
      <c r="C272" s="13">
        <v>2020</v>
      </c>
      <c r="D272" s="13">
        <v>2021</v>
      </c>
      <c r="E272" s="13">
        <v>2022</v>
      </c>
    </row>
    <row r="273" spans="1:5" ht="31.5" customHeight="1" thickBot="1" x14ac:dyDescent="0.3">
      <c r="A273" s="107"/>
      <c r="B273" s="14" t="s">
        <v>13</v>
      </c>
      <c r="C273" s="14" t="s">
        <v>301</v>
      </c>
      <c r="D273" s="14" t="s">
        <v>14</v>
      </c>
      <c r="E273" s="14" t="s">
        <v>14</v>
      </c>
    </row>
    <row r="274" spans="1:5" ht="15.75" thickBot="1" x14ac:dyDescent="0.3">
      <c r="A274" s="6" t="s">
        <v>29</v>
      </c>
      <c r="B274" s="16">
        <v>8</v>
      </c>
      <c r="C274" s="16">
        <v>0</v>
      </c>
      <c r="D274" s="16">
        <v>0</v>
      </c>
      <c r="E274" s="16">
        <v>0</v>
      </c>
    </row>
    <row r="275" spans="1:5" ht="15.75" thickBot="1" x14ac:dyDescent="0.3">
      <c r="A275" s="6" t="s">
        <v>30</v>
      </c>
      <c r="B275" s="15">
        <v>158754</v>
      </c>
      <c r="C275" s="15">
        <v>0</v>
      </c>
      <c r="D275" s="15">
        <v>0</v>
      </c>
      <c r="E275" s="15">
        <v>0</v>
      </c>
    </row>
    <row r="276" spans="1:5" ht="15.75" thickBot="1" x14ac:dyDescent="0.3">
      <c r="A276" s="6" t="s">
        <v>31</v>
      </c>
      <c r="B276" s="15">
        <f>B275/B274</f>
        <v>19844.25</v>
      </c>
      <c r="C276" s="15" t="e">
        <f>C275/C274</f>
        <v>#DIV/0!</v>
      </c>
      <c r="D276" s="15" t="e">
        <f>D275/D274</f>
        <v>#DIV/0!</v>
      </c>
      <c r="E276" s="15" t="e">
        <f>E275/E274</f>
        <v>#DIV/0!</v>
      </c>
    </row>
    <row r="277" spans="1:5" ht="15.75" thickBot="1" x14ac:dyDescent="0.3">
      <c r="A277" s="6" t="s">
        <v>32</v>
      </c>
      <c r="B277" s="16" t="s">
        <v>33</v>
      </c>
      <c r="C277" s="17">
        <f t="shared" ref="C277:E279" si="19">C274/B274-1</f>
        <v>-1</v>
      </c>
      <c r="D277" s="17" t="e">
        <f>D274/C274-1</f>
        <v>#DIV/0!</v>
      </c>
      <c r="E277" s="17" t="e">
        <f t="shared" si="19"/>
        <v>#DIV/0!</v>
      </c>
    </row>
    <row r="278" spans="1:5" ht="15.75" thickBot="1" x14ac:dyDescent="0.3">
      <c r="A278" s="6" t="s">
        <v>34</v>
      </c>
      <c r="B278" s="16" t="s">
        <v>33</v>
      </c>
      <c r="C278" s="17">
        <f t="shared" si="19"/>
        <v>-1</v>
      </c>
      <c r="D278" s="17" t="e">
        <f>D275/C275-1</f>
        <v>#DIV/0!</v>
      </c>
      <c r="E278" s="17" t="e">
        <f t="shared" si="19"/>
        <v>#DIV/0!</v>
      </c>
    </row>
    <row r="279" spans="1:5" ht="15.75" thickBot="1" x14ac:dyDescent="0.3">
      <c r="A279" s="6" t="s">
        <v>35</v>
      </c>
      <c r="B279" s="16" t="s">
        <v>33</v>
      </c>
      <c r="C279" s="17" t="e">
        <f t="shared" si="19"/>
        <v>#DIV/0!</v>
      </c>
      <c r="D279" s="17" t="e">
        <f>D276/C276-1</f>
        <v>#DIV/0!</v>
      </c>
      <c r="E279" s="17" t="e">
        <f t="shared" si="19"/>
        <v>#DIV/0!</v>
      </c>
    </row>
    <row r="280" spans="1:5" ht="15.75" thickBot="1" x14ac:dyDescent="0.3">
      <c r="A280" s="117" t="s">
        <v>71</v>
      </c>
      <c r="B280" s="118"/>
      <c r="C280" s="118"/>
      <c r="D280" s="118"/>
      <c r="E280" s="119"/>
    </row>
    <row r="281" spans="1:5" ht="26.25" customHeight="1" x14ac:dyDescent="0.25">
      <c r="A281" s="106"/>
      <c r="B281" s="13">
        <v>2019</v>
      </c>
      <c r="C281" s="13">
        <v>2020</v>
      </c>
      <c r="D281" s="13">
        <v>2021</v>
      </c>
      <c r="E281" s="13">
        <v>2022</v>
      </c>
    </row>
    <row r="282" spans="1:5" ht="19.5" customHeight="1" thickBot="1" x14ac:dyDescent="0.3">
      <c r="A282" s="107"/>
      <c r="B282" s="14" t="s">
        <v>13</v>
      </c>
      <c r="C282" s="14" t="s">
        <v>14</v>
      </c>
      <c r="D282" s="14" t="s">
        <v>14</v>
      </c>
      <c r="E282" s="14" t="s">
        <v>14</v>
      </c>
    </row>
    <row r="283" spans="1:5" ht="15.75" thickBot="1" x14ac:dyDescent="0.3">
      <c r="A283" s="19" t="s">
        <v>61</v>
      </c>
      <c r="B283" s="20">
        <f>B284+B285+B286+B287</f>
        <v>0</v>
      </c>
      <c r="C283" s="20">
        <f>C284+C285+C286+C287</f>
        <v>0</v>
      </c>
      <c r="D283" s="20">
        <f>D284+D285+D286+D287</f>
        <v>0</v>
      </c>
      <c r="E283" s="20">
        <f>E284+E285+E286+E287</f>
        <v>0</v>
      </c>
    </row>
    <row r="284" spans="1:5" ht="15.75" thickBot="1" x14ac:dyDescent="0.3">
      <c r="A284" s="21" t="s">
        <v>38</v>
      </c>
      <c r="B284" s="20"/>
      <c r="C284" s="20"/>
      <c r="D284" s="20"/>
      <c r="E284" s="20"/>
    </row>
    <row r="285" spans="1:5" ht="15.75" thickBot="1" x14ac:dyDescent="0.3">
      <c r="A285" s="21" t="s">
        <v>62</v>
      </c>
      <c r="B285" s="20"/>
      <c r="C285" s="20"/>
      <c r="D285" s="20"/>
      <c r="E285" s="20"/>
    </row>
    <row r="286" spans="1:5" ht="15.75" thickBot="1" x14ac:dyDescent="0.3">
      <c r="A286" s="21" t="s">
        <v>63</v>
      </c>
      <c r="B286" s="20"/>
      <c r="C286" s="20"/>
      <c r="D286" s="20"/>
      <c r="E286" s="20"/>
    </row>
    <row r="287" spans="1:5" ht="15.75" thickBot="1" x14ac:dyDescent="0.3">
      <c r="A287" s="21" t="s">
        <v>64</v>
      </c>
      <c r="B287" s="20"/>
      <c r="C287" s="20">
        <v>0</v>
      </c>
      <c r="D287" s="20">
        <v>0</v>
      </c>
      <c r="E287" s="20"/>
    </row>
    <row r="288" spans="1:5" ht="15.75" thickBot="1" x14ac:dyDescent="0.3">
      <c r="A288" s="19" t="s">
        <v>65</v>
      </c>
      <c r="B288" s="23">
        <f>B289+B290+B291+B292</f>
        <v>158754</v>
      </c>
      <c r="C288" s="23">
        <f>C289+C290+C291+C292</f>
        <v>0</v>
      </c>
      <c r="D288" s="23">
        <f>D289+D290+D291+D292</f>
        <v>0</v>
      </c>
      <c r="E288" s="23">
        <f>E289+E290+E291+E292</f>
        <v>0</v>
      </c>
    </row>
    <row r="289" spans="1:5" ht="15.75" thickBot="1" x14ac:dyDescent="0.3">
      <c r="A289" s="21" t="s">
        <v>38</v>
      </c>
      <c r="B289" s="23"/>
      <c r="C289" s="20"/>
      <c r="D289" s="20"/>
      <c r="E289" s="20"/>
    </row>
    <row r="290" spans="1:5" ht="15.75" thickBot="1" x14ac:dyDescent="0.3">
      <c r="A290" s="21" t="s">
        <v>62</v>
      </c>
      <c r="B290" s="23">
        <v>158754</v>
      </c>
      <c r="C290" s="20"/>
      <c r="D290" s="20">
        <v>0</v>
      </c>
      <c r="E290" s="20"/>
    </row>
    <row r="291" spans="1:5" ht="15.75" thickBot="1" x14ac:dyDescent="0.3">
      <c r="A291" s="21" t="s">
        <v>63</v>
      </c>
      <c r="B291" s="23"/>
      <c r="C291" s="20"/>
      <c r="D291" s="20"/>
      <c r="E291" s="20"/>
    </row>
    <row r="292" spans="1:5" ht="15.75" thickBot="1" x14ac:dyDescent="0.3">
      <c r="A292" s="21" t="s">
        <v>64</v>
      </c>
      <c r="B292" s="23"/>
      <c r="C292" s="20"/>
      <c r="D292" s="20"/>
      <c r="E292" s="20"/>
    </row>
    <row r="293" spans="1:5" ht="15.75" thickBot="1" x14ac:dyDescent="0.3">
      <c r="A293" s="39" t="s">
        <v>72</v>
      </c>
      <c r="B293" s="23">
        <f t="shared" ref="B293:E293" si="20">B283+B288</f>
        <v>158754</v>
      </c>
      <c r="C293" s="23">
        <f t="shared" si="20"/>
        <v>0</v>
      </c>
      <c r="D293" s="23">
        <f t="shared" si="20"/>
        <v>0</v>
      </c>
      <c r="E293" s="23">
        <f t="shared" si="20"/>
        <v>0</v>
      </c>
    </row>
    <row r="294" spans="1:5" ht="23.25" thickBot="1" x14ac:dyDescent="0.3">
      <c r="A294" s="12" t="s">
        <v>167</v>
      </c>
      <c r="B294" s="77" t="s">
        <v>306</v>
      </c>
      <c r="C294" s="41" t="s">
        <v>56</v>
      </c>
      <c r="D294" s="42" t="s">
        <v>298</v>
      </c>
      <c r="E294" s="43"/>
    </row>
    <row r="295" spans="1:5" ht="17.25" customHeight="1" thickBot="1" x14ac:dyDescent="0.3">
      <c r="A295" s="6" t="s">
        <v>26</v>
      </c>
      <c r="B295" s="111" t="s">
        <v>307</v>
      </c>
      <c r="C295" s="112"/>
      <c r="D295" s="112"/>
      <c r="E295" s="113"/>
    </row>
    <row r="296" spans="1:5" ht="15.75" thickBot="1" x14ac:dyDescent="0.3">
      <c r="A296" s="6" t="s">
        <v>28</v>
      </c>
      <c r="B296" s="114" t="s">
        <v>180</v>
      </c>
      <c r="C296" s="115"/>
      <c r="D296" s="115"/>
      <c r="E296" s="116"/>
    </row>
    <row r="297" spans="1:5" ht="12.75" customHeight="1" x14ac:dyDescent="0.25">
      <c r="A297" s="106"/>
      <c r="B297" s="13">
        <v>2019</v>
      </c>
      <c r="C297" s="13">
        <v>2020</v>
      </c>
      <c r="D297" s="13">
        <v>2021</v>
      </c>
      <c r="E297" s="13">
        <v>2022</v>
      </c>
    </row>
    <row r="298" spans="1:5" ht="41.25" customHeight="1" thickBot="1" x14ac:dyDescent="0.3">
      <c r="A298" s="107"/>
      <c r="B298" s="14" t="s">
        <v>13</v>
      </c>
      <c r="C298" s="14" t="s">
        <v>308</v>
      </c>
      <c r="D298" s="14" t="s">
        <v>14</v>
      </c>
      <c r="E298" s="14" t="s">
        <v>14</v>
      </c>
    </row>
    <row r="299" spans="1:5" ht="15.75" thickBot="1" x14ac:dyDescent="0.3">
      <c r="A299" s="6" t="s">
        <v>29</v>
      </c>
      <c r="B299" s="6">
        <v>1</v>
      </c>
      <c r="C299" s="6"/>
      <c r="D299" s="6"/>
      <c r="E299" s="6"/>
    </row>
    <row r="300" spans="1:5" ht="15.75" thickBot="1" x14ac:dyDescent="0.3">
      <c r="A300" s="6" t="s">
        <v>30</v>
      </c>
      <c r="B300" s="15">
        <v>32548</v>
      </c>
      <c r="C300" s="15"/>
      <c r="D300" s="15">
        <f>D318</f>
        <v>0</v>
      </c>
      <c r="E300" s="15">
        <f>E318</f>
        <v>0</v>
      </c>
    </row>
    <row r="301" spans="1:5" ht="15.75" thickBot="1" x14ac:dyDescent="0.3">
      <c r="A301" s="6" t="s">
        <v>31</v>
      </c>
      <c r="B301" s="15">
        <f>B300/B299</f>
        <v>32548</v>
      </c>
      <c r="C301" s="15" t="e">
        <f>C300/C299</f>
        <v>#DIV/0!</v>
      </c>
      <c r="D301" s="15" t="e">
        <f>D300/D299</f>
        <v>#DIV/0!</v>
      </c>
      <c r="E301" s="15" t="e">
        <f>E300/E299</f>
        <v>#DIV/0!</v>
      </c>
    </row>
    <row r="302" spans="1:5" ht="15.75" thickBot="1" x14ac:dyDescent="0.3">
      <c r="A302" s="6" t="s">
        <v>32</v>
      </c>
      <c r="B302" s="16" t="s">
        <v>33</v>
      </c>
      <c r="C302" s="17">
        <f t="shared" ref="C302:E304" si="21">C299/B299-1</f>
        <v>-1</v>
      </c>
      <c r="D302" s="17" t="e">
        <f>D299/C299-1</f>
        <v>#DIV/0!</v>
      </c>
      <c r="E302" s="17" t="e">
        <f t="shared" si="21"/>
        <v>#DIV/0!</v>
      </c>
    </row>
    <row r="303" spans="1:5" ht="15.75" thickBot="1" x14ac:dyDescent="0.3">
      <c r="A303" s="6" t="s">
        <v>34</v>
      </c>
      <c r="B303" s="16" t="s">
        <v>33</v>
      </c>
      <c r="C303" s="17">
        <f t="shared" si="21"/>
        <v>-1</v>
      </c>
      <c r="D303" s="17" t="e">
        <f>D300/C300-1</f>
        <v>#DIV/0!</v>
      </c>
      <c r="E303" s="17" t="e">
        <f t="shared" si="21"/>
        <v>#DIV/0!</v>
      </c>
    </row>
    <row r="304" spans="1:5" ht="15.75" thickBot="1" x14ac:dyDescent="0.3">
      <c r="A304" s="6" t="s">
        <v>35</v>
      </c>
      <c r="B304" s="16" t="s">
        <v>33</v>
      </c>
      <c r="C304" s="17" t="e">
        <f t="shared" si="21"/>
        <v>#DIV/0!</v>
      </c>
      <c r="D304" s="17" t="e">
        <f>D301/C301-1</f>
        <v>#DIV/0!</v>
      </c>
      <c r="E304" s="17" t="e">
        <f t="shared" si="21"/>
        <v>#DIV/0!</v>
      </c>
    </row>
    <row r="305" spans="1:5" ht="15.75" thickBot="1" x14ac:dyDescent="0.3">
      <c r="A305" s="117" t="s">
        <v>309</v>
      </c>
      <c r="B305" s="118"/>
      <c r="C305" s="118"/>
      <c r="D305" s="118"/>
      <c r="E305" s="119"/>
    </row>
    <row r="306" spans="1:5" ht="12.75" customHeight="1" x14ac:dyDescent="0.25">
      <c r="A306" s="106"/>
      <c r="B306" s="13">
        <v>2019</v>
      </c>
      <c r="C306" s="13">
        <v>2020</v>
      </c>
      <c r="D306" s="13">
        <v>2021</v>
      </c>
      <c r="E306" s="13">
        <v>2022</v>
      </c>
    </row>
    <row r="307" spans="1:5" ht="9" customHeight="1" thickBot="1" x14ac:dyDescent="0.3">
      <c r="A307" s="107"/>
      <c r="B307" s="14" t="s">
        <v>13</v>
      </c>
      <c r="C307" s="14" t="s">
        <v>14</v>
      </c>
      <c r="D307" s="14" t="s">
        <v>14</v>
      </c>
      <c r="E307" s="14" t="s">
        <v>14</v>
      </c>
    </row>
    <row r="308" spans="1:5" ht="15.75" thickBot="1" x14ac:dyDescent="0.3">
      <c r="A308" s="19" t="s">
        <v>61</v>
      </c>
      <c r="B308" s="20">
        <f>B309+B310+B311+B312</f>
        <v>0</v>
      </c>
      <c r="C308" s="20">
        <f>C309+C310+C311+C312</f>
        <v>0</v>
      </c>
      <c r="D308" s="20">
        <f>D309+D310+D311+D312</f>
        <v>0</v>
      </c>
      <c r="E308" s="20">
        <f>E309+E310+E311+E312</f>
        <v>0</v>
      </c>
    </row>
    <row r="309" spans="1:5" ht="15.75" thickBot="1" x14ac:dyDescent="0.3">
      <c r="A309" s="21" t="s">
        <v>38</v>
      </c>
      <c r="B309" s="20"/>
      <c r="C309" s="20"/>
      <c r="D309" s="20"/>
      <c r="E309" s="20"/>
    </row>
    <row r="310" spans="1:5" ht="15.75" thickBot="1" x14ac:dyDescent="0.3">
      <c r="A310" s="21" t="s">
        <v>62</v>
      </c>
      <c r="B310" s="20"/>
      <c r="C310" s="20"/>
      <c r="D310" s="20"/>
      <c r="E310" s="20"/>
    </row>
    <row r="311" spans="1:5" ht="15.75" thickBot="1" x14ac:dyDescent="0.3">
      <c r="A311" s="21" t="s">
        <v>63</v>
      </c>
      <c r="B311" s="20"/>
      <c r="C311" s="20"/>
      <c r="D311" s="20"/>
      <c r="E311" s="20"/>
    </row>
    <row r="312" spans="1:5" ht="15.75" thickBot="1" x14ac:dyDescent="0.3">
      <c r="A312" s="21" t="s">
        <v>64</v>
      </c>
      <c r="B312" s="20"/>
      <c r="C312" s="20">
        <v>0</v>
      </c>
      <c r="D312" s="20"/>
      <c r="E312" s="20"/>
    </row>
    <row r="313" spans="1:5" ht="15.75" thickBot="1" x14ac:dyDescent="0.3">
      <c r="A313" s="19" t="s">
        <v>65</v>
      </c>
      <c r="B313" s="23">
        <f>B314+B315+B316+B317</f>
        <v>32548</v>
      </c>
      <c r="C313" s="23">
        <f>C314+C315+C316+C317</f>
        <v>0</v>
      </c>
      <c r="D313" s="23">
        <f>D314+D315+D316+D317</f>
        <v>0</v>
      </c>
      <c r="E313" s="23">
        <f>E314+E315+E316+E317</f>
        <v>0</v>
      </c>
    </row>
    <row r="314" spans="1:5" ht="15.75" thickBot="1" x14ac:dyDescent="0.3">
      <c r="A314" s="21" t="s">
        <v>38</v>
      </c>
      <c r="B314" s="23"/>
      <c r="C314" s="20"/>
      <c r="D314" s="20"/>
      <c r="E314" s="20"/>
    </row>
    <row r="315" spans="1:5" ht="15.75" thickBot="1" x14ac:dyDescent="0.3">
      <c r="A315" s="21" t="s">
        <v>62</v>
      </c>
      <c r="B315" s="23">
        <v>32548</v>
      </c>
      <c r="C315" s="20">
        <v>0</v>
      </c>
      <c r="D315" s="20"/>
      <c r="E315" s="20"/>
    </row>
    <row r="316" spans="1:5" ht="15.75" thickBot="1" x14ac:dyDescent="0.3">
      <c r="A316" s="21" t="s">
        <v>63</v>
      </c>
      <c r="B316" s="23"/>
      <c r="C316" s="20"/>
      <c r="D316" s="20"/>
      <c r="E316" s="20"/>
    </row>
    <row r="317" spans="1:5" ht="15.75" thickBot="1" x14ac:dyDescent="0.3">
      <c r="A317" s="21" t="s">
        <v>64</v>
      </c>
      <c r="B317" s="23">
        <v>0</v>
      </c>
      <c r="C317" s="20"/>
      <c r="D317" s="20"/>
      <c r="E317" s="20"/>
    </row>
    <row r="318" spans="1:5" ht="15.75" thickBot="1" x14ac:dyDescent="0.3">
      <c r="A318" s="28" t="s">
        <v>82</v>
      </c>
      <c r="B318" s="23">
        <f t="shared" ref="B318:E318" si="22">B308+B313</f>
        <v>32548</v>
      </c>
      <c r="C318" s="23">
        <f t="shared" si="22"/>
        <v>0</v>
      </c>
      <c r="D318" s="23">
        <f t="shared" si="22"/>
        <v>0</v>
      </c>
      <c r="E318" s="23">
        <f t="shared" si="22"/>
        <v>0</v>
      </c>
    </row>
    <row r="319" spans="1:5" ht="25.5" customHeight="1" thickBot="1" x14ac:dyDescent="0.3">
      <c r="A319" s="44" t="s">
        <v>76</v>
      </c>
      <c r="B319" s="108" t="s">
        <v>310</v>
      </c>
      <c r="C319" s="109"/>
      <c r="D319" s="109"/>
      <c r="E319" s="110"/>
    </row>
    <row r="320" spans="1:5" ht="23.25" thickBot="1" x14ac:dyDescent="0.3">
      <c r="A320" s="12" t="s">
        <v>311</v>
      </c>
      <c r="B320" s="77" t="s">
        <v>312</v>
      </c>
      <c r="C320" s="41" t="s">
        <v>56</v>
      </c>
      <c r="D320" s="42" t="s">
        <v>313</v>
      </c>
      <c r="E320" s="43"/>
    </row>
    <row r="321" spans="1:5" ht="17.25" customHeight="1" thickBot="1" x14ac:dyDescent="0.3">
      <c r="A321" s="6" t="s">
        <v>26</v>
      </c>
      <c r="B321" s="111" t="s">
        <v>314</v>
      </c>
      <c r="C321" s="112"/>
      <c r="D321" s="112"/>
      <c r="E321" s="113"/>
    </row>
    <row r="322" spans="1:5" ht="15.75" thickBot="1" x14ac:dyDescent="0.3">
      <c r="A322" s="6" t="s">
        <v>28</v>
      </c>
      <c r="B322" s="114" t="s">
        <v>315</v>
      </c>
      <c r="C322" s="115"/>
      <c r="D322" s="115"/>
      <c r="E322" s="116"/>
    </row>
    <row r="323" spans="1:5" ht="12.75" customHeight="1" x14ac:dyDescent="0.25">
      <c r="A323" s="106"/>
      <c r="B323" s="13">
        <v>2019</v>
      </c>
      <c r="C323" s="13">
        <v>2020</v>
      </c>
      <c r="D323" s="13">
        <v>2021</v>
      </c>
      <c r="E323" s="13">
        <v>2022</v>
      </c>
    </row>
    <row r="324" spans="1:5" ht="53.25" customHeight="1" thickBot="1" x14ac:dyDescent="0.3">
      <c r="A324" s="107"/>
      <c r="B324" s="14" t="s">
        <v>13</v>
      </c>
      <c r="C324" s="14" t="s">
        <v>308</v>
      </c>
      <c r="D324" s="14" t="s">
        <v>14</v>
      </c>
      <c r="E324" s="14" t="s">
        <v>14</v>
      </c>
    </row>
    <row r="325" spans="1:5" ht="15.75" thickBot="1" x14ac:dyDescent="0.3">
      <c r="A325" s="6" t="s">
        <v>29</v>
      </c>
      <c r="B325" s="6">
        <v>1</v>
      </c>
      <c r="C325" s="6"/>
      <c r="D325" s="6">
        <v>0</v>
      </c>
      <c r="E325" s="6">
        <v>0</v>
      </c>
    </row>
    <row r="326" spans="1:5" ht="15.75" thickBot="1" x14ac:dyDescent="0.3">
      <c r="A326" s="6" t="s">
        <v>30</v>
      </c>
      <c r="B326" s="15">
        <v>12357</v>
      </c>
      <c r="C326" s="15"/>
      <c r="D326" s="15">
        <f>D344</f>
        <v>0</v>
      </c>
      <c r="E326" s="15">
        <f>E344</f>
        <v>0</v>
      </c>
    </row>
    <row r="327" spans="1:5" ht="15.75" thickBot="1" x14ac:dyDescent="0.3">
      <c r="A327" s="6" t="s">
        <v>31</v>
      </c>
      <c r="B327" s="15">
        <f>B326/B325</f>
        <v>12357</v>
      </c>
      <c r="C327" s="15" t="e">
        <f>C326/C325</f>
        <v>#DIV/0!</v>
      </c>
      <c r="D327" s="15" t="e">
        <f>D326/D325</f>
        <v>#DIV/0!</v>
      </c>
      <c r="E327" s="15" t="e">
        <f>E326/E325</f>
        <v>#DIV/0!</v>
      </c>
    </row>
    <row r="328" spans="1:5" ht="15.75" thickBot="1" x14ac:dyDescent="0.3">
      <c r="A328" s="6" t="s">
        <v>32</v>
      </c>
      <c r="B328" s="16" t="s">
        <v>33</v>
      </c>
      <c r="C328" s="17">
        <f t="shared" ref="C328:E330" si="23">C325/B325-1</f>
        <v>-1</v>
      </c>
      <c r="D328" s="17" t="e">
        <f>D325/C325-1</f>
        <v>#DIV/0!</v>
      </c>
      <c r="E328" s="17" t="e">
        <f t="shared" si="23"/>
        <v>#DIV/0!</v>
      </c>
    </row>
    <row r="329" spans="1:5" ht="15.75" thickBot="1" x14ac:dyDescent="0.3">
      <c r="A329" s="6" t="s">
        <v>34</v>
      </c>
      <c r="B329" s="16" t="s">
        <v>33</v>
      </c>
      <c r="C329" s="17">
        <f t="shared" si="23"/>
        <v>-1</v>
      </c>
      <c r="D329" s="17" t="e">
        <f>D326/C326-1</f>
        <v>#DIV/0!</v>
      </c>
      <c r="E329" s="17" t="e">
        <f t="shared" si="23"/>
        <v>#DIV/0!</v>
      </c>
    </row>
    <row r="330" spans="1:5" ht="15.75" thickBot="1" x14ac:dyDescent="0.3">
      <c r="A330" s="6" t="s">
        <v>35</v>
      </c>
      <c r="B330" s="16" t="s">
        <v>33</v>
      </c>
      <c r="C330" s="17" t="e">
        <f t="shared" si="23"/>
        <v>#DIV/0!</v>
      </c>
      <c r="D330" s="17" t="e">
        <f>D327/C327-1</f>
        <v>#DIV/0!</v>
      </c>
      <c r="E330" s="17" t="e">
        <f t="shared" si="23"/>
        <v>#DIV/0!</v>
      </c>
    </row>
    <row r="331" spans="1:5" ht="15.75" thickBot="1" x14ac:dyDescent="0.3">
      <c r="A331" s="117" t="s">
        <v>316</v>
      </c>
      <c r="B331" s="118"/>
      <c r="C331" s="118"/>
      <c r="D331" s="118"/>
      <c r="E331" s="119"/>
    </row>
    <row r="332" spans="1:5" ht="12.75" customHeight="1" x14ac:dyDescent="0.25">
      <c r="A332" s="106"/>
      <c r="B332" s="13">
        <v>2019</v>
      </c>
      <c r="C332" s="13">
        <v>2020</v>
      </c>
      <c r="D332" s="13">
        <v>2021</v>
      </c>
      <c r="E332" s="13">
        <v>2022</v>
      </c>
    </row>
    <row r="333" spans="1:5" ht="9" customHeight="1" thickBot="1" x14ac:dyDescent="0.3">
      <c r="A333" s="107"/>
      <c r="B333" s="14" t="s">
        <v>13</v>
      </c>
      <c r="C333" s="14" t="s">
        <v>14</v>
      </c>
      <c r="D333" s="14" t="s">
        <v>14</v>
      </c>
      <c r="E333" s="14" t="s">
        <v>14</v>
      </c>
    </row>
    <row r="334" spans="1:5" ht="15.75" thickBot="1" x14ac:dyDescent="0.3">
      <c r="A334" s="19" t="s">
        <v>61</v>
      </c>
      <c r="B334" s="20">
        <v>0</v>
      </c>
      <c r="C334" s="20">
        <f>C335+C336+C337+C338</f>
        <v>0</v>
      </c>
      <c r="D334" s="20">
        <f>D335+D336+D337+D338</f>
        <v>0</v>
      </c>
      <c r="E334" s="20">
        <f>E335+E336+E337+E338</f>
        <v>0</v>
      </c>
    </row>
    <row r="335" spans="1:5" ht="15.75" thickBot="1" x14ac:dyDescent="0.3">
      <c r="A335" s="21" t="s">
        <v>38</v>
      </c>
      <c r="B335" s="20"/>
      <c r="C335" s="20"/>
      <c r="D335" s="20"/>
      <c r="E335" s="20"/>
    </row>
    <row r="336" spans="1:5" ht="15.75" thickBot="1" x14ac:dyDescent="0.3">
      <c r="A336" s="21" t="s">
        <v>62</v>
      </c>
      <c r="B336" s="20"/>
      <c r="C336" s="20"/>
      <c r="D336" s="20"/>
      <c r="E336" s="20"/>
    </row>
    <row r="337" spans="1:5" ht="15.75" thickBot="1" x14ac:dyDescent="0.3">
      <c r="A337" s="21" t="s">
        <v>63</v>
      </c>
      <c r="B337" s="20"/>
      <c r="C337" s="20"/>
      <c r="D337" s="20"/>
      <c r="E337" s="20"/>
    </row>
    <row r="338" spans="1:5" ht="15.75" thickBot="1" x14ac:dyDescent="0.3">
      <c r="A338" s="21" t="s">
        <v>64</v>
      </c>
      <c r="B338" s="20">
        <v>0</v>
      </c>
      <c r="C338" s="20">
        <v>0</v>
      </c>
      <c r="D338" s="20"/>
      <c r="E338" s="20"/>
    </row>
    <row r="339" spans="1:5" ht="15.75" thickBot="1" x14ac:dyDescent="0.3">
      <c r="A339" s="19" t="s">
        <v>65</v>
      </c>
      <c r="B339" s="23">
        <f>B340+B341+B342+B343</f>
        <v>12357</v>
      </c>
      <c r="C339" s="23">
        <f>C340+C341+C342+C343</f>
        <v>0</v>
      </c>
      <c r="D339" s="23">
        <f>D340+D341+D342+D343</f>
        <v>0</v>
      </c>
      <c r="E339" s="23">
        <f>E340+E341+E342+E343</f>
        <v>0</v>
      </c>
    </row>
    <row r="340" spans="1:5" ht="15.75" thickBot="1" x14ac:dyDescent="0.3">
      <c r="A340" s="21" t="s">
        <v>38</v>
      </c>
      <c r="B340" s="23"/>
      <c r="C340" s="23"/>
      <c r="D340" s="23"/>
      <c r="E340" s="23"/>
    </row>
    <row r="341" spans="1:5" ht="15.75" thickBot="1" x14ac:dyDescent="0.3">
      <c r="A341" s="21" t="s">
        <v>62</v>
      </c>
      <c r="B341" s="23">
        <v>12357</v>
      </c>
      <c r="C341" s="23"/>
      <c r="D341" s="23"/>
      <c r="E341" s="23"/>
    </row>
    <row r="342" spans="1:5" ht="15.75" thickBot="1" x14ac:dyDescent="0.3">
      <c r="A342" s="21" t="s">
        <v>63</v>
      </c>
      <c r="B342" s="23"/>
      <c r="C342" s="23"/>
      <c r="D342" s="23"/>
      <c r="E342" s="23"/>
    </row>
    <row r="343" spans="1:5" ht="15.75" thickBot="1" x14ac:dyDescent="0.3">
      <c r="A343" s="21" t="s">
        <v>64</v>
      </c>
      <c r="B343" s="23"/>
      <c r="C343" s="23"/>
      <c r="D343" s="23"/>
      <c r="E343" s="23"/>
    </row>
    <row r="344" spans="1:5" ht="15.75" thickBot="1" x14ac:dyDescent="0.3">
      <c r="A344" s="28" t="s">
        <v>317</v>
      </c>
      <c r="B344" s="23">
        <f t="shared" ref="B344:E344" si="24">B334+B339</f>
        <v>12357</v>
      </c>
      <c r="C344" s="23">
        <f t="shared" si="24"/>
        <v>0</v>
      </c>
      <c r="D344" s="23">
        <f t="shared" si="24"/>
        <v>0</v>
      </c>
      <c r="E344" s="23">
        <f t="shared" si="24"/>
        <v>0</v>
      </c>
    </row>
    <row r="345" spans="1:5" ht="23.25" thickBot="1" x14ac:dyDescent="0.3">
      <c r="A345" s="89" t="s">
        <v>318</v>
      </c>
      <c r="B345" s="90" t="s">
        <v>319</v>
      </c>
      <c r="C345" s="41" t="s">
        <v>56</v>
      </c>
      <c r="D345" s="42" t="s">
        <v>313</v>
      </c>
      <c r="E345" s="43"/>
    </row>
    <row r="346" spans="1:5" ht="32.25" customHeight="1" thickBot="1" x14ac:dyDescent="0.3">
      <c r="A346" s="6" t="s">
        <v>26</v>
      </c>
      <c r="B346" s="111" t="s">
        <v>320</v>
      </c>
      <c r="C346" s="112"/>
      <c r="D346" s="112"/>
      <c r="E346" s="113"/>
    </row>
    <row r="347" spans="1:5" ht="15.75" thickBot="1" x14ac:dyDescent="0.3">
      <c r="A347" s="6" t="s">
        <v>28</v>
      </c>
      <c r="B347" s="114" t="s">
        <v>321</v>
      </c>
      <c r="C347" s="115"/>
      <c r="D347" s="115"/>
      <c r="E347" s="116"/>
    </row>
    <row r="348" spans="1:5" ht="33.75" customHeight="1" x14ac:dyDescent="0.25">
      <c r="A348" s="106"/>
      <c r="B348" s="13">
        <v>2019</v>
      </c>
      <c r="C348" s="13">
        <v>2020</v>
      </c>
      <c r="D348" s="13">
        <v>2021</v>
      </c>
      <c r="E348" s="13">
        <v>2022</v>
      </c>
    </row>
    <row r="349" spans="1:5" ht="31.5" customHeight="1" thickBot="1" x14ac:dyDescent="0.3">
      <c r="A349" s="107"/>
      <c r="B349" s="14" t="s">
        <v>13</v>
      </c>
      <c r="C349" s="14" t="s">
        <v>308</v>
      </c>
      <c r="D349" s="14" t="s">
        <v>14</v>
      </c>
      <c r="E349" s="14" t="s">
        <v>14</v>
      </c>
    </row>
    <row r="350" spans="1:5" ht="15.75" thickBot="1" x14ac:dyDescent="0.3">
      <c r="A350" s="6" t="s">
        <v>29</v>
      </c>
      <c r="B350" s="16">
        <v>2</v>
      </c>
      <c r="C350" s="16">
        <v>0</v>
      </c>
      <c r="D350" s="16">
        <v>0</v>
      </c>
      <c r="E350" s="16">
        <v>0</v>
      </c>
    </row>
    <row r="351" spans="1:5" ht="15.75" thickBot="1" x14ac:dyDescent="0.3">
      <c r="A351" s="6" t="s">
        <v>30</v>
      </c>
      <c r="B351" s="15">
        <v>41070</v>
      </c>
      <c r="C351" s="15">
        <v>0</v>
      </c>
      <c r="D351" s="15">
        <v>0</v>
      </c>
      <c r="E351" s="15">
        <f>E369</f>
        <v>0</v>
      </c>
    </row>
    <row r="352" spans="1:5" ht="15.75" thickBot="1" x14ac:dyDescent="0.3">
      <c r="A352" s="6" t="s">
        <v>31</v>
      </c>
      <c r="B352" s="15">
        <f>B351/B350</f>
        <v>20535</v>
      </c>
      <c r="C352" s="15" t="e">
        <f>C351/C350</f>
        <v>#DIV/0!</v>
      </c>
      <c r="D352" s="15" t="e">
        <f>D351/D350</f>
        <v>#DIV/0!</v>
      </c>
      <c r="E352" s="15" t="e">
        <f>E351/E350</f>
        <v>#DIV/0!</v>
      </c>
    </row>
    <row r="353" spans="1:5" ht="15.75" thickBot="1" x14ac:dyDescent="0.3">
      <c r="A353" s="6" t="s">
        <v>32</v>
      </c>
      <c r="B353" s="16" t="s">
        <v>33</v>
      </c>
      <c r="C353" s="17">
        <f t="shared" ref="C353:E355" si="25">C350/B350-1</f>
        <v>-1</v>
      </c>
      <c r="D353" s="17" t="e">
        <f>D350/C350-1</f>
        <v>#DIV/0!</v>
      </c>
      <c r="E353" s="17" t="e">
        <f t="shared" si="25"/>
        <v>#DIV/0!</v>
      </c>
    </row>
    <row r="354" spans="1:5" ht="15.75" thickBot="1" x14ac:dyDescent="0.3">
      <c r="A354" s="6" t="s">
        <v>34</v>
      </c>
      <c r="B354" s="16" t="s">
        <v>33</v>
      </c>
      <c r="C354" s="17">
        <f t="shared" si="25"/>
        <v>-1</v>
      </c>
      <c r="D354" s="17" t="e">
        <f>D351/C351-1</f>
        <v>#DIV/0!</v>
      </c>
      <c r="E354" s="17" t="e">
        <f t="shared" si="25"/>
        <v>#DIV/0!</v>
      </c>
    </row>
    <row r="355" spans="1:5" ht="15.75" thickBot="1" x14ac:dyDescent="0.3">
      <c r="A355" s="6" t="s">
        <v>35</v>
      </c>
      <c r="B355" s="16" t="s">
        <v>33</v>
      </c>
      <c r="C355" s="17" t="e">
        <f t="shared" si="25"/>
        <v>#DIV/0!</v>
      </c>
      <c r="D355" s="17" t="e">
        <f>D352/C352-1</f>
        <v>#DIV/0!</v>
      </c>
      <c r="E355" s="17" t="e">
        <f t="shared" si="25"/>
        <v>#DIV/0!</v>
      </c>
    </row>
    <row r="356" spans="1:5" ht="15.75" thickBot="1" x14ac:dyDescent="0.3">
      <c r="A356" s="117" t="s">
        <v>322</v>
      </c>
      <c r="B356" s="118"/>
      <c r="C356" s="118"/>
      <c r="D356" s="118"/>
      <c r="E356" s="119"/>
    </row>
    <row r="357" spans="1:5" ht="36" customHeight="1" x14ac:dyDescent="0.25">
      <c r="A357" s="106"/>
      <c r="B357" s="13">
        <v>2019</v>
      </c>
      <c r="C357" s="13">
        <v>2020</v>
      </c>
      <c r="D357" s="13">
        <v>2021</v>
      </c>
      <c r="E357" s="13">
        <v>2022</v>
      </c>
    </row>
    <row r="358" spans="1:5" ht="15.75" thickBot="1" x14ac:dyDescent="0.3">
      <c r="A358" s="107"/>
      <c r="B358" s="14" t="s">
        <v>13</v>
      </c>
      <c r="C358" s="14" t="s">
        <v>14</v>
      </c>
      <c r="D358" s="14" t="s">
        <v>14</v>
      </c>
      <c r="E358" s="14" t="s">
        <v>14</v>
      </c>
    </row>
    <row r="359" spans="1:5" ht="15.75" thickBot="1" x14ac:dyDescent="0.3">
      <c r="A359" s="19" t="s">
        <v>61</v>
      </c>
      <c r="B359" s="20">
        <f>B360+B361+B362+B363</f>
        <v>0</v>
      </c>
      <c r="C359" s="20">
        <f>C360+C361+C362+C363</f>
        <v>0</v>
      </c>
      <c r="D359" s="20">
        <f>D360+D361+D362+D363</f>
        <v>0</v>
      </c>
      <c r="E359" s="20">
        <f>E360+E361+E362+E363</f>
        <v>0</v>
      </c>
    </row>
    <row r="360" spans="1:5" ht="15.75" thickBot="1" x14ac:dyDescent="0.3">
      <c r="A360" s="21" t="s">
        <v>38</v>
      </c>
      <c r="B360" s="20"/>
      <c r="C360" s="20"/>
      <c r="D360" s="20"/>
      <c r="E360" s="20"/>
    </row>
    <row r="361" spans="1:5" ht="15.75" thickBot="1" x14ac:dyDescent="0.3">
      <c r="A361" s="21" t="s">
        <v>62</v>
      </c>
      <c r="B361" s="20"/>
      <c r="C361" s="20"/>
      <c r="D361" s="20"/>
      <c r="E361" s="20"/>
    </row>
    <row r="362" spans="1:5" ht="15.75" thickBot="1" x14ac:dyDescent="0.3">
      <c r="A362" s="21" t="s">
        <v>63</v>
      </c>
      <c r="B362" s="20"/>
      <c r="C362" s="20"/>
      <c r="D362" s="20"/>
      <c r="E362" s="20"/>
    </row>
    <row r="363" spans="1:5" ht="15.75" thickBot="1" x14ac:dyDescent="0.3">
      <c r="A363" s="21" t="s">
        <v>64</v>
      </c>
      <c r="B363" s="20"/>
      <c r="C363" s="20"/>
      <c r="D363" s="20"/>
      <c r="E363" s="20"/>
    </row>
    <row r="364" spans="1:5" ht="15.75" thickBot="1" x14ac:dyDescent="0.3">
      <c r="A364" s="19" t="s">
        <v>65</v>
      </c>
      <c r="B364" s="23">
        <f>B365+B366+B367+B368</f>
        <v>41070</v>
      </c>
      <c r="C364" s="23">
        <f>C365+C366+C367+C368</f>
        <v>0</v>
      </c>
      <c r="D364" s="23">
        <f>D365+D366+D367+D368</f>
        <v>0</v>
      </c>
      <c r="E364" s="23">
        <f>E365+E366+E367+E368</f>
        <v>0</v>
      </c>
    </row>
    <row r="365" spans="1:5" ht="15.75" thickBot="1" x14ac:dyDescent="0.3">
      <c r="A365" s="21" t="s">
        <v>38</v>
      </c>
      <c r="B365" s="23"/>
      <c r="C365" s="23"/>
      <c r="D365" s="23"/>
      <c r="E365" s="23"/>
    </row>
    <row r="366" spans="1:5" ht="15.75" thickBot="1" x14ac:dyDescent="0.3">
      <c r="A366" s="21" t="s">
        <v>62</v>
      </c>
      <c r="B366" s="23">
        <v>41070</v>
      </c>
      <c r="C366" s="23">
        <v>0</v>
      </c>
      <c r="D366" s="23"/>
      <c r="E366" s="23"/>
    </row>
    <row r="367" spans="1:5" ht="15.75" thickBot="1" x14ac:dyDescent="0.3">
      <c r="A367" s="21" t="s">
        <v>63</v>
      </c>
      <c r="B367" s="23"/>
      <c r="C367" s="23"/>
      <c r="D367" s="23"/>
      <c r="E367" s="23"/>
    </row>
    <row r="368" spans="1:5" ht="15.75" thickBot="1" x14ac:dyDescent="0.3">
      <c r="A368" s="21" t="s">
        <v>64</v>
      </c>
      <c r="B368" s="23"/>
      <c r="C368" s="23"/>
      <c r="D368" s="23"/>
      <c r="E368" s="23"/>
    </row>
    <row r="369" spans="1:5" ht="15.75" thickBot="1" x14ac:dyDescent="0.3">
      <c r="A369" s="28" t="s">
        <v>323</v>
      </c>
      <c r="B369" s="23">
        <f t="shared" ref="B369:E369" si="26">B359+B364</f>
        <v>41070</v>
      </c>
      <c r="C369" s="23">
        <f t="shared" si="26"/>
        <v>0</v>
      </c>
      <c r="D369" s="23">
        <f t="shared" si="26"/>
        <v>0</v>
      </c>
      <c r="E369" s="23">
        <f t="shared" si="26"/>
        <v>0</v>
      </c>
    </row>
    <row r="370" spans="1:5" ht="23.25" thickBot="1" x14ac:dyDescent="0.3">
      <c r="A370" s="89" t="s">
        <v>324</v>
      </c>
      <c r="B370" s="90" t="s">
        <v>325</v>
      </c>
      <c r="C370" s="41" t="s">
        <v>56</v>
      </c>
      <c r="D370" s="42" t="s">
        <v>298</v>
      </c>
      <c r="E370" s="43"/>
    </row>
    <row r="371" spans="1:5" ht="35.25" customHeight="1" thickBot="1" x14ac:dyDescent="0.3">
      <c r="A371" s="6" t="s">
        <v>26</v>
      </c>
      <c r="B371" s="111" t="s">
        <v>326</v>
      </c>
      <c r="C371" s="112"/>
      <c r="D371" s="112"/>
      <c r="E371" s="113"/>
    </row>
    <row r="372" spans="1:5" ht="15.75" thickBot="1" x14ac:dyDescent="0.3">
      <c r="A372" s="6" t="s">
        <v>28</v>
      </c>
      <c r="B372" s="114" t="s">
        <v>327</v>
      </c>
      <c r="C372" s="115"/>
      <c r="D372" s="115"/>
      <c r="E372" s="116"/>
    </row>
    <row r="373" spans="1:5" x14ac:dyDescent="0.25">
      <c r="A373" s="106"/>
      <c r="B373" s="13">
        <v>2019</v>
      </c>
      <c r="C373" s="13">
        <v>2020</v>
      </c>
      <c r="D373" s="13">
        <v>2021</v>
      </c>
      <c r="E373" s="13">
        <v>2022</v>
      </c>
    </row>
    <row r="374" spans="1:5" ht="24" customHeight="1" thickBot="1" x14ac:dyDescent="0.3">
      <c r="A374" s="107"/>
      <c r="B374" s="14" t="s">
        <v>13</v>
      </c>
      <c r="C374" s="14" t="s">
        <v>14</v>
      </c>
      <c r="D374" s="14" t="s">
        <v>14</v>
      </c>
      <c r="E374" s="14" t="s">
        <v>14</v>
      </c>
    </row>
    <row r="375" spans="1:5" ht="15.75" thickBot="1" x14ac:dyDescent="0.3">
      <c r="A375" s="6" t="s">
        <v>29</v>
      </c>
      <c r="B375" s="16">
        <v>60</v>
      </c>
      <c r="C375" s="16">
        <v>0</v>
      </c>
      <c r="D375" s="16">
        <v>0</v>
      </c>
      <c r="E375" s="16"/>
    </row>
    <row r="376" spans="1:5" ht="15.75" thickBot="1" x14ac:dyDescent="0.3">
      <c r="A376" s="6" t="s">
        <v>30</v>
      </c>
      <c r="B376" s="15">
        <v>90455</v>
      </c>
      <c r="C376" s="15">
        <v>0</v>
      </c>
      <c r="D376" s="15">
        <v>0</v>
      </c>
      <c r="E376" s="15">
        <f>E394</f>
        <v>0</v>
      </c>
    </row>
    <row r="377" spans="1:5" ht="15.75" thickBot="1" x14ac:dyDescent="0.3">
      <c r="A377" s="6" t="s">
        <v>31</v>
      </c>
      <c r="B377" s="15">
        <f>B376/B375</f>
        <v>1507.5833333333333</v>
      </c>
      <c r="C377" s="15" t="e">
        <f>C376/C375</f>
        <v>#DIV/0!</v>
      </c>
      <c r="D377" s="15" t="e">
        <f>D376/D375</f>
        <v>#DIV/0!</v>
      </c>
      <c r="E377" s="15" t="e">
        <f>E376/E375</f>
        <v>#DIV/0!</v>
      </c>
    </row>
    <row r="378" spans="1:5" ht="15.75" thickBot="1" x14ac:dyDescent="0.3">
      <c r="A378" s="6" t="s">
        <v>32</v>
      </c>
      <c r="B378" s="16" t="s">
        <v>33</v>
      </c>
      <c r="C378" s="17">
        <f t="shared" ref="C378:E380" si="27">C375/B375-1</f>
        <v>-1</v>
      </c>
      <c r="D378" s="17" t="e">
        <f>D375/C375-1</f>
        <v>#DIV/0!</v>
      </c>
      <c r="E378" s="17" t="e">
        <f t="shared" si="27"/>
        <v>#DIV/0!</v>
      </c>
    </row>
    <row r="379" spans="1:5" ht="15.75" thickBot="1" x14ac:dyDescent="0.3">
      <c r="A379" s="6" t="s">
        <v>34</v>
      </c>
      <c r="B379" s="16" t="s">
        <v>33</v>
      </c>
      <c r="C379" s="17">
        <f t="shared" si="27"/>
        <v>-1</v>
      </c>
      <c r="D379" s="17" t="e">
        <f>D376/C376-1</f>
        <v>#DIV/0!</v>
      </c>
      <c r="E379" s="17" t="e">
        <f t="shared" si="27"/>
        <v>#DIV/0!</v>
      </c>
    </row>
    <row r="380" spans="1:5" ht="15.75" thickBot="1" x14ac:dyDescent="0.3">
      <c r="A380" s="6" t="s">
        <v>35</v>
      </c>
      <c r="B380" s="16" t="s">
        <v>33</v>
      </c>
      <c r="C380" s="17" t="e">
        <f t="shared" si="27"/>
        <v>#DIV/0!</v>
      </c>
      <c r="D380" s="17" t="e">
        <f>D377/C377-1</f>
        <v>#DIV/0!</v>
      </c>
      <c r="E380" s="17" t="e">
        <f t="shared" si="27"/>
        <v>#DIV/0!</v>
      </c>
    </row>
    <row r="381" spans="1:5" ht="15" customHeight="1" thickBot="1" x14ac:dyDescent="0.3">
      <c r="A381" s="117" t="s">
        <v>328</v>
      </c>
      <c r="B381" s="118"/>
      <c r="C381" s="118"/>
      <c r="D381" s="118"/>
      <c r="E381" s="119"/>
    </row>
    <row r="382" spans="1:5" x14ac:dyDescent="0.25">
      <c r="A382" s="106"/>
      <c r="B382" s="13">
        <v>2019</v>
      </c>
      <c r="C382" s="13">
        <v>2020</v>
      </c>
      <c r="D382" s="13">
        <v>2021</v>
      </c>
      <c r="E382" s="13">
        <v>2022</v>
      </c>
    </row>
    <row r="383" spans="1:5" ht="19.5" customHeight="1" thickBot="1" x14ac:dyDescent="0.3">
      <c r="A383" s="107"/>
      <c r="B383" s="14" t="s">
        <v>13</v>
      </c>
      <c r="C383" s="14" t="s">
        <v>14</v>
      </c>
      <c r="D383" s="14" t="s">
        <v>14</v>
      </c>
      <c r="E383" s="14" t="s">
        <v>14</v>
      </c>
    </row>
    <row r="384" spans="1:5" ht="15.75" thickBot="1" x14ac:dyDescent="0.3">
      <c r="A384" s="19" t="s">
        <v>61</v>
      </c>
      <c r="B384" s="20">
        <f>B385+B386+B387+B388</f>
        <v>0</v>
      </c>
      <c r="C384" s="20">
        <f>C385+C386+C387+C388</f>
        <v>0</v>
      </c>
      <c r="D384" s="20">
        <f>D385+D386+D387+D388</f>
        <v>0</v>
      </c>
      <c r="E384" s="20">
        <f>E385+E386+E387+E388</f>
        <v>0</v>
      </c>
    </row>
    <row r="385" spans="1:5" ht="17.25" customHeight="1" thickBot="1" x14ac:dyDescent="0.3">
      <c r="A385" s="21" t="s">
        <v>38</v>
      </c>
      <c r="B385" s="20"/>
      <c r="C385" s="20"/>
      <c r="D385" s="20"/>
      <c r="E385" s="20"/>
    </row>
    <row r="386" spans="1:5" ht="15.75" thickBot="1" x14ac:dyDescent="0.3">
      <c r="A386" s="21" t="s">
        <v>62</v>
      </c>
      <c r="B386" s="20"/>
      <c r="C386" s="20"/>
      <c r="D386" s="20"/>
      <c r="E386" s="20"/>
    </row>
    <row r="387" spans="1:5" ht="15.75" thickBot="1" x14ac:dyDescent="0.3">
      <c r="A387" s="21" t="s">
        <v>63</v>
      </c>
      <c r="B387" s="20"/>
      <c r="C387" s="20"/>
      <c r="D387" s="20"/>
      <c r="E387" s="20"/>
    </row>
    <row r="388" spans="1:5" ht="15.75" thickBot="1" x14ac:dyDescent="0.3">
      <c r="A388" s="21" t="s">
        <v>64</v>
      </c>
      <c r="B388" s="20"/>
      <c r="C388" s="20">
        <v>0</v>
      </c>
      <c r="D388" s="20">
        <v>0</v>
      </c>
      <c r="E388" s="20"/>
    </row>
    <row r="389" spans="1:5" ht="15.75" thickBot="1" x14ac:dyDescent="0.3">
      <c r="A389" s="19" t="s">
        <v>65</v>
      </c>
      <c r="B389" s="23">
        <f>B390+B391+B392+B393</f>
        <v>90455</v>
      </c>
      <c r="C389" s="23">
        <f>C390+C391+C392+C393</f>
        <v>0</v>
      </c>
      <c r="D389" s="23">
        <f>D390+D391+D392+D393</f>
        <v>0</v>
      </c>
      <c r="E389" s="23">
        <f>E390+E391+E392+E393</f>
        <v>0</v>
      </c>
    </row>
    <row r="390" spans="1:5" ht="15.75" thickBot="1" x14ac:dyDescent="0.3">
      <c r="A390" s="21" t="s">
        <v>38</v>
      </c>
      <c r="B390" s="23"/>
      <c r="C390" s="23"/>
      <c r="D390" s="23"/>
      <c r="E390" s="23"/>
    </row>
    <row r="391" spans="1:5" ht="15.75" thickBot="1" x14ac:dyDescent="0.3">
      <c r="A391" s="21" t="s">
        <v>62</v>
      </c>
      <c r="B391" s="23">
        <v>90455</v>
      </c>
      <c r="C391" s="23">
        <v>0</v>
      </c>
      <c r="D391" s="23">
        <v>0</v>
      </c>
      <c r="E391" s="23"/>
    </row>
    <row r="392" spans="1:5" ht="15.75" thickBot="1" x14ac:dyDescent="0.3">
      <c r="A392" s="21" t="s">
        <v>63</v>
      </c>
      <c r="B392" s="23"/>
      <c r="C392" s="23"/>
      <c r="D392" s="23"/>
      <c r="E392" s="23"/>
    </row>
    <row r="393" spans="1:5" ht="15.75" thickBot="1" x14ac:dyDescent="0.3">
      <c r="A393" s="91" t="s">
        <v>64</v>
      </c>
      <c r="B393" s="23"/>
      <c r="C393" s="23"/>
      <c r="D393" s="23"/>
      <c r="E393" s="23"/>
    </row>
    <row r="394" spans="1:5" ht="15.75" thickBot="1" x14ac:dyDescent="0.3">
      <c r="A394" s="92" t="s">
        <v>323</v>
      </c>
      <c r="B394" s="23">
        <f t="shared" ref="B394:E394" si="28">B384+B389</f>
        <v>90455</v>
      </c>
      <c r="C394" s="23">
        <f t="shared" si="28"/>
        <v>0</v>
      </c>
      <c r="D394" s="23">
        <f t="shared" si="28"/>
        <v>0</v>
      </c>
      <c r="E394" s="23">
        <f t="shared" si="28"/>
        <v>0</v>
      </c>
    </row>
    <row r="395" spans="1:5" ht="23.25" thickBot="1" x14ac:dyDescent="0.3">
      <c r="A395" s="89" t="s">
        <v>329</v>
      </c>
      <c r="B395" s="90" t="s">
        <v>310</v>
      </c>
      <c r="C395" s="41" t="s">
        <v>56</v>
      </c>
      <c r="D395" s="42" t="s">
        <v>330</v>
      </c>
      <c r="E395" s="43"/>
    </row>
    <row r="396" spans="1:5" ht="15.75" thickBot="1" x14ac:dyDescent="0.3">
      <c r="A396" s="6" t="s">
        <v>26</v>
      </c>
      <c r="B396" s="111" t="s">
        <v>331</v>
      </c>
      <c r="C396" s="112"/>
      <c r="D396" s="112"/>
      <c r="E396" s="113"/>
    </row>
    <row r="397" spans="1:5" ht="15.75" thickBot="1" x14ac:dyDescent="0.3">
      <c r="A397" s="6" t="s">
        <v>28</v>
      </c>
      <c r="B397" s="114"/>
      <c r="C397" s="115"/>
      <c r="D397" s="115"/>
      <c r="E397" s="116"/>
    </row>
    <row r="398" spans="1:5" x14ac:dyDescent="0.25">
      <c r="A398" s="106"/>
      <c r="B398" s="13">
        <v>2019</v>
      </c>
      <c r="C398" s="13">
        <v>2020</v>
      </c>
      <c r="D398" s="13">
        <v>2021</v>
      </c>
      <c r="E398" s="13">
        <v>2022</v>
      </c>
    </row>
    <row r="399" spans="1:5" ht="25.5" customHeight="1" thickBot="1" x14ac:dyDescent="0.3">
      <c r="A399" s="107"/>
      <c r="B399" s="14" t="s">
        <v>13</v>
      </c>
      <c r="C399" s="14" t="s">
        <v>14</v>
      </c>
      <c r="D399" s="14" t="s">
        <v>14</v>
      </c>
      <c r="E399" s="14" t="s">
        <v>14</v>
      </c>
    </row>
    <row r="400" spans="1:5" ht="15.75" thickBot="1" x14ac:dyDescent="0.3">
      <c r="A400" s="6" t="s">
        <v>29</v>
      </c>
      <c r="B400" s="16">
        <v>60</v>
      </c>
      <c r="C400" s="16">
        <v>42</v>
      </c>
      <c r="D400" s="16">
        <v>0</v>
      </c>
      <c r="E400" s="16"/>
    </row>
    <row r="401" spans="1:5" ht="15.75" thickBot="1" x14ac:dyDescent="0.3">
      <c r="A401" s="6" t="s">
        <v>30</v>
      </c>
      <c r="B401" s="15">
        <v>157150</v>
      </c>
      <c r="C401" s="15">
        <v>109912</v>
      </c>
      <c r="D401" s="15">
        <v>0</v>
      </c>
      <c r="E401" s="15">
        <f>E419</f>
        <v>0</v>
      </c>
    </row>
    <row r="402" spans="1:5" ht="15.75" thickBot="1" x14ac:dyDescent="0.3">
      <c r="A402" s="6" t="s">
        <v>31</v>
      </c>
      <c r="B402" s="15">
        <f>B401/B400</f>
        <v>2619.1666666666665</v>
      </c>
      <c r="C402" s="15">
        <f>C401/C400</f>
        <v>2616.9523809523807</v>
      </c>
      <c r="D402" s="15" t="e">
        <f>D401/D400</f>
        <v>#DIV/0!</v>
      </c>
      <c r="E402" s="15" t="e">
        <f>E401/E400</f>
        <v>#DIV/0!</v>
      </c>
    </row>
    <row r="403" spans="1:5" ht="15.75" thickBot="1" x14ac:dyDescent="0.3">
      <c r="A403" s="6" t="s">
        <v>32</v>
      </c>
      <c r="B403" s="16" t="s">
        <v>33</v>
      </c>
      <c r="C403" s="17">
        <f t="shared" ref="C403:C405" si="29">C400/B400-1</f>
        <v>-0.30000000000000004</v>
      </c>
      <c r="D403" s="17">
        <f>D400/C400-1</f>
        <v>-1</v>
      </c>
      <c r="E403" s="17" t="e">
        <f t="shared" ref="E403:E405" si="30">E400/D400-1</f>
        <v>#DIV/0!</v>
      </c>
    </row>
    <row r="404" spans="1:5" ht="15.75" thickBot="1" x14ac:dyDescent="0.3">
      <c r="A404" s="6" t="s">
        <v>34</v>
      </c>
      <c r="B404" s="16" t="s">
        <v>33</v>
      </c>
      <c r="C404" s="17">
        <f t="shared" si="29"/>
        <v>-0.30059179128221447</v>
      </c>
      <c r="D404" s="17">
        <f>D401/C401-1</f>
        <v>-1</v>
      </c>
      <c r="E404" s="17" t="e">
        <f t="shared" si="30"/>
        <v>#DIV/0!</v>
      </c>
    </row>
    <row r="405" spans="1:5" ht="15.75" thickBot="1" x14ac:dyDescent="0.3">
      <c r="A405" s="6" t="s">
        <v>35</v>
      </c>
      <c r="B405" s="16" t="s">
        <v>33</v>
      </c>
      <c r="C405" s="17">
        <f t="shared" si="29"/>
        <v>-8.4541611744926026E-4</v>
      </c>
      <c r="D405" s="17" t="e">
        <f>D402/C402-1</f>
        <v>#DIV/0!</v>
      </c>
      <c r="E405" s="17" t="e">
        <f t="shared" si="30"/>
        <v>#DIV/0!</v>
      </c>
    </row>
    <row r="406" spans="1:5" ht="15.75" thickBot="1" x14ac:dyDescent="0.3">
      <c r="A406" s="117" t="s">
        <v>332</v>
      </c>
      <c r="B406" s="118"/>
      <c r="C406" s="118"/>
      <c r="D406" s="118"/>
      <c r="E406" s="119"/>
    </row>
    <row r="407" spans="1:5" x14ac:dyDescent="0.25">
      <c r="A407" s="106"/>
      <c r="B407" s="13">
        <v>2019</v>
      </c>
      <c r="C407" s="13">
        <v>2020</v>
      </c>
      <c r="D407" s="13">
        <v>2021</v>
      </c>
      <c r="E407" s="13">
        <v>2022</v>
      </c>
    </row>
    <row r="408" spans="1:5" ht="18.75" customHeight="1" thickBot="1" x14ac:dyDescent="0.3">
      <c r="A408" s="107"/>
      <c r="B408" s="14" t="s">
        <v>13</v>
      </c>
      <c r="C408" s="14" t="s">
        <v>14</v>
      </c>
      <c r="D408" s="14" t="s">
        <v>14</v>
      </c>
      <c r="E408" s="14" t="s">
        <v>14</v>
      </c>
    </row>
    <row r="409" spans="1:5" ht="15.75" thickBot="1" x14ac:dyDescent="0.3">
      <c r="A409" s="19" t="s">
        <v>61</v>
      </c>
      <c r="B409" s="20">
        <f>B410+B411+B412+B413</f>
        <v>0</v>
      </c>
      <c r="C409" s="20">
        <f>C410+C411+C412+C413</f>
        <v>0</v>
      </c>
      <c r="D409" s="20">
        <f>D410+D411+D412+D413</f>
        <v>0</v>
      </c>
      <c r="E409" s="20">
        <f>E410+E411+E412+E413</f>
        <v>0</v>
      </c>
    </row>
    <row r="410" spans="1:5" ht="15.75" thickBot="1" x14ac:dyDescent="0.3">
      <c r="A410" s="21" t="s">
        <v>38</v>
      </c>
      <c r="B410" s="20"/>
      <c r="C410" s="20"/>
      <c r="D410" s="20"/>
      <c r="E410" s="20"/>
    </row>
    <row r="411" spans="1:5" ht="15.75" thickBot="1" x14ac:dyDescent="0.3">
      <c r="A411" s="21" t="s">
        <v>62</v>
      </c>
      <c r="B411" s="20"/>
      <c r="C411" s="20">
        <v>0</v>
      </c>
      <c r="D411" s="20">
        <v>0</v>
      </c>
      <c r="E411" s="20"/>
    </row>
    <row r="412" spans="1:5" ht="15.75" thickBot="1" x14ac:dyDescent="0.3">
      <c r="A412" s="21" t="s">
        <v>63</v>
      </c>
      <c r="B412" s="20"/>
      <c r="C412" s="20"/>
      <c r="D412" s="20"/>
      <c r="E412" s="20"/>
    </row>
    <row r="413" spans="1:5" ht="15.75" thickBot="1" x14ac:dyDescent="0.3">
      <c r="A413" s="21" t="s">
        <v>64</v>
      </c>
      <c r="B413" s="20"/>
      <c r="C413" s="20"/>
      <c r="D413" s="20"/>
      <c r="E413" s="20"/>
    </row>
    <row r="414" spans="1:5" ht="15.75" thickBot="1" x14ac:dyDescent="0.3">
      <c r="A414" s="19" t="s">
        <v>65</v>
      </c>
      <c r="B414" s="23">
        <f>B415+B416+B417+B418</f>
        <v>157150</v>
      </c>
      <c r="C414" s="23">
        <f>C415+C416+C417+C418</f>
        <v>109912</v>
      </c>
      <c r="D414" s="23">
        <f>D415+D416+D417+D418</f>
        <v>0</v>
      </c>
      <c r="E414" s="23">
        <f>E415+E416+E417+E418</f>
        <v>0</v>
      </c>
    </row>
    <row r="415" spans="1:5" ht="15.75" thickBot="1" x14ac:dyDescent="0.3">
      <c r="A415" s="21" t="s">
        <v>38</v>
      </c>
      <c r="B415" s="23"/>
      <c r="C415" s="23"/>
      <c r="D415" s="23"/>
      <c r="E415" s="23"/>
    </row>
    <row r="416" spans="1:5" ht="15.75" thickBot="1" x14ac:dyDescent="0.3">
      <c r="A416" s="21" t="s">
        <v>62</v>
      </c>
      <c r="B416" s="23"/>
      <c r="C416" s="23"/>
      <c r="D416" s="23"/>
      <c r="E416" s="23"/>
    </row>
    <row r="417" spans="1:5" ht="15.75" thickBot="1" x14ac:dyDescent="0.3">
      <c r="A417" s="21" t="s">
        <v>63</v>
      </c>
      <c r="B417" s="23"/>
      <c r="C417" s="23"/>
      <c r="D417" s="23"/>
      <c r="E417" s="23"/>
    </row>
    <row r="418" spans="1:5" ht="15.75" thickBot="1" x14ac:dyDescent="0.3">
      <c r="A418" s="91" t="s">
        <v>64</v>
      </c>
      <c r="B418" s="23">
        <v>157150</v>
      </c>
      <c r="C418" s="23">
        <v>109912</v>
      </c>
      <c r="D418" s="23">
        <v>0</v>
      </c>
      <c r="E418" s="23"/>
    </row>
    <row r="419" spans="1:5" ht="15.75" thickBot="1" x14ac:dyDescent="0.3">
      <c r="A419" s="92" t="s">
        <v>333</v>
      </c>
      <c r="B419" s="23">
        <f t="shared" ref="B419:E419" si="31">B409+B414</f>
        <v>157150</v>
      </c>
      <c r="C419" s="23">
        <f t="shared" si="31"/>
        <v>109912</v>
      </c>
      <c r="D419" s="23">
        <f t="shared" si="31"/>
        <v>0</v>
      </c>
      <c r="E419" s="23">
        <f t="shared" si="31"/>
        <v>0</v>
      </c>
    </row>
    <row r="420" spans="1:5" ht="15.75" thickBot="1" x14ac:dyDescent="0.3">
      <c r="A420" s="45"/>
      <c r="B420" s="46"/>
      <c r="C420" s="46"/>
      <c r="D420" s="46"/>
      <c r="E420" s="46"/>
    </row>
    <row r="421" spans="1:5" ht="36.75" thickBot="1" x14ac:dyDescent="0.3">
      <c r="A421" s="8" t="s">
        <v>83</v>
      </c>
      <c r="B421" s="47">
        <f>+B223+B145+B104+B31+B170+B326+B300+B275+B250+B195+B351+B376</f>
        <v>634640</v>
      </c>
      <c r="C421" s="47">
        <f>C31+C68+C104+C145+C170+C195+C223+C250+C275+C300+C326+C351+C376+C401</f>
        <v>606600</v>
      </c>
      <c r="D421" s="47">
        <f t="shared" ref="D421:E421" si="32">D31+D68+D104+D145+D170+D195+D223+D250+D275+D300+D326+D351+D376+D401</f>
        <v>613600</v>
      </c>
      <c r="E421" s="47">
        <f t="shared" si="32"/>
        <v>614600</v>
      </c>
    </row>
    <row r="422" spans="1:5" ht="24.75" thickBot="1" x14ac:dyDescent="0.3">
      <c r="A422" s="8" t="s">
        <v>84</v>
      </c>
      <c r="B422" s="47">
        <f>+B241+B213+B133+B60+B344+B318+B293+B268+B188+B163+B369+B394</f>
        <v>634640</v>
      </c>
      <c r="C422" s="47">
        <f>+C241+C213+C133+C60+C344+C318+C293+C268+C188+C163+C369+C394+C97+C419</f>
        <v>606600</v>
      </c>
      <c r="D422" s="47">
        <f t="shared" ref="D422:E422" si="33">+D241+D213+D133+D60+D344+D318+D293+D268+D188+D163+D369+D394+D97+D419</f>
        <v>613600</v>
      </c>
      <c r="E422" s="47">
        <f t="shared" si="33"/>
        <v>614600</v>
      </c>
    </row>
    <row r="423" spans="1:5" ht="15.75" customHeight="1" thickBot="1" x14ac:dyDescent="0.3">
      <c r="A423" s="19" t="s">
        <v>37</v>
      </c>
      <c r="B423" s="48">
        <f>B424+B425</f>
        <v>319800</v>
      </c>
      <c r="C423" s="48">
        <f>C424+C425</f>
        <v>340000</v>
      </c>
      <c r="D423" s="48">
        <f>D424+D425</f>
        <v>340000</v>
      </c>
      <c r="E423" s="48">
        <f>E424+E425</f>
        <v>340000</v>
      </c>
    </row>
    <row r="424" spans="1:5" ht="15.75" thickBot="1" x14ac:dyDescent="0.3">
      <c r="A424" s="21" t="s">
        <v>38</v>
      </c>
      <c r="B424" s="23">
        <f>B40+B113+B77</f>
        <v>319800</v>
      </c>
      <c r="C424" s="23">
        <f t="shared" ref="C424:E424" si="34">C40+C113+C77</f>
        <v>340000</v>
      </c>
      <c r="D424" s="23">
        <f t="shared" si="34"/>
        <v>340000</v>
      </c>
      <c r="E424" s="23">
        <f t="shared" si="34"/>
        <v>340000</v>
      </c>
    </row>
    <row r="425" spans="1:5" ht="15.75" thickBot="1" x14ac:dyDescent="0.3">
      <c r="A425" s="21" t="s">
        <v>85</v>
      </c>
      <c r="B425" s="23">
        <f>B41+B114</f>
        <v>0</v>
      </c>
      <c r="C425" s="23">
        <f>C41+C114</f>
        <v>0</v>
      </c>
      <c r="D425" s="23">
        <v>0</v>
      </c>
      <c r="E425" s="23">
        <v>0</v>
      </c>
    </row>
    <row r="426" spans="1:5" ht="24.75" thickBot="1" x14ac:dyDescent="0.3">
      <c r="A426" s="19" t="s">
        <v>40</v>
      </c>
      <c r="B426" s="48">
        <f>B427+B428</f>
        <v>31000</v>
      </c>
      <c r="C426" s="48">
        <f t="shared" ref="C426:E426" si="35">C427+C428</f>
        <v>57000</v>
      </c>
      <c r="D426" s="48">
        <f t="shared" si="35"/>
        <v>57000</v>
      </c>
      <c r="E426" s="48">
        <f t="shared" si="35"/>
        <v>57000</v>
      </c>
    </row>
    <row r="427" spans="1:5" ht="15.75" thickBot="1" x14ac:dyDescent="0.3">
      <c r="A427" s="21" t="s">
        <v>38</v>
      </c>
      <c r="B427" s="20">
        <f>B43+B116</f>
        <v>31000</v>
      </c>
      <c r="C427" s="20">
        <f>C43+C116+C80</f>
        <v>57000</v>
      </c>
      <c r="D427" s="20">
        <f t="shared" ref="D427:E427" si="36">D43+D116+D80</f>
        <v>57000</v>
      </c>
      <c r="E427" s="20">
        <f t="shared" si="36"/>
        <v>57000</v>
      </c>
    </row>
    <row r="428" spans="1:5" ht="15.75" thickBot="1" x14ac:dyDescent="0.3">
      <c r="A428" s="21" t="s">
        <v>85</v>
      </c>
      <c r="B428" s="23">
        <f>B44+B117</f>
        <v>0</v>
      </c>
      <c r="C428" s="23">
        <v>0</v>
      </c>
      <c r="D428" s="23">
        <v>0</v>
      </c>
      <c r="E428" s="23">
        <v>0</v>
      </c>
    </row>
    <row r="429" spans="1:5" ht="15.75" thickBot="1" x14ac:dyDescent="0.3">
      <c r="A429" s="19" t="s">
        <v>41</v>
      </c>
      <c r="B429" s="48">
        <f>B430+B431</f>
        <v>40000</v>
      </c>
      <c r="C429" s="48">
        <f>C430+C431</f>
        <v>44000</v>
      </c>
      <c r="D429" s="48">
        <f>D430+D431</f>
        <v>51000</v>
      </c>
      <c r="E429" s="48">
        <f>E430+E431</f>
        <v>52000</v>
      </c>
    </row>
    <row r="430" spans="1:5" ht="15.75" thickBot="1" x14ac:dyDescent="0.3">
      <c r="A430" s="21" t="s">
        <v>38</v>
      </c>
      <c r="B430" s="23">
        <f>B46+B119</f>
        <v>40000</v>
      </c>
      <c r="C430" s="23">
        <f>C46+C119+C83</f>
        <v>44000</v>
      </c>
      <c r="D430" s="23">
        <f t="shared" ref="D430:E430" si="37">D46+D119+D83</f>
        <v>51000</v>
      </c>
      <c r="E430" s="23">
        <f t="shared" si="37"/>
        <v>52000</v>
      </c>
    </row>
    <row r="431" spans="1:5" ht="15.75" customHeight="1" thickBot="1" x14ac:dyDescent="0.3">
      <c r="A431" s="21" t="s">
        <v>85</v>
      </c>
      <c r="B431" s="23">
        <f>B47+B120</f>
        <v>0</v>
      </c>
      <c r="C431" s="23">
        <f t="shared" ref="C431:E431" si="38">C47+C120</f>
        <v>0</v>
      </c>
      <c r="D431" s="23">
        <f t="shared" si="38"/>
        <v>0</v>
      </c>
      <c r="E431" s="23">
        <f t="shared" si="38"/>
        <v>0</v>
      </c>
    </row>
    <row r="432" spans="1:5" ht="15.75" thickBot="1" x14ac:dyDescent="0.3">
      <c r="A432" s="19" t="s">
        <v>42</v>
      </c>
      <c r="B432" s="48">
        <v>0</v>
      </c>
      <c r="C432" s="48">
        <v>0</v>
      </c>
      <c r="D432" s="48">
        <v>0</v>
      </c>
      <c r="E432" s="48">
        <v>0</v>
      </c>
    </row>
    <row r="433" spans="1:5" ht="15.75" customHeight="1" thickBot="1" x14ac:dyDescent="0.3">
      <c r="A433" s="21" t="s">
        <v>38</v>
      </c>
      <c r="B433" s="20">
        <v>0</v>
      </c>
      <c r="C433" s="20">
        <v>0</v>
      </c>
      <c r="D433" s="20">
        <v>0</v>
      </c>
      <c r="E433" s="20">
        <v>0</v>
      </c>
    </row>
    <row r="434" spans="1:5" ht="15.75" thickBot="1" x14ac:dyDescent="0.3">
      <c r="A434" s="21" t="s">
        <v>85</v>
      </c>
      <c r="B434" s="23">
        <v>0</v>
      </c>
      <c r="C434" s="23">
        <v>0</v>
      </c>
      <c r="D434" s="23" t="e">
        <f>D50+D123+#REF!</f>
        <v>#REF!</v>
      </c>
      <c r="E434" s="23">
        <v>0</v>
      </c>
    </row>
    <row r="435" spans="1:5" ht="15.75" thickBot="1" x14ac:dyDescent="0.3">
      <c r="A435" s="19" t="s">
        <v>43</v>
      </c>
      <c r="B435" s="48">
        <f>B436+B437</f>
        <v>0</v>
      </c>
      <c r="C435" s="48">
        <f>C436+C437</f>
        <v>7000</v>
      </c>
      <c r="D435" s="48">
        <f t="shared" ref="D435:E435" si="39">D436+D437</f>
        <v>7000</v>
      </c>
      <c r="E435" s="48">
        <f t="shared" si="39"/>
        <v>7000</v>
      </c>
    </row>
    <row r="436" spans="1:5" ht="15.75" thickBot="1" x14ac:dyDescent="0.3">
      <c r="A436" s="21" t="s">
        <v>38</v>
      </c>
      <c r="B436" s="20">
        <f>B52+B125</f>
        <v>0</v>
      </c>
      <c r="C436" s="20">
        <f>C52+C125</f>
        <v>7000</v>
      </c>
      <c r="D436" s="20">
        <f t="shared" ref="D436:E436" si="40">D52+D125</f>
        <v>7000</v>
      </c>
      <c r="E436" s="20">
        <f t="shared" si="40"/>
        <v>7000</v>
      </c>
    </row>
    <row r="437" spans="1:5" ht="15.75" thickBot="1" x14ac:dyDescent="0.3">
      <c r="A437" s="21" t="s">
        <v>85</v>
      </c>
      <c r="B437" s="23">
        <v>0</v>
      </c>
      <c r="C437" s="23">
        <f>C53+C126</f>
        <v>0</v>
      </c>
      <c r="D437" s="23">
        <f>D53+D126</f>
        <v>0</v>
      </c>
      <c r="E437" s="23">
        <f>E53+E126</f>
        <v>0</v>
      </c>
    </row>
    <row r="438" spans="1:5" ht="15.75" thickBot="1" x14ac:dyDescent="0.3">
      <c r="A438" s="19" t="s">
        <v>44</v>
      </c>
      <c r="B438" s="48">
        <v>0</v>
      </c>
      <c r="C438" s="48">
        <v>0</v>
      </c>
      <c r="D438" s="48">
        <v>0</v>
      </c>
      <c r="E438" s="48">
        <v>0</v>
      </c>
    </row>
    <row r="439" spans="1:5" ht="15.75" thickBot="1" x14ac:dyDescent="0.3">
      <c r="A439" s="21" t="s">
        <v>38</v>
      </c>
      <c r="B439" s="20">
        <v>0</v>
      </c>
      <c r="C439" s="20">
        <v>0</v>
      </c>
      <c r="D439" s="20">
        <v>0</v>
      </c>
      <c r="E439" s="20">
        <v>0</v>
      </c>
    </row>
    <row r="440" spans="1:5" ht="15.75" thickBot="1" x14ac:dyDescent="0.3">
      <c r="A440" s="21" t="s">
        <v>85</v>
      </c>
      <c r="B440" s="23">
        <v>0</v>
      </c>
      <c r="C440" s="23">
        <v>0</v>
      </c>
      <c r="D440" s="23">
        <v>0</v>
      </c>
      <c r="E440" s="23">
        <v>0</v>
      </c>
    </row>
    <row r="441" spans="1:5" ht="24.75" thickBot="1" x14ac:dyDescent="0.3">
      <c r="A441" s="19" t="s">
        <v>45</v>
      </c>
      <c r="B441" s="48">
        <f>B130+B57</f>
        <v>0</v>
      </c>
      <c r="C441" s="48">
        <f>C130+C57</f>
        <v>0</v>
      </c>
      <c r="D441" s="48">
        <f>D130+D57</f>
        <v>0</v>
      </c>
      <c r="E441" s="48">
        <f>E130+E57</f>
        <v>0</v>
      </c>
    </row>
    <row r="442" spans="1:5" ht="15.75" thickBot="1" x14ac:dyDescent="0.3">
      <c r="A442" s="21" t="s">
        <v>38</v>
      </c>
      <c r="B442" s="20">
        <v>0</v>
      </c>
      <c r="C442" s="20">
        <v>0</v>
      </c>
      <c r="D442" s="20">
        <v>0</v>
      </c>
      <c r="E442" s="20">
        <v>0</v>
      </c>
    </row>
    <row r="443" spans="1:5" ht="15.75" thickBot="1" x14ac:dyDescent="0.3">
      <c r="A443" s="21" t="s">
        <v>85</v>
      </c>
      <c r="B443" s="23">
        <v>0</v>
      </c>
      <c r="C443" s="23">
        <v>0</v>
      </c>
      <c r="D443" s="23">
        <v>0</v>
      </c>
      <c r="E443" s="23">
        <v>0</v>
      </c>
    </row>
    <row r="444" spans="1:5" ht="15.75" thickBot="1" x14ac:dyDescent="0.3">
      <c r="A444" s="19" t="s">
        <v>86</v>
      </c>
      <c r="B444" s="48">
        <f>B445+B446+B447+B448</f>
        <v>0</v>
      </c>
      <c r="C444" s="48">
        <f>C445+C446+C447+C448</f>
        <v>0</v>
      </c>
      <c r="D444" s="48">
        <f>D445+D446+D447+D448</f>
        <v>0</v>
      </c>
      <c r="E444" s="48">
        <f>E445+E446+E447+E448</f>
        <v>0</v>
      </c>
    </row>
    <row r="445" spans="1:5" ht="15.75" thickBot="1" x14ac:dyDescent="0.3">
      <c r="A445" s="21" t="s">
        <v>38</v>
      </c>
      <c r="B445" s="20">
        <f t="shared" ref="B445:E448" si="41">B154+B179+B204+B232+B259+B284+B309+B335</f>
        <v>0</v>
      </c>
      <c r="C445" s="20">
        <f t="shared" si="41"/>
        <v>0</v>
      </c>
      <c r="D445" s="20">
        <f t="shared" si="41"/>
        <v>0</v>
      </c>
      <c r="E445" s="20">
        <f t="shared" si="41"/>
        <v>0</v>
      </c>
    </row>
    <row r="446" spans="1:5" ht="15.75" thickBot="1" x14ac:dyDescent="0.3">
      <c r="A446" s="21" t="s">
        <v>87</v>
      </c>
      <c r="B446" s="20">
        <f t="shared" si="41"/>
        <v>0</v>
      </c>
      <c r="C446" s="20">
        <f t="shared" si="41"/>
        <v>0</v>
      </c>
      <c r="D446" s="20">
        <f t="shared" si="41"/>
        <v>0</v>
      </c>
      <c r="E446" s="20">
        <f t="shared" si="41"/>
        <v>0</v>
      </c>
    </row>
    <row r="447" spans="1:5" ht="15.75" thickBot="1" x14ac:dyDescent="0.3">
      <c r="A447" s="21" t="s">
        <v>63</v>
      </c>
      <c r="B447" s="20">
        <f t="shared" si="41"/>
        <v>0</v>
      </c>
      <c r="C447" s="20">
        <f t="shared" si="41"/>
        <v>0</v>
      </c>
      <c r="D447" s="20">
        <f t="shared" si="41"/>
        <v>0</v>
      </c>
      <c r="E447" s="20">
        <f t="shared" si="41"/>
        <v>0</v>
      </c>
    </row>
    <row r="448" spans="1:5" ht="15.75" thickBot="1" x14ac:dyDescent="0.3">
      <c r="A448" s="21" t="s">
        <v>64</v>
      </c>
      <c r="B448" s="20">
        <f t="shared" si="41"/>
        <v>0</v>
      </c>
      <c r="C448" s="20">
        <f t="shared" si="41"/>
        <v>0</v>
      </c>
      <c r="D448" s="20">
        <f t="shared" si="41"/>
        <v>0</v>
      </c>
      <c r="E448" s="20">
        <f t="shared" si="41"/>
        <v>0</v>
      </c>
    </row>
    <row r="449" spans="1:5" ht="15.75" thickBot="1" x14ac:dyDescent="0.3">
      <c r="A449" s="19" t="s">
        <v>88</v>
      </c>
      <c r="B449" s="48">
        <f>B450+B451+B452+B453</f>
        <v>0</v>
      </c>
      <c r="C449" s="48">
        <f>C450+C451+C452+C453</f>
        <v>158600</v>
      </c>
      <c r="D449" s="85">
        <f>D450+D451+D452+D453</f>
        <v>158600</v>
      </c>
      <c r="E449" s="85">
        <f>E450+E451+E452+E453</f>
        <v>158600</v>
      </c>
    </row>
    <row r="450" spans="1:5" ht="15.75" thickBot="1" x14ac:dyDescent="0.3">
      <c r="A450" s="21" t="s">
        <v>38</v>
      </c>
      <c r="B450" s="20"/>
      <c r="C450" s="20">
        <f>C159+C184+C209+C237+C264+C289+C314+C340</f>
        <v>48688</v>
      </c>
      <c r="D450" s="36">
        <f t="shared" ref="D450:E450" si="42">D159+D184+D209+D237+D264+D289+D314+D340</f>
        <v>158600</v>
      </c>
      <c r="E450" s="36">
        <f t="shared" si="42"/>
        <v>158600</v>
      </c>
    </row>
    <row r="451" spans="1:5" ht="15.75" thickBot="1" x14ac:dyDescent="0.3">
      <c r="A451" s="21" t="s">
        <v>87</v>
      </c>
      <c r="B451" s="20"/>
      <c r="C451" s="20">
        <f>C160+C185+C210+C238+C265+C290+C315+C341+C391+C366</f>
        <v>0</v>
      </c>
      <c r="D451" s="20">
        <f t="shared" ref="D451:E451" si="43">D160+D185+D210+D238+D265+D290+D315+D341+D391+D366</f>
        <v>0</v>
      </c>
      <c r="E451" s="20">
        <f t="shared" si="43"/>
        <v>0</v>
      </c>
    </row>
    <row r="452" spans="1:5" ht="15.75" thickBot="1" x14ac:dyDescent="0.3">
      <c r="A452" s="21" t="s">
        <v>63</v>
      </c>
      <c r="B452" s="20">
        <f>B161+B186+B211+B239+B266+B291+B316+B342</f>
        <v>0</v>
      </c>
      <c r="C452" s="20">
        <f>C161+C186+C211+C239+C266+C291+C316+C342</f>
        <v>0</v>
      </c>
      <c r="D452" s="20">
        <f t="shared" ref="D452:E452" si="44">D161+D186+D211+D239+D266+D291+D316+D342</f>
        <v>0</v>
      </c>
      <c r="E452" s="20">
        <f t="shared" si="44"/>
        <v>0</v>
      </c>
    </row>
    <row r="453" spans="1:5" ht="15.75" customHeight="1" thickBot="1" x14ac:dyDescent="0.3">
      <c r="A453" s="21" t="s">
        <v>64</v>
      </c>
      <c r="B453" s="20">
        <f>B162+B187+B212+B240+B267+B292+B317+B343</f>
        <v>0</v>
      </c>
      <c r="C453" s="20">
        <f>C162+C187+C212+C240+C267+C292+C317+C343+C418</f>
        <v>109912</v>
      </c>
      <c r="D453" s="20">
        <f t="shared" ref="D453:E453" si="45">D162+D187+D212+D240+D267+D292+D317+D343+D418</f>
        <v>0</v>
      </c>
      <c r="E453" s="20">
        <f t="shared" si="45"/>
        <v>0</v>
      </c>
    </row>
    <row r="454" spans="1:5" ht="15.75" thickBot="1" x14ac:dyDescent="0.3">
      <c r="A454" s="29" t="s">
        <v>47</v>
      </c>
      <c r="B454" s="85">
        <f>IF(B422-B421=0,0,"Error")</f>
        <v>0</v>
      </c>
      <c r="C454" s="30">
        <f>IF(C422-C421=0,0,"Error")</f>
        <v>0</v>
      </c>
      <c r="D454" s="30">
        <f>IF(D422-D421=0,0,"Error")</f>
        <v>0</v>
      </c>
      <c r="E454" s="30">
        <f>IF(E422-E421=0,0,"Error")</f>
        <v>0</v>
      </c>
    </row>
    <row r="455" spans="1:5" x14ac:dyDescent="0.25">
      <c r="A455" s="49"/>
      <c r="B455" s="50"/>
      <c r="C455" s="50"/>
      <c r="D455" s="50"/>
      <c r="E455" s="50"/>
    </row>
  </sheetData>
  <mergeCells count="101">
    <mergeCell ref="A1:E1"/>
    <mergeCell ref="A2:E2"/>
    <mergeCell ref="B27:E27"/>
    <mergeCell ref="A3:E3"/>
    <mergeCell ref="B5:E5"/>
    <mergeCell ref="B6:E6"/>
    <mergeCell ref="B7:E7"/>
    <mergeCell ref="A8:E8"/>
    <mergeCell ref="A28:A29"/>
    <mergeCell ref="A36:E36"/>
    <mergeCell ref="A9:E11"/>
    <mergeCell ref="B12:E12"/>
    <mergeCell ref="A13:A14"/>
    <mergeCell ref="B19:E19"/>
    <mergeCell ref="A20:E20"/>
    <mergeCell ref="A23:E23"/>
    <mergeCell ref="A24:E24"/>
    <mergeCell ref="B25:E25"/>
    <mergeCell ref="B26:E26"/>
    <mergeCell ref="A109:E109"/>
    <mergeCell ref="A37:A38"/>
    <mergeCell ref="B62:E62"/>
    <mergeCell ref="B63:E63"/>
    <mergeCell ref="B64:E64"/>
    <mergeCell ref="A65:A66"/>
    <mergeCell ref="A73:E73"/>
    <mergeCell ref="A74:A75"/>
    <mergeCell ref="B98:E98"/>
    <mergeCell ref="B99:E99"/>
    <mergeCell ref="B100:E100"/>
    <mergeCell ref="A101:A102"/>
    <mergeCell ref="D164:E164"/>
    <mergeCell ref="A110:A111"/>
    <mergeCell ref="A135:E135"/>
    <mergeCell ref="A136:E136"/>
    <mergeCell ref="B137:E137"/>
    <mergeCell ref="D138:E138"/>
    <mergeCell ref="B139:E139"/>
    <mergeCell ref="B140:E140"/>
    <mergeCell ref="B141:E141"/>
    <mergeCell ref="A142:A143"/>
    <mergeCell ref="A150:E150"/>
    <mergeCell ref="A151:A152"/>
    <mergeCell ref="A215:E215"/>
    <mergeCell ref="B165:E165"/>
    <mergeCell ref="B166:E166"/>
    <mergeCell ref="A167:A168"/>
    <mergeCell ref="A175:E175"/>
    <mergeCell ref="A176:A177"/>
    <mergeCell ref="B190:E190"/>
    <mergeCell ref="B191:E191"/>
    <mergeCell ref="A192:A193"/>
    <mergeCell ref="A200:E200"/>
    <mergeCell ref="A201:A202"/>
    <mergeCell ref="A214:E214"/>
    <mergeCell ref="A247:A248"/>
    <mergeCell ref="B216:E216"/>
    <mergeCell ref="B218:E218"/>
    <mergeCell ref="B219:E219"/>
    <mergeCell ref="A220:A221"/>
    <mergeCell ref="A228:E228"/>
    <mergeCell ref="A229:A230"/>
    <mergeCell ref="B242:E242"/>
    <mergeCell ref="D243:E243"/>
    <mergeCell ref="B244:E244"/>
    <mergeCell ref="B245:E245"/>
    <mergeCell ref="B246:E246"/>
    <mergeCell ref="A305:E305"/>
    <mergeCell ref="A255:E255"/>
    <mergeCell ref="A256:A257"/>
    <mergeCell ref="D269:E269"/>
    <mergeCell ref="B270:E270"/>
    <mergeCell ref="B271:E271"/>
    <mergeCell ref="A272:A273"/>
    <mergeCell ref="A280:E280"/>
    <mergeCell ref="A281:A282"/>
    <mergeCell ref="B295:E295"/>
    <mergeCell ref="B296:E296"/>
    <mergeCell ref="A297:A298"/>
    <mergeCell ref="A357:A358"/>
    <mergeCell ref="A306:A307"/>
    <mergeCell ref="B319:E319"/>
    <mergeCell ref="B321:E321"/>
    <mergeCell ref="B322:E322"/>
    <mergeCell ref="A323:A324"/>
    <mergeCell ref="A331:E331"/>
    <mergeCell ref="A332:A333"/>
    <mergeCell ref="B346:E346"/>
    <mergeCell ref="B347:E347"/>
    <mergeCell ref="A348:A349"/>
    <mergeCell ref="A356:E356"/>
    <mergeCell ref="B397:E397"/>
    <mergeCell ref="A398:A399"/>
    <mergeCell ref="A406:E406"/>
    <mergeCell ref="A407:A408"/>
    <mergeCell ref="B371:E371"/>
    <mergeCell ref="B372:E372"/>
    <mergeCell ref="A373:A374"/>
    <mergeCell ref="A381:E381"/>
    <mergeCell ref="A382:A383"/>
    <mergeCell ref="B396:E396"/>
  </mergeCells>
  <pageMargins left="0.7" right="0.7" top="0.75" bottom="0.75" header="0.3" footer="0.3"/>
  <pageSetup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6"/>
  <sheetViews>
    <sheetView view="pageBreakPreview" zoomScale="60" zoomScaleNormal="170" workbookViewId="0">
      <selection activeCell="A28" sqref="A28"/>
    </sheetView>
  </sheetViews>
  <sheetFormatPr defaultRowHeight="15" x14ac:dyDescent="0.25"/>
  <cols>
    <col min="1" max="1" width="33.7109375" customWidth="1"/>
    <col min="2" max="4" width="11.7109375" customWidth="1"/>
    <col min="5" max="5" width="17.7109375" customWidth="1"/>
  </cols>
  <sheetData>
    <row r="1" spans="1:5" ht="15.75" x14ac:dyDescent="0.25">
      <c r="A1" s="237" t="s">
        <v>407</v>
      </c>
      <c r="B1" s="237"/>
      <c r="C1" s="237"/>
      <c r="D1" s="237"/>
      <c r="E1" s="237"/>
    </row>
    <row r="2" spans="1:5" ht="42" customHeight="1" x14ac:dyDescent="0.25">
      <c r="A2" s="141" t="s">
        <v>89</v>
      </c>
      <c r="B2" s="141"/>
      <c r="C2" s="141"/>
      <c r="D2" s="141"/>
      <c r="E2" s="141"/>
    </row>
    <row r="3" spans="1:5" ht="18" customHeight="1" x14ac:dyDescent="0.25">
      <c r="A3" s="145" t="s">
        <v>1</v>
      </c>
      <c r="B3" s="145"/>
      <c r="C3" s="145"/>
      <c r="D3" s="145"/>
      <c r="E3" s="145"/>
    </row>
    <row r="4" spans="1:5" ht="15.75" thickBot="1" x14ac:dyDescent="0.3"/>
    <row r="5" spans="1:5" ht="15.75" thickBot="1" x14ac:dyDescent="0.3">
      <c r="A5" s="2" t="s">
        <v>2</v>
      </c>
      <c r="B5" s="180" t="s">
        <v>334</v>
      </c>
      <c r="C5" s="148"/>
      <c r="D5" s="148"/>
      <c r="E5" s="149"/>
    </row>
    <row r="6" spans="1:5" ht="15.75" thickBot="1" x14ac:dyDescent="0.3">
      <c r="A6" s="2" t="s">
        <v>4</v>
      </c>
      <c r="B6" s="180" t="s">
        <v>335</v>
      </c>
      <c r="C6" s="148"/>
      <c r="D6" s="148"/>
      <c r="E6" s="149"/>
    </row>
    <row r="7" spans="1:5" ht="15.75" thickBot="1" x14ac:dyDescent="0.3">
      <c r="A7" s="2" t="s">
        <v>6</v>
      </c>
      <c r="B7" s="180" t="s">
        <v>7</v>
      </c>
      <c r="C7" s="148"/>
      <c r="D7" s="148"/>
      <c r="E7" s="149"/>
    </row>
    <row r="8" spans="1:5" ht="15.75" thickBot="1" x14ac:dyDescent="0.3">
      <c r="A8" s="153" t="s">
        <v>8</v>
      </c>
      <c r="B8" s="154"/>
      <c r="C8" s="154"/>
      <c r="D8" s="154"/>
      <c r="E8" s="155"/>
    </row>
    <row r="9" spans="1:5" ht="15.75" customHeight="1" x14ac:dyDescent="0.25">
      <c r="A9" s="165" t="s">
        <v>336</v>
      </c>
      <c r="B9" s="166"/>
      <c r="C9" s="166"/>
      <c r="D9" s="166"/>
      <c r="E9" s="167"/>
    </row>
    <row r="10" spans="1:5" ht="25.5" customHeight="1" x14ac:dyDescent="0.25">
      <c r="A10" s="168"/>
      <c r="B10" s="169"/>
      <c r="C10" s="169"/>
      <c r="D10" s="169"/>
      <c r="E10" s="170"/>
    </row>
    <row r="11" spans="1:5" ht="50.25" customHeight="1" thickBot="1" x14ac:dyDescent="0.3">
      <c r="A11" s="171"/>
      <c r="B11" s="172"/>
      <c r="C11" s="172"/>
      <c r="D11" s="172"/>
      <c r="E11" s="173"/>
    </row>
    <row r="12" spans="1:5" ht="29.25" customHeight="1" thickBot="1" x14ac:dyDescent="0.3">
      <c r="A12" s="3" t="s">
        <v>10</v>
      </c>
      <c r="B12" s="174" t="s">
        <v>337</v>
      </c>
      <c r="C12" s="175"/>
      <c r="D12" s="175"/>
      <c r="E12" s="176"/>
    </row>
    <row r="13" spans="1:5" ht="23.25" customHeight="1" x14ac:dyDescent="0.25">
      <c r="A13" s="106" t="s">
        <v>12</v>
      </c>
      <c r="B13" s="4">
        <v>2019</v>
      </c>
      <c r="C13" s="4">
        <v>2020</v>
      </c>
      <c r="D13" s="4">
        <v>2021</v>
      </c>
      <c r="E13" s="4">
        <v>2022</v>
      </c>
    </row>
    <row r="14" spans="1:5" ht="15.75" thickBot="1" x14ac:dyDescent="0.3">
      <c r="A14" s="177"/>
      <c r="B14" s="5" t="s">
        <v>13</v>
      </c>
      <c r="C14" s="5" t="s">
        <v>14</v>
      </c>
      <c r="D14" s="5" t="s">
        <v>14</v>
      </c>
      <c r="E14" s="5" t="s">
        <v>14</v>
      </c>
    </row>
    <row r="15" spans="1:5" ht="15.75" thickBot="1" x14ac:dyDescent="0.3">
      <c r="A15" s="51" t="s">
        <v>338</v>
      </c>
      <c r="B15" s="60" t="s">
        <v>16</v>
      </c>
      <c r="C15" s="60" t="s">
        <v>17</v>
      </c>
      <c r="D15" s="60" t="s">
        <v>17</v>
      </c>
      <c r="E15" s="60" t="s">
        <v>17</v>
      </c>
    </row>
    <row r="16" spans="1:5" ht="15.75" thickBot="1" x14ac:dyDescent="0.3">
      <c r="A16" s="51" t="s">
        <v>339</v>
      </c>
      <c r="B16" s="60" t="s">
        <v>16</v>
      </c>
      <c r="C16" s="60" t="s">
        <v>17</v>
      </c>
      <c r="D16" s="60" t="s">
        <v>17</v>
      </c>
      <c r="E16" s="60" t="s">
        <v>17</v>
      </c>
    </row>
    <row r="17" spans="1:5" ht="15.75" thickBot="1" x14ac:dyDescent="0.3">
      <c r="A17" s="51" t="s">
        <v>340</v>
      </c>
      <c r="B17" s="60" t="s">
        <v>16</v>
      </c>
      <c r="C17" s="60" t="s">
        <v>17</v>
      </c>
      <c r="D17" s="60" t="s">
        <v>17</v>
      </c>
      <c r="E17" s="60" t="s">
        <v>17</v>
      </c>
    </row>
    <row r="18" spans="1:5" ht="15.75" thickBot="1" x14ac:dyDescent="0.3">
      <c r="A18" s="51" t="s">
        <v>340</v>
      </c>
      <c r="B18" s="60"/>
      <c r="C18" s="60"/>
      <c r="D18" s="60"/>
      <c r="E18" s="60"/>
    </row>
    <row r="19" spans="1:5" ht="15.75" thickBot="1" x14ac:dyDescent="0.3">
      <c r="A19" s="51" t="s">
        <v>341</v>
      </c>
      <c r="B19" s="60"/>
      <c r="C19" s="60"/>
      <c r="D19" s="60"/>
      <c r="E19" s="60"/>
    </row>
    <row r="20" spans="1:5" ht="15.75" thickBot="1" x14ac:dyDescent="0.3">
      <c r="A20" s="8" t="s">
        <v>20</v>
      </c>
      <c r="B20" s="234" t="s">
        <v>342</v>
      </c>
      <c r="C20" s="235"/>
      <c r="D20" s="235"/>
      <c r="E20" s="236"/>
    </row>
    <row r="21" spans="1:5" ht="23.25" customHeight="1" thickBot="1" x14ac:dyDescent="0.3">
      <c r="A21" s="178" t="s">
        <v>21</v>
      </c>
      <c r="B21" s="112"/>
      <c r="C21" s="112"/>
      <c r="D21" s="112"/>
      <c r="E21" s="113"/>
    </row>
    <row r="22" spans="1:5" ht="15.75" thickBot="1" x14ac:dyDescent="0.3">
      <c r="A22" s="93" t="s">
        <v>343</v>
      </c>
      <c r="B22" s="94" t="s">
        <v>16</v>
      </c>
      <c r="C22" s="60" t="s">
        <v>105</v>
      </c>
      <c r="D22" s="60" t="s">
        <v>105</v>
      </c>
      <c r="E22" s="60" t="s">
        <v>105</v>
      </c>
    </row>
    <row r="23" spans="1:5" ht="15.75" thickBot="1" x14ac:dyDescent="0.3">
      <c r="A23" s="93" t="s">
        <v>344</v>
      </c>
      <c r="B23" s="58" t="s">
        <v>16</v>
      </c>
      <c r="C23" s="59" t="s">
        <v>17</v>
      </c>
      <c r="D23" s="59" t="s">
        <v>17</v>
      </c>
      <c r="E23" s="59" t="s">
        <v>17</v>
      </c>
    </row>
    <row r="24" spans="1:5" ht="15.75" thickBot="1" x14ac:dyDescent="0.3">
      <c r="A24" s="93" t="s">
        <v>345</v>
      </c>
      <c r="B24" s="60"/>
      <c r="C24" s="60"/>
      <c r="D24" s="60"/>
      <c r="E24" s="60"/>
    </row>
    <row r="25" spans="1:5" ht="15.75" thickBot="1" x14ac:dyDescent="0.3">
      <c r="A25" s="93" t="s">
        <v>346</v>
      </c>
      <c r="B25" s="59"/>
      <c r="C25" s="59"/>
      <c r="D25" s="59"/>
      <c r="E25" s="59"/>
    </row>
    <row r="26" spans="1:5" ht="15.75" thickBot="1" x14ac:dyDescent="0.3">
      <c r="A26" s="179" t="s">
        <v>22</v>
      </c>
      <c r="B26" s="143"/>
      <c r="C26" s="143"/>
      <c r="D26" s="143"/>
      <c r="E26" s="144"/>
    </row>
    <row r="27" spans="1:5" ht="15.75" thickBot="1" x14ac:dyDescent="0.3">
      <c r="A27" s="120" t="s">
        <v>23</v>
      </c>
      <c r="B27" s="121"/>
      <c r="C27" s="121"/>
      <c r="D27" s="121"/>
      <c r="E27" s="122"/>
    </row>
    <row r="28" spans="1:5" ht="15.75" thickBot="1" x14ac:dyDescent="0.3">
      <c r="A28" s="12" t="s">
        <v>109</v>
      </c>
      <c r="B28" s="221" t="s">
        <v>347</v>
      </c>
      <c r="C28" s="160"/>
      <c r="D28" s="160"/>
      <c r="E28" s="161"/>
    </row>
    <row r="29" spans="1:5" ht="31.5" customHeight="1" thickBot="1" x14ac:dyDescent="0.3">
      <c r="A29" s="6" t="s">
        <v>26</v>
      </c>
      <c r="B29" s="137" t="s">
        <v>348</v>
      </c>
      <c r="C29" s="138"/>
      <c r="D29" s="138"/>
      <c r="E29" s="139"/>
    </row>
    <row r="30" spans="1:5" ht="15.75" thickBot="1" x14ac:dyDescent="0.3">
      <c r="A30" s="6" t="s">
        <v>28</v>
      </c>
      <c r="B30" s="114" t="s">
        <v>112</v>
      </c>
      <c r="C30" s="115"/>
      <c r="D30" s="115"/>
      <c r="E30" s="116"/>
    </row>
    <row r="31" spans="1:5" ht="12.75" customHeight="1" x14ac:dyDescent="0.25">
      <c r="A31" s="106"/>
      <c r="B31" s="13">
        <v>2019</v>
      </c>
      <c r="C31" s="13">
        <v>2020</v>
      </c>
      <c r="D31" s="13">
        <v>2021</v>
      </c>
      <c r="E31" s="13">
        <v>2022</v>
      </c>
    </row>
    <row r="32" spans="1:5" ht="9" customHeight="1" thickBot="1" x14ac:dyDescent="0.3">
      <c r="A32" s="107"/>
      <c r="B32" s="14" t="s">
        <v>13</v>
      </c>
      <c r="C32" s="14" t="s">
        <v>14</v>
      </c>
      <c r="D32" s="14" t="s">
        <v>14</v>
      </c>
      <c r="E32" s="14" t="s">
        <v>14</v>
      </c>
    </row>
    <row r="33" spans="1:5" ht="15.75" thickBot="1" x14ac:dyDescent="0.3">
      <c r="A33" s="6" t="s">
        <v>29</v>
      </c>
      <c r="B33" s="15">
        <v>5</v>
      </c>
      <c r="C33" s="15">
        <v>5</v>
      </c>
      <c r="D33" s="15">
        <v>5</v>
      </c>
      <c r="E33" s="15">
        <v>5</v>
      </c>
    </row>
    <row r="34" spans="1:5" ht="15.75" thickBot="1" x14ac:dyDescent="0.3">
      <c r="A34" s="6" t="s">
        <v>30</v>
      </c>
      <c r="B34" s="15">
        <f>B63</f>
        <v>15200</v>
      </c>
      <c r="C34" s="15">
        <f>C63</f>
        <v>54830</v>
      </c>
      <c r="D34" s="15">
        <f>D63</f>
        <v>47200</v>
      </c>
      <c r="E34" s="15">
        <f>E63</f>
        <v>48200</v>
      </c>
    </row>
    <row r="35" spans="1:5" ht="15.75" thickBot="1" x14ac:dyDescent="0.3">
      <c r="A35" s="6" t="s">
        <v>31</v>
      </c>
      <c r="B35" s="15">
        <f>B34/B33</f>
        <v>3040</v>
      </c>
      <c r="C35" s="15">
        <f>C34/C33</f>
        <v>10966</v>
      </c>
      <c r="D35" s="15">
        <f>D34/D33</f>
        <v>9440</v>
      </c>
      <c r="E35" s="15">
        <f>E34/E33</f>
        <v>9640</v>
      </c>
    </row>
    <row r="36" spans="1:5" ht="15.75" thickBot="1" x14ac:dyDescent="0.3">
      <c r="A36" s="6" t="s">
        <v>32</v>
      </c>
      <c r="B36" s="16" t="s">
        <v>33</v>
      </c>
      <c r="C36" s="17">
        <f t="shared" ref="C36:E38" si="0">C33/B33-1</f>
        <v>0</v>
      </c>
      <c r="D36" s="17">
        <f t="shared" si="0"/>
        <v>0</v>
      </c>
      <c r="E36" s="17">
        <f t="shared" si="0"/>
        <v>0</v>
      </c>
    </row>
    <row r="37" spans="1:5" ht="15.75" thickBot="1" x14ac:dyDescent="0.3">
      <c r="A37" s="6" t="s">
        <v>34</v>
      </c>
      <c r="B37" s="16" t="s">
        <v>33</v>
      </c>
      <c r="C37" s="17">
        <f t="shared" si="0"/>
        <v>2.6072368421052632</v>
      </c>
      <c r="D37" s="17">
        <f t="shared" si="0"/>
        <v>-0.13915739558635787</v>
      </c>
      <c r="E37" s="17">
        <f t="shared" si="0"/>
        <v>2.1186440677966045E-2</v>
      </c>
    </row>
    <row r="38" spans="1:5" ht="15.75" thickBot="1" x14ac:dyDescent="0.3">
      <c r="A38" s="6" t="s">
        <v>35</v>
      </c>
      <c r="B38" s="16" t="s">
        <v>33</v>
      </c>
      <c r="C38" s="17">
        <f t="shared" si="0"/>
        <v>2.6072368421052632</v>
      </c>
      <c r="D38" s="17">
        <f t="shared" si="0"/>
        <v>-0.13915739558635787</v>
      </c>
      <c r="E38" s="17">
        <f t="shared" si="0"/>
        <v>2.1186440677966045E-2</v>
      </c>
    </row>
    <row r="39" spans="1:5" ht="15.75" thickBot="1" x14ac:dyDescent="0.3">
      <c r="A39" s="117" t="s">
        <v>36</v>
      </c>
      <c r="B39" s="118"/>
      <c r="C39" s="118"/>
      <c r="D39" s="118"/>
      <c r="E39" s="119"/>
    </row>
    <row r="40" spans="1:5" ht="12.75" customHeight="1" x14ac:dyDescent="0.25">
      <c r="A40" s="106"/>
      <c r="B40" s="13">
        <v>2019</v>
      </c>
      <c r="C40" s="13">
        <v>2020</v>
      </c>
      <c r="D40" s="13">
        <v>2021</v>
      </c>
      <c r="E40" s="13">
        <v>2022</v>
      </c>
    </row>
    <row r="41" spans="1:5" ht="9" customHeight="1" thickBot="1" x14ac:dyDescent="0.3">
      <c r="A41" s="107"/>
      <c r="B41" s="14" t="s">
        <v>13</v>
      </c>
      <c r="C41" s="14" t="s">
        <v>14</v>
      </c>
      <c r="D41" s="14" t="s">
        <v>14</v>
      </c>
      <c r="E41" s="14" t="s">
        <v>14</v>
      </c>
    </row>
    <row r="42" spans="1:5" ht="15.75" thickBot="1" x14ac:dyDescent="0.3">
      <c r="A42" s="19" t="s">
        <v>37</v>
      </c>
      <c r="B42" s="20">
        <f>B43</f>
        <v>12000</v>
      </c>
      <c r="C42" s="20">
        <f>C43</f>
        <v>32000</v>
      </c>
      <c r="D42" s="20">
        <f>D43</f>
        <v>32000</v>
      </c>
      <c r="E42" s="20">
        <f>E43</f>
        <v>32000</v>
      </c>
    </row>
    <row r="43" spans="1:5" ht="15.75" thickBot="1" x14ac:dyDescent="0.3">
      <c r="A43" s="21" t="s">
        <v>38</v>
      </c>
      <c r="B43" s="23">
        <v>12000</v>
      </c>
      <c r="C43" s="95">
        <v>32000</v>
      </c>
      <c r="D43" s="95">
        <v>32000</v>
      </c>
      <c r="E43" s="95">
        <v>32000</v>
      </c>
    </row>
    <row r="44" spans="1:5" ht="15.75" thickBot="1" x14ac:dyDescent="0.3">
      <c r="A44" s="21" t="s">
        <v>39</v>
      </c>
      <c r="B44" s="23"/>
      <c r="C44" s="23"/>
      <c r="D44" s="23"/>
      <c r="E44" s="23"/>
    </row>
    <row r="45" spans="1:5" ht="15.75" thickBot="1" x14ac:dyDescent="0.3">
      <c r="A45" s="19" t="s">
        <v>40</v>
      </c>
      <c r="B45" s="20">
        <f>B46</f>
        <v>3200</v>
      </c>
      <c r="C45" s="20">
        <f>C46</f>
        <v>5200</v>
      </c>
      <c r="D45" s="20">
        <f>D46</f>
        <v>5200</v>
      </c>
      <c r="E45" s="20">
        <f>E46</f>
        <v>5200</v>
      </c>
    </row>
    <row r="46" spans="1:5" ht="15.75" thickBot="1" x14ac:dyDescent="0.3">
      <c r="A46" s="21" t="s">
        <v>38</v>
      </c>
      <c r="B46" s="23">
        <v>3200</v>
      </c>
      <c r="C46" s="20">
        <v>5200</v>
      </c>
      <c r="D46" s="20">
        <v>5200</v>
      </c>
      <c r="E46" s="20">
        <v>5200</v>
      </c>
    </row>
    <row r="47" spans="1:5" ht="15.75" thickBot="1" x14ac:dyDescent="0.3">
      <c r="A47" s="21" t="s">
        <v>39</v>
      </c>
      <c r="B47" s="23"/>
      <c r="C47" s="20"/>
      <c r="D47" s="20"/>
      <c r="E47" s="20"/>
    </row>
    <row r="48" spans="1:5" ht="15.75" thickBot="1" x14ac:dyDescent="0.3">
      <c r="A48" s="19" t="s">
        <v>41</v>
      </c>
      <c r="B48" s="23">
        <v>0</v>
      </c>
      <c r="C48" s="20">
        <f>C49</f>
        <v>17630</v>
      </c>
      <c r="D48" s="20">
        <f>D49</f>
        <v>10000</v>
      </c>
      <c r="E48" s="20">
        <f>E49</f>
        <v>11000</v>
      </c>
    </row>
    <row r="49" spans="1:5" ht="15.75" thickBot="1" x14ac:dyDescent="0.3">
      <c r="A49" s="21" t="s">
        <v>38</v>
      </c>
      <c r="B49" s="23"/>
      <c r="C49" s="20">
        <v>17630</v>
      </c>
      <c r="D49" s="20">
        <v>10000</v>
      </c>
      <c r="E49" s="20">
        <v>11000</v>
      </c>
    </row>
    <row r="50" spans="1:5" ht="15.75" thickBot="1" x14ac:dyDescent="0.3">
      <c r="A50" s="21" t="s">
        <v>39</v>
      </c>
      <c r="B50" s="23"/>
      <c r="C50" s="20"/>
      <c r="D50" s="20"/>
      <c r="E50" s="20"/>
    </row>
    <row r="51" spans="1:5" ht="15.75" thickBot="1" x14ac:dyDescent="0.3">
      <c r="A51" s="19" t="s">
        <v>42</v>
      </c>
      <c r="B51" s="23"/>
      <c r="C51" s="20"/>
      <c r="D51" s="20"/>
      <c r="E51" s="20"/>
    </row>
    <row r="52" spans="1:5" ht="15.75" thickBot="1" x14ac:dyDescent="0.3">
      <c r="A52" s="21" t="s">
        <v>38</v>
      </c>
      <c r="B52" s="23"/>
      <c r="C52" s="20"/>
      <c r="D52" s="20"/>
      <c r="E52" s="20"/>
    </row>
    <row r="53" spans="1:5" ht="15.75" thickBot="1" x14ac:dyDescent="0.3">
      <c r="A53" s="21" t="s">
        <v>39</v>
      </c>
      <c r="B53" s="23"/>
      <c r="C53" s="20"/>
      <c r="D53" s="20"/>
      <c r="E53" s="20"/>
    </row>
    <row r="54" spans="1:5" ht="15.75" thickBot="1" x14ac:dyDescent="0.3">
      <c r="A54" s="19" t="s">
        <v>43</v>
      </c>
      <c r="B54" s="23"/>
      <c r="C54" s="20"/>
      <c r="D54" s="20"/>
      <c r="E54" s="20"/>
    </row>
    <row r="55" spans="1:5" ht="15.75" thickBot="1" x14ac:dyDescent="0.3">
      <c r="A55" s="21" t="s">
        <v>38</v>
      </c>
      <c r="B55" s="23"/>
      <c r="C55" s="20"/>
      <c r="D55" s="20"/>
      <c r="E55" s="20"/>
    </row>
    <row r="56" spans="1:5" ht="15.75" thickBot="1" x14ac:dyDescent="0.3">
      <c r="A56" s="21" t="s">
        <v>39</v>
      </c>
      <c r="B56" s="23"/>
      <c r="C56" s="20"/>
      <c r="D56" s="20"/>
      <c r="E56" s="20"/>
    </row>
    <row r="57" spans="1:5" ht="15.75" thickBot="1" x14ac:dyDescent="0.3">
      <c r="A57" s="19" t="s">
        <v>44</v>
      </c>
      <c r="B57" s="23"/>
      <c r="C57" s="20"/>
      <c r="D57" s="20"/>
      <c r="E57" s="20"/>
    </row>
    <row r="58" spans="1:5" ht="15.75" thickBot="1" x14ac:dyDescent="0.3">
      <c r="A58" s="21" t="s">
        <v>38</v>
      </c>
      <c r="B58" s="23"/>
      <c r="C58" s="20"/>
      <c r="D58" s="20"/>
      <c r="E58" s="20"/>
    </row>
    <row r="59" spans="1:5" ht="15.75" thickBot="1" x14ac:dyDescent="0.3">
      <c r="A59" s="21" t="s">
        <v>39</v>
      </c>
      <c r="B59" s="23"/>
      <c r="C59" s="20"/>
      <c r="D59" s="20"/>
      <c r="E59" s="20"/>
    </row>
    <row r="60" spans="1:5" ht="15.75" thickBot="1" x14ac:dyDescent="0.3">
      <c r="A60" s="19" t="s">
        <v>45</v>
      </c>
      <c r="B60" s="23">
        <v>0</v>
      </c>
      <c r="C60" s="20">
        <v>0</v>
      </c>
      <c r="D60" s="20">
        <f>C60*1.03*0.99</f>
        <v>0</v>
      </c>
      <c r="E60" s="20">
        <f>D60*1.03*0.99</f>
        <v>0</v>
      </c>
    </row>
    <row r="61" spans="1:5" ht="15.75" thickBot="1" x14ac:dyDescent="0.3">
      <c r="A61" s="21" t="s">
        <v>38</v>
      </c>
      <c r="B61" s="23"/>
      <c r="C61" s="27"/>
      <c r="D61" s="27"/>
      <c r="E61" s="27"/>
    </row>
    <row r="62" spans="1:5" ht="15.75" thickBot="1" x14ac:dyDescent="0.3">
      <c r="A62" s="21" t="s">
        <v>39</v>
      </c>
      <c r="B62" s="23"/>
      <c r="C62" s="26"/>
      <c r="D62" s="27"/>
      <c r="E62" s="27"/>
    </row>
    <row r="63" spans="1:5" ht="15.75" thickBot="1" x14ac:dyDescent="0.3">
      <c r="A63" s="28" t="s">
        <v>46</v>
      </c>
      <c r="B63" s="23">
        <f>B60+B57+B54+B51+B48+B45+B42</f>
        <v>15200</v>
      </c>
      <c r="C63" s="23">
        <f>C60+C57+C54+C51+C48+C45+C42</f>
        <v>54830</v>
      </c>
      <c r="D63" s="23">
        <f>D60+D57+D54+D51+D48+D45+D42</f>
        <v>47200</v>
      </c>
      <c r="E63" s="23">
        <f>E60+E57+E54+E51+E48+E45+E42</f>
        <v>48200</v>
      </c>
    </row>
    <row r="64" spans="1:5" ht="15.75" thickBot="1" x14ac:dyDescent="0.3">
      <c r="A64" s="29" t="s">
        <v>47</v>
      </c>
      <c r="B64" s="30">
        <f>IF(B63-B34=0,0,"Error")</f>
        <v>0</v>
      </c>
      <c r="C64" s="30">
        <f>IF(C63-C34=0,0,"Error")</f>
        <v>0</v>
      </c>
      <c r="D64" s="30">
        <f>IF(D63-D34=0,0,"Error")</f>
        <v>0</v>
      </c>
      <c r="E64" s="30">
        <f>IF(E63-E34=0,0,"Error")</f>
        <v>0</v>
      </c>
    </row>
    <row r="65" spans="1:5" ht="15.75" thickBot="1" x14ac:dyDescent="0.3">
      <c r="A65" s="12" t="s">
        <v>66</v>
      </c>
      <c r="B65" s="221" t="s">
        <v>349</v>
      </c>
      <c r="C65" s="160"/>
      <c r="D65" s="160"/>
      <c r="E65" s="161"/>
    </row>
    <row r="66" spans="1:5" ht="31.5" customHeight="1" thickBot="1" x14ac:dyDescent="0.3">
      <c r="A66" s="6" t="s">
        <v>26</v>
      </c>
      <c r="B66" s="137" t="s">
        <v>350</v>
      </c>
      <c r="C66" s="138"/>
      <c r="D66" s="138"/>
      <c r="E66" s="139"/>
    </row>
    <row r="67" spans="1:5" ht="15.75" thickBot="1" x14ac:dyDescent="0.3">
      <c r="A67" s="6" t="s">
        <v>28</v>
      </c>
      <c r="B67" s="114" t="s">
        <v>351</v>
      </c>
      <c r="C67" s="115"/>
      <c r="D67" s="115"/>
      <c r="E67" s="116"/>
    </row>
    <row r="68" spans="1:5" x14ac:dyDescent="0.25">
      <c r="A68" s="106"/>
      <c r="B68" s="13">
        <v>2019</v>
      </c>
      <c r="C68" s="13">
        <v>2020</v>
      </c>
      <c r="D68" s="13">
        <v>2021</v>
      </c>
      <c r="E68" s="13">
        <v>2022</v>
      </c>
    </row>
    <row r="69" spans="1:5" ht="15.75" thickBot="1" x14ac:dyDescent="0.3">
      <c r="A69" s="107"/>
      <c r="B69" s="14" t="s">
        <v>13</v>
      </c>
      <c r="C69" s="14" t="s">
        <v>14</v>
      </c>
      <c r="D69" s="14" t="s">
        <v>14</v>
      </c>
      <c r="E69" s="14" t="s">
        <v>14</v>
      </c>
    </row>
    <row r="70" spans="1:5" ht="15.75" thickBot="1" x14ac:dyDescent="0.3">
      <c r="A70" s="6" t="s">
        <v>29</v>
      </c>
      <c r="B70" s="15">
        <v>2256</v>
      </c>
      <c r="C70" s="15">
        <v>3000</v>
      </c>
      <c r="D70" s="15">
        <v>3000</v>
      </c>
      <c r="E70" s="15">
        <v>3000</v>
      </c>
    </row>
    <row r="71" spans="1:5" ht="15.75" thickBot="1" x14ac:dyDescent="0.3">
      <c r="A71" s="6" t="s">
        <v>30</v>
      </c>
      <c r="B71" s="15">
        <f>B100</f>
        <v>25600</v>
      </c>
      <c r="C71" s="15">
        <f>C100</f>
        <v>38500</v>
      </c>
      <c r="D71" s="15">
        <f>D100</f>
        <v>38500</v>
      </c>
      <c r="E71" s="15">
        <f>E100</f>
        <v>38500</v>
      </c>
    </row>
    <row r="72" spans="1:5" ht="15.75" thickBot="1" x14ac:dyDescent="0.3">
      <c r="A72" s="6" t="s">
        <v>31</v>
      </c>
      <c r="B72" s="15">
        <f>B71/B70</f>
        <v>11.347517730496454</v>
      </c>
      <c r="C72" s="15">
        <f>C71/C70</f>
        <v>12.833333333333334</v>
      </c>
      <c r="D72" s="15">
        <f>D71/D70</f>
        <v>12.833333333333334</v>
      </c>
      <c r="E72" s="15">
        <f>E71/E70</f>
        <v>12.833333333333334</v>
      </c>
    </row>
    <row r="73" spans="1:5" ht="15.75" thickBot="1" x14ac:dyDescent="0.3">
      <c r="A73" s="6" t="s">
        <v>32</v>
      </c>
      <c r="B73" s="16" t="s">
        <v>33</v>
      </c>
      <c r="C73" s="17">
        <f t="shared" ref="C73:E75" si="1">C70/B70-1</f>
        <v>0.32978723404255317</v>
      </c>
      <c r="D73" s="17">
        <f t="shared" si="1"/>
        <v>0</v>
      </c>
      <c r="E73" s="17">
        <f t="shared" si="1"/>
        <v>0</v>
      </c>
    </row>
    <row r="74" spans="1:5" ht="15.75" thickBot="1" x14ac:dyDescent="0.3">
      <c r="A74" s="6" t="s">
        <v>34</v>
      </c>
      <c r="B74" s="16" t="s">
        <v>33</v>
      </c>
      <c r="C74" s="17">
        <f t="shared" si="1"/>
        <v>0.50390625</v>
      </c>
      <c r="D74" s="17">
        <f t="shared" si="1"/>
        <v>0</v>
      </c>
      <c r="E74" s="17">
        <f t="shared" si="1"/>
        <v>0</v>
      </c>
    </row>
    <row r="75" spans="1:5" ht="15.75" thickBot="1" x14ac:dyDescent="0.3">
      <c r="A75" s="6" t="s">
        <v>35</v>
      </c>
      <c r="B75" s="16" t="s">
        <v>33</v>
      </c>
      <c r="C75" s="17">
        <f t="shared" si="1"/>
        <v>0.13093749999999993</v>
      </c>
      <c r="D75" s="17">
        <f t="shared" si="1"/>
        <v>0</v>
      </c>
      <c r="E75" s="17">
        <f t="shared" si="1"/>
        <v>0</v>
      </c>
    </row>
    <row r="76" spans="1:5" ht="15.75" thickBot="1" x14ac:dyDescent="0.3">
      <c r="A76" s="117" t="s">
        <v>352</v>
      </c>
      <c r="B76" s="118"/>
      <c r="C76" s="118"/>
      <c r="D76" s="118"/>
      <c r="E76" s="119"/>
    </row>
    <row r="77" spans="1:5" x14ac:dyDescent="0.25">
      <c r="A77" s="106"/>
      <c r="B77" s="13">
        <v>2019</v>
      </c>
      <c r="C77" s="13">
        <v>2020</v>
      </c>
      <c r="D77" s="13">
        <v>2021</v>
      </c>
      <c r="E77" s="13">
        <v>2022</v>
      </c>
    </row>
    <row r="78" spans="1:5" ht="15.75" thickBot="1" x14ac:dyDescent="0.3">
      <c r="A78" s="107"/>
      <c r="B78" s="14" t="s">
        <v>13</v>
      </c>
      <c r="C78" s="14" t="s">
        <v>14</v>
      </c>
      <c r="D78" s="14" t="s">
        <v>14</v>
      </c>
      <c r="E78" s="14" t="s">
        <v>14</v>
      </c>
    </row>
    <row r="79" spans="1:5" ht="15.75" thickBot="1" x14ac:dyDescent="0.3">
      <c r="A79" s="19" t="s">
        <v>37</v>
      </c>
      <c r="B79" s="20">
        <f>B80</f>
        <v>16000</v>
      </c>
      <c r="C79" s="20">
        <f>C80</f>
        <v>27000</v>
      </c>
      <c r="D79" s="20">
        <f>D80</f>
        <v>27000</v>
      </c>
      <c r="E79" s="20">
        <f>E80</f>
        <v>27000</v>
      </c>
    </row>
    <row r="80" spans="1:5" ht="15.75" thickBot="1" x14ac:dyDescent="0.3">
      <c r="A80" s="21" t="s">
        <v>38</v>
      </c>
      <c r="B80" s="23">
        <v>16000</v>
      </c>
      <c r="C80" s="95">
        <v>27000</v>
      </c>
      <c r="D80" s="95">
        <v>27000</v>
      </c>
      <c r="E80" s="95">
        <v>27000</v>
      </c>
    </row>
    <row r="81" spans="1:5" ht="15.75" thickBot="1" x14ac:dyDescent="0.3">
      <c r="A81" s="21" t="s">
        <v>39</v>
      </c>
      <c r="B81" s="23"/>
      <c r="C81" s="23"/>
      <c r="D81" s="23"/>
      <c r="E81" s="23"/>
    </row>
    <row r="82" spans="1:5" ht="15.75" thickBot="1" x14ac:dyDescent="0.3">
      <c r="A82" s="19" t="s">
        <v>40</v>
      </c>
      <c r="B82" s="20">
        <f>B83</f>
        <v>2600</v>
      </c>
      <c r="C82" s="20">
        <f>C83</f>
        <v>4500</v>
      </c>
      <c r="D82" s="20">
        <f>D83</f>
        <v>4500</v>
      </c>
      <c r="E82" s="20">
        <f>E83</f>
        <v>4500</v>
      </c>
    </row>
    <row r="83" spans="1:5" ht="15.75" thickBot="1" x14ac:dyDescent="0.3">
      <c r="A83" s="21" t="s">
        <v>38</v>
      </c>
      <c r="B83" s="23">
        <v>2600</v>
      </c>
      <c r="C83" s="20">
        <v>4500</v>
      </c>
      <c r="D83" s="20">
        <v>4500</v>
      </c>
      <c r="E83" s="20">
        <v>4500</v>
      </c>
    </row>
    <row r="84" spans="1:5" ht="15.75" thickBot="1" x14ac:dyDescent="0.3">
      <c r="A84" s="21" t="s">
        <v>39</v>
      </c>
      <c r="B84" s="23"/>
      <c r="C84" s="20"/>
      <c r="D84" s="20"/>
      <c r="E84" s="20"/>
    </row>
    <row r="85" spans="1:5" ht="15.75" thickBot="1" x14ac:dyDescent="0.3">
      <c r="A85" s="19" t="s">
        <v>41</v>
      </c>
      <c r="B85" s="23">
        <f>B86</f>
        <v>7000</v>
      </c>
      <c r="C85" s="20">
        <f>C86</f>
        <v>7000</v>
      </c>
      <c r="D85" s="20">
        <f>D86</f>
        <v>7000</v>
      </c>
      <c r="E85" s="20">
        <f>E86</f>
        <v>7000</v>
      </c>
    </row>
    <row r="86" spans="1:5" ht="15.75" thickBot="1" x14ac:dyDescent="0.3">
      <c r="A86" s="21" t="s">
        <v>38</v>
      </c>
      <c r="B86" s="23">
        <v>7000</v>
      </c>
      <c r="C86" s="20">
        <v>7000</v>
      </c>
      <c r="D86" s="20">
        <v>7000</v>
      </c>
      <c r="E86" s="20">
        <v>7000</v>
      </c>
    </row>
    <row r="87" spans="1:5" ht="15.75" thickBot="1" x14ac:dyDescent="0.3">
      <c r="A87" s="21" t="s">
        <v>39</v>
      </c>
      <c r="B87" s="23"/>
      <c r="C87" s="20"/>
      <c r="D87" s="20"/>
      <c r="E87" s="20"/>
    </row>
    <row r="88" spans="1:5" ht="15.75" thickBot="1" x14ac:dyDescent="0.3">
      <c r="A88" s="19" t="s">
        <v>42</v>
      </c>
      <c r="B88" s="23"/>
      <c r="C88" s="20"/>
      <c r="D88" s="20"/>
      <c r="E88" s="20"/>
    </row>
    <row r="89" spans="1:5" ht="15.75" thickBot="1" x14ac:dyDescent="0.3">
      <c r="A89" s="21" t="s">
        <v>38</v>
      </c>
      <c r="B89" s="23"/>
      <c r="C89" s="20"/>
      <c r="D89" s="20"/>
      <c r="E89" s="20"/>
    </row>
    <row r="90" spans="1:5" ht="15.75" thickBot="1" x14ac:dyDescent="0.3">
      <c r="A90" s="21" t="s">
        <v>39</v>
      </c>
      <c r="B90" s="23"/>
      <c r="C90" s="20"/>
      <c r="D90" s="20"/>
      <c r="E90" s="20"/>
    </row>
    <row r="91" spans="1:5" ht="15.75" thickBot="1" x14ac:dyDescent="0.3">
      <c r="A91" s="19" t="s">
        <v>43</v>
      </c>
      <c r="B91" s="23"/>
      <c r="C91" s="20"/>
      <c r="D91" s="20"/>
      <c r="E91" s="20"/>
    </row>
    <row r="92" spans="1:5" ht="15.75" thickBot="1" x14ac:dyDescent="0.3">
      <c r="A92" s="21" t="s">
        <v>38</v>
      </c>
      <c r="B92" s="23"/>
      <c r="C92" s="20"/>
      <c r="D92" s="20"/>
      <c r="E92" s="20"/>
    </row>
    <row r="93" spans="1:5" ht="15.75" thickBot="1" x14ac:dyDescent="0.3">
      <c r="A93" s="21" t="s">
        <v>39</v>
      </c>
      <c r="B93" s="23"/>
      <c r="C93" s="20"/>
      <c r="D93" s="20"/>
      <c r="E93" s="20"/>
    </row>
    <row r="94" spans="1:5" ht="15.75" thickBot="1" x14ac:dyDescent="0.3">
      <c r="A94" s="19" t="s">
        <v>44</v>
      </c>
      <c r="B94" s="23"/>
      <c r="C94" s="20"/>
      <c r="D94" s="20"/>
      <c r="E94" s="20"/>
    </row>
    <row r="95" spans="1:5" ht="15.75" thickBot="1" x14ac:dyDescent="0.3">
      <c r="A95" s="21" t="s">
        <v>38</v>
      </c>
      <c r="B95" s="23"/>
      <c r="C95" s="20"/>
      <c r="D95" s="20"/>
      <c r="E95" s="20"/>
    </row>
    <row r="96" spans="1:5" ht="15.75" thickBot="1" x14ac:dyDescent="0.3">
      <c r="A96" s="21" t="s">
        <v>39</v>
      </c>
      <c r="B96" s="23"/>
      <c r="C96" s="20"/>
      <c r="D96" s="20"/>
      <c r="E96" s="20"/>
    </row>
    <row r="97" spans="1:5" ht="15.75" thickBot="1" x14ac:dyDescent="0.3">
      <c r="A97" s="19" t="s">
        <v>45</v>
      </c>
      <c r="B97" s="23">
        <v>0</v>
      </c>
      <c r="C97" s="20">
        <v>0</v>
      </c>
      <c r="D97" s="20">
        <f>C97*1.03*0.99</f>
        <v>0</v>
      </c>
      <c r="E97" s="20">
        <f>D97*1.03*0.99</f>
        <v>0</v>
      </c>
    </row>
    <row r="98" spans="1:5" ht="15.75" thickBot="1" x14ac:dyDescent="0.3">
      <c r="A98" s="21" t="s">
        <v>38</v>
      </c>
      <c r="B98" s="23"/>
      <c r="C98" s="27"/>
      <c r="D98" s="27"/>
      <c r="E98" s="27"/>
    </row>
    <row r="99" spans="1:5" ht="15.75" thickBot="1" x14ac:dyDescent="0.3">
      <c r="A99" s="21" t="s">
        <v>39</v>
      </c>
      <c r="B99" s="23"/>
      <c r="C99" s="26"/>
      <c r="D99" s="27"/>
      <c r="E99" s="27"/>
    </row>
    <row r="100" spans="1:5" ht="15.75" thickBot="1" x14ac:dyDescent="0.3">
      <c r="A100" s="28" t="s">
        <v>353</v>
      </c>
      <c r="B100" s="23">
        <f>B97+B94+B91+B88+B85+B82+B79</f>
        <v>25600</v>
      </c>
      <c r="C100" s="23">
        <f>C97+C94+C91+C88+C85+C82+C79</f>
        <v>38500</v>
      </c>
      <c r="D100" s="23">
        <f>D97+D94+D91+D88+D85+D82+D79</f>
        <v>38500</v>
      </c>
      <c r="E100" s="23">
        <f>E97+E94+E91+E88+E85+E82+E79</f>
        <v>38500</v>
      </c>
    </row>
    <row r="101" spans="1:5" ht="27.75" customHeight="1" thickBot="1" x14ac:dyDescent="0.3">
      <c r="A101" s="96" t="s">
        <v>51</v>
      </c>
      <c r="B101" s="175" t="s">
        <v>354</v>
      </c>
      <c r="C101" s="232"/>
      <c r="D101" s="232"/>
      <c r="E101" s="233"/>
    </row>
    <row r="102" spans="1:5" ht="26.25" customHeight="1" thickBot="1" x14ac:dyDescent="0.3">
      <c r="A102" s="6" t="s">
        <v>26</v>
      </c>
      <c r="B102" s="111" t="s">
        <v>355</v>
      </c>
      <c r="C102" s="112"/>
      <c r="D102" s="112"/>
      <c r="E102" s="113"/>
    </row>
    <row r="103" spans="1:5" ht="15.75" thickBot="1" x14ac:dyDescent="0.3">
      <c r="A103" s="6" t="s">
        <v>28</v>
      </c>
      <c r="B103" s="114" t="s">
        <v>356</v>
      </c>
      <c r="C103" s="115"/>
      <c r="D103" s="115"/>
      <c r="E103" s="116"/>
    </row>
    <row r="104" spans="1:5" ht="12.75" customHeight="1" x14ac:dyDescent="0.25">
      <c r="A104" s="106"/>
      <c r="B104" s="13">
        <v>2019</v>
      </c>
      <c r="C104" s="13">
        <v>2020</v>
      </c>
      <c r="D104" s="13">
        <v>2021</v>
      </c>
      <c r="E104" s="13">
        <v>2022</v>
      </c>
    </row>
    <row r="105" spans="1:5" ht="9" customHeight="1" thickBot="1" x14ac:dyDescent="0.3">
      <c r="A105" s="107"/>
      <c r="B105" s="14" t="s">
        <v>13</v>
      </c>
      <c r="C105" s="14" t="s">
        <v>14</v>
      </c>
      <c r="D105" s="14" t="s">
        <v>14</v>
      </c>
      <c r="E105" s="14" t="s">
        <v>14</v>
      </c>
    </row>
    <row r="106" spans="1:5" ht="15.75" thickBot="1" x14ac:dyDescent="0.3">
      <c r="A106" s="6" t="s">
        <v>29</v>
      </c>
      <c r="B106" s="16">
        <v>17</v>
      </c>
      <c r="C106" s="16">
        <v>17</v>
      </c>
      <c r="D106" s="16">
        <v>17</v>
      </c>
      <c r="E106" s="16">
        <v>17</v>
      </c>
    </row>
    <row r="107" spans="1:5" ht="15.75" thickBot="1" x14ac:dyDescent="0.3">
      <c r="A107" s="6" t="s">
        <v>30</v>
      </c>
      <c r="B107" s="15">
        <f>B136</f>
        <v>112200</v>
      </c>
      <c r="C107" s="15">
        <f>C136</f>
        <v>64300</v>
      </c>
      <c r="D107" s="15">
        <f>D136</f>
        <v>74300</v>
      </c>
      <c r="E107" s="15">
        <f>E136</f>
        <v>74300</v>
      </c>
    </row>
    <row r="108" spans="1:5" ht="15.75" thickBot="1" x14ac:dyDescent="0.3">
      <c r="A108" s="6" t="s">
        <v>31</v>
      </c>
      <c r="B108" s="15">
        <f>B107/B106</f>
        <v>6600</v>
      </c>
      <c r="C108" s="15">
        <f>C107/C106</f>
        <v>3782.3529411764707</v>
      </c>
      <c r="D108" s="15">
        <f>D107/D106</f>
        <v>4370.588235294118</v>
      </c>
      <c r="E108" s="15">
        <f>E107/E106</f>
        <v>4370.588235294118</v>
      </c>
    </row>
    <row r="109" spans="1:5" ht="15.75" thickBot="1" x14ac:dyDescent="0.3">
      <c r="A109" s="6" t="s">
        <v>32</v>
      </c>
      <c r="B109" s="16"/>
      <c r="C109" s="17">
        <f t="shared" ref="C109:E111" si="2">C106/B106-1</f>
        <v>0</v>
      </c>
      <c r="D109" s="17">
        <f t="shared" si="2"/>
        <v>0</v>
      </c>
      <c r="E109" s="17">
        <f t="shared" si="2"/>
        <v>0</v>
      </c>
    </row>
    <row r="110" spans="1:5" ht="15.75" thickBot="1" x14ac:dyDescent="0.3">
      <c r="A110" s="6" t="s">
        <v>34</v>
      </c>
      <c r="B110" s="16"/>
      <c r="C110" s="17">
        <f t="shared" si="2"/>
        <v>-0.42691622103386806</v>
      </c>
      <c r="D110" s="17">
        <f t="shared" si="2"/>
        <v>0.15552099533437014</v>
      </c>
      <c r="E110" s="17">
        <f t="shared" si="2"/>
        <v>0</v>
      </c>
    </row>
    <row r="111" spans="1:5" ht="15.75" thickBot="1" x14ac:dyDescent="0.3">
      <c r="A111" s="6" t="s">
        <v>35</v>
      </c>
      <c r="B111" s="16"/>
      <c r="C111" s="17">
        <f t="shared" si="2"/>
        <v>-0.42691622103386806</v>
      </c>
      <c r="D111" s="17">
        <f t="shared" si="2"/>
        <v>0.15552099533437014</v>
      </c>
      <c r="E111" s="17">
        <f t="shared" si="2"/>
        <v>0</v>
      </c>
    </row>
    <row r="112" spans="1:5" ht="24.75" customHeight="1" thickBot="1" x14ac:dyDescent="0.3">
      <c r="A112" s="117" t="s">
        <v>49</v>
      </c>
      <c r="B112" s="118"/>
      <c r="C112" s="118"/>
      <c r="D112" s="118"/>
      <c r="E112" s="119"/>
    </row>
    <row r="113" spans="1:5" ht="12.75" customHeight="1" x14ac:dyDescent="0.25">
      <c r="A113" s="106"/>
      <c r="B113" s="13">
        <v>2018</v>
      </c>
      <c r="C113" s="13">
        <v>2019</v>
      </c>
      <c r="D113" s="13">
        <v>2020</v>
      </c>
      <c r="E113" s="13">
        <v>2021</v>
      </c>
    </row>
    <row r="114" spans="1:5" ht="9" customHeight="1" thickBot="1" x14ac:dyDescent="0.3">
      <c r="A114" s="107"/>
      <c r="B114" s="14" t="s">
        <v>13</v>
      </c>
      <c r="C114" s="14" t="s">
        <v>14</v>
      </c>
      <c r="D114" s="14" t="s">
        <v>14</v>
      </c>
      <c r="E114" s="14" t="s">
        <v>14</v>
      </c>
    </row>
    <row r="115" spans="1:5" ht="24.75" customHeight="1" thickBot="1" x14ac:dyDescent="0.3">
      <c r="A115" s="19" t="s">
        <v>37</v>
      </c>
      <c r="B115" s="20">
        <f>B116</f>
        <v>19000</v>
      </c>
      <c r="C115" s="20">
        <f>C116</f>
        <v>20000</v>
      </c>
      <c r="D115" s="20">
        <f>D116</f>
        <v>20000</v>
      </c>
      <c r="E115" s="20">
        <f>E116</f>
        <v>20000</v>
      </c>
    </row>
    <row r="116" spans="1:5" ht="38.25" customHeight="1" thickBot="1" x14ac:dyDescent="0.3">
      <c r="A116" s="21" t="s">
        <v>38</v>
      </c>
      <c r="B116" s="23">
        <v>19000</v>
      </c>
      <c r="C116" s="23">
        <v>20000</v>
      </c>
      <c r="D116" s="23">
        <v>20000</v>
      </c>
      <c r="E116" s="23">
        <v>20000</v>
      </c>
    </row>
    <row r="117" spans="1:5" ht="24.75" customHeight="1" thickBot="1" x14ac:dyDescent="0.3">
      <c r="A117" s="21" t="s">
        <v>39</v>
      </c>
      <c r="B117" s="23"/>
      <c r="C117" s="32"/>
      <c r="D117" s="32"/>
      <c r="E117" s="32"/>
    </row>
    <row r="118" spans="1:5" ht="24.75" customHeight="1" thickBot="1" x14ac:dyDescent="0.3">
      <c r="A118" s="19" t="s">
        <v>40</v>
      </c>
      <c r="B118" s="20">
        <f>B119</f>
        <v>3200</v>
      </c>
      <c r="C118" s="20">
        <f>C119</f>
        <v>4300</v>
      </c>
      <c r="D118" s="20">
        <f>D119</f>
        <v>4300</v>
      </c>
      <c r="E118" s="20">
        <f>E119</f>
        <v>4300</v>
      </c>
    </row>
    <row r="119" spans="1:5" ht="15.75" thickBot="1" x14ac:dyDescent="0.3">
      <c r="A119" s="21" t="s">
        <v>38</v>
      </c>
      <c r="B119" s="23">
        <v>3200</v>
      </c>
      <c r="C119" s="20">
        <v>4300</v>
      </c>
      <c r="D119" s="20">
        <v>4300</v>
      </c>
      <c r="E119" s="20">
        <v>4300</v>
      </c>
    </row>
    <row r="120" spans="1:5" ht="15.75" thickBot="1" x14ac:dyDescent="0.3">
      <c r="A120" s="21" t="s">
        <v>39</v>
      </c>
      <c r="B120" s="23"/>
      <c r="C120" s="20"/>
      <c r="D120" s="20"/>
      <c r="E120" s="20"/>
    </row>
    <row r="121" spans="1:5" ht="24.75" customHeight="1" thickBot="1" x14ac:dyDescent="0.3">
      <c r="A121" s="19" t="s">
        <v>41</v>
      </c>
      <c r="B121" s="23">
        <f>B122</f>
        <v>90000</v>
      </c>
      <c r="C121" s="20">
        <f>C122</f>
        <v>40000</v>
      </c>
      <c r="D121" s="20">
        <f>D122</f>
        <v>50000</v>
      </c>
      <c r="E121" s="20">
        <f>E122</f>
        <v>50000</v>
      </c>
    </row>
    <row r="122" spans="1:5" ht="15.75" thickBot="1" x14ac:dyDescent="0.3">
      <c r="A122" s="21" t="s">
        <v>38</v>
      </c>
      <c r="B122" s="23">
        <v>90000</v>
      </c>
      <c r="C122" s="20">
        <v>40000</v>
      </c>
      <c r="D122" s="20">
        <v>50000</v>
      </c>
      <c r="E122" s="20">
        <v>50000</v>
      </c>
    </row>
    <row r="123" spans="1:5" ht="15.75" thickBot="1" x14ac:dyDescent="0.3">
      <c r="A123" s="21" t="s">
        <v>39</v>
      </c>
      <c r="B123" s="23"/>
      <c r="C123" s="20"/>
      <c r="D123" s="20"/>
      <c r="E123" s="20"/>
    </row>
    <row r="124" spans="1:5" ht="15.75" thickBot="1" x14ac:dyDescent="0.3">
      <c r="A124" s="19" t="s">
        <v>42</v>
      </c>
      <c r="B124" s="23"/>
      <c r="C124" s="20"/>
      <c r="D124" s="20"/>
      <c r="E124" s="20"/>
    </row>
    <row r="125" spans="1:5" ht="15.75" thickBot="1" x14ac:dyDescent="0.3">
      <c r="A125" s="21" t="s">
        <v>38</v>
      </c>
      <c r="B125" s="23"/>
      <c r="C125" s="20"/>
      <c r="D125" s="20"/>
      <c r="E125" s="20"/>
    </row>
    <row r="126" spans="1:5" ht="15.75" thickBot="1" x14ac:dyDescent="0.3">
      <c r="A126" s="21" t="s">
        <v>39</v>
      </c>
      <c r="B126" s="23"/>
      <c r="C126" s="20"/>
      <c r="D126" s="20"/>
      <c r="E126" s="20"/>
    </row>
    <row r="127" spans="1:5" ht="15.75" thickBot="1" x14ac:dyDescent="0.3">
      <c r="A127" s="19" t="s">
        <v>43</v>
      </c>
      <c r="B127" s="23"/>
      <c r="C127" s="20"/>
      <c r="D127" s="20"/>
      <c r="E127" s="20"/>
    </row>
    <row r="128" spans="1:5" ht="15.75" thickBot="1" x14ac:dyDescent="0.3">
      <c r="A128" s="21" t="s">
        <v>38</v>
      </c>
      <c r="B128" s="23"/>
      <c r="C128" s="20"/>
      <c r="D128" s="20"/>
      <c r="E128" s="20"/>
    </row>
    <row r="129" spans="1:5" ht="15.75" thickBot="1" x14ac:dyDescent="0.3">
      <c r="A129" s="21" t="s">
        <v>39</v>
      </c>
      <c r="B129" s="23"/>
      <c r="C129" s="20"/>
      <c r="D129" s="20"/>
      <c r="E129" s="20"/>
    </row>
    <row r="130" spans="1:5" ht="15.75" thickBot="1" x14ac:dyDescent="0.3">
      <c r="A130" s="19" t="s">
        <v>44</v>
      </c>
      <c r="B130" s="23"/>
      <c r="C130" s="20"/>
      <c r="D130" s="20"/>
      <c r="E130" s="20"/>
    </row>
    <row r="131" spans="1:5" ht="15.75" thickBot="1" x14ac:dyDescent="0.3">
      <c r="A131" s="21" t="s">
        <v>38</v>
      </c>
      <c r="B131" s="23"/>
      <c r="C131" s="20"/>
      <c r="D131" s="20"/>
      <c r="E131" s="20"/>
    </row>
    <row r="132" spans="1:5" ht="15.75" thickBot="1" x14ac:dyDescent="0.3">
      <c r="A132" s="21" t="s">
        <v>39</v>
      </c>
      <c r="B132" s="23"/>
      <c r="C132" s="20"/>
      <c r="D132" s="20"/>
      <c r="E132" s="20"/>
    </row>
    <row r="133" spans="1:5" ht="15.75" thickBot="1" x14ac:dyDescent="0.3">
      <c r="A133" s="19" t="s">
        <v>45</v>
      </c>
      <c r="B133" s="23"/>
      <c r="C133" s="20"/>
      <c r="D133" s="20"/>
      <c r="E133" s="20"/>
    </row>
    <row r="134" spans="1:5" ht="15.75" thickBot="1" x14ac:dyDescent="0.3">
      <c r="A134" s="21" t="s">
        <v>38</v>
      </c>
      <c r="B134" s="23"/>
      <c r="C134" s="20"/>
      <c r="D134" s="20"/>
      <c r="E134" s="20"/>
    </row>
    <row r="135" spans="1:5" ht="15.75" thickBot="1" x14ac:dyDescent="0.3">
      <c r="A135" s="21" t="s">
        <v>39</v>
      </c>
      <c r="B135" s="23"/>
      <c r="C135" s="20"/>
      <c r="D135" s="20"/>
      <c r="E135" s="20"/>
    </row>
    <row r="136" spans="1:5" ht="15.75" thickBot="1" x14ac:dyDescent="0.3">
      <c r="A136" s="33" t="s">
        <v>50</v>
      </c>
      <c r="B136" s="23">
        <f>B133+B130+B127+B124+B121+B118+B115</f>
        <v>112200</v>
      </c>
      <c r="C136" s="23">
        <f>C133+C130+C127+C124+C121+C118+C115</f>
        <v>64300</v>
      </c>
      <c r="D136" s="23">
        <f>D133+D130+D127+D124+D121+D118+D115</f>
        <v>74300</v>
      </c>
      <c r="E136" s="23">
        <f>E133+E130+E127+E124+E121+E118+E115</f>
        <v>74300</v>
      </c>
    </row>
    <row r="137" spans="1:5" ht="17.25" customHeight="1" thickBot="1" x14ac:dyDescent="0.3">
      <c r="A137" s="29" t="s">
        <v>47</v>
      </c>
      <c r="B137" s="30">
        <f>IF(B136-B107=0,0,"Error")</f>
        <v>0</v>
      </c>
      <c r="C137" s="30">
        <f>IF(C136-C107=0,0,"Error")</f>
        <v>0</v>
      </c>
      <c r="D137" s="30">
        <f>IF(D136-D107=0,0,"Error")</f>
        <v>0</v>
      </c>
      <c r="E137" s="30">
        <f>IF(E136-E107=0,0,"Error")</f>
        <v>0</v>
      </c>
    </row>
    <row r="138" spans="1:5" ht="15.75" thickBot="1" x14ac:dyDescent="0.3">
      <c r="A138" s="31" t="s">
        <v>357</v>
      </c>
      <c r="B138" s="140"/>
      <c r="C138" s="135"/>
      <c r="D138" s="135"/>
      <c r="E138" s="136"/>
    </row>
    <row r="139" spans="1:5" ht="26.25" customHeight="1" thickBot="1" x14ac:dyDescent="0.3">
      <c r="A139" s="6" t="s">
        <v>26</v>
      </c>
      <c r="B139" s="111"/>
      <c r="C139" s="112"/>
      <c r="D139" s="112"/>
      <c r="E139" s="113"/>
    </row>
    <row r="140" spans="1:5" ht="15.75" thickBot="1" x14ac:dyDescent="0.3">
      <c r="A140" s="6" t="s">
        <v>28</v>
      </c>
      <c r="B140" s="114"/>
      <c r="C140" s="115"/>
      <c r="D140" s="115"/>
      <c r="E140" s="116"/>
    </row>
    <row r="141" spans="1:5" ht="12.75" customHeight="1" x14ac:dyDescent="0.25">
      <c r="A141" s="106"/>
      <c r="B141" s="13">
        <v>2019</v>
      </c>
      <c r="C141" s="13">
        <v>2020</v>
      </c>
      <c r="D141" s="13">
        <v>2021</v>
      </c>
      <c r="E141" s="13">
        <v>2022</v>
      </c>
    </row>
    <row r="142" spans="1:5" ht="9" customHeight="1" thickBot="1" x14ac:dyDescent="0.3">
      <c r="A142" s="107"/>
      <c r="B142" s="14" t="s">
        <v>13</v>
      </c>
      <c r="C142" s="14" t="s">
        <v>14</v>
      </c>
      <c r="D142" s="14" t="s">
        <v>14</v>
      </c>
      <c r="E142" s="14" t="s">
        <v>14</v>
      </c>
    </row>
    <row r="143" spans="1:5" ht="15.75" thickBot="1" x14ac:dyDescent="0.3">
      <c r="A143" s="6" t="s">
        <v>29</v>
      </c>
      <c r="B143" s="34"/>
      <c r="C143" s="34"/>
      <c r="D143" s="34"/>
      <c r="E143" s="34"/>
    </row>
    <row r="144" spans="1:5" ht="15.75" thickBot="1" x14ac:dyDescent="0.3">
      <c r="A144" s="6" t="s">
        <v>30</v>
      </c>
      <c r="B144" s="15">
        <f>B173</f>
        <v>0</v>
      </c>
      <c r="C144" s="15">
        <f>C173</f>
        <v>0</v>
      </c>
      <c r="D144" s="15">
        <f>D173</f>
        <v>0</v>
      </c>
      <c r="E144" s="15">
        <f>E173</f>
        <v>0</v>
      </c>
    </row>
    <row r="145" spans="1:5" ht="15.75" thickBot="1" x14ac:dyDescent="0.3">
      <c r="A145" s="6" t="s">
        <v>31</v>
      </c>
      <c r="B145" s="15" t="e">
        <f>B144/B143</f>
        <v>#DIV/0!</v>
      </c>
      <c r="C145" s="15" t="e">
        <f>C144/C143</f>
        <v>#DIV/0!</v>
      </c>
      <c r="D145" s="15" t="e">
        <f>D144/D143</f>
        <v>#DIV/0!</v>
      </c>
      <c r="E145" s="15" t="e">
        <f>E144/E143</f>
        <v>#DIV/0!</v>
      </c>
    </row>
    <row r="146" spans="1:5" ht="15.75" thickBot="1" x14ac:dyDescent="0.3">
      <c r="A146" s="6" t="s">
        <v>32</v>
      </c>
      <c r="B146" s="16"/>
      <c r="C146" s="17" t="e">
        <f t="shared" ref="C146:E148" si="3">C143/B143-1</f>
        <v>#DIV/0!</v>
      </c>
      <c r="D146" s="17" t="e">
        <f t="shared" si="3"/>
        <v>#DIV/0!</v>
      </c>
      <c r="E146" s="17" t="e">
        <f t="shared" si="3"/>
        <v>#DIV/0!</v>
      </c>
    </row>
    <row r="147" spans="1:5" ht="15.75" thickBot="1" x14ac:dyDescent="0.3">
      <c r="A147" s="6" t="s">
        <v>34</v>
      </c>
      <c r="B147" s="16"/>
      <c r="C147" s="17" t="e">
        <f t="shared" si="3"/>
        <v>#DIV/0!</v>
      </c>
      <c r="D147" s="17" t="e">
        <f t="shared" si="3"/>
        <v>#DIV/0!</v>
      </c>
      <c r="E147" s="17" t="e">
        <f t="shared" si="3"/>
        <v>#DIV/0!</v>
      </c>
    </row>
    <row r="148" spans="1:5" ht="15.75" thickBot="1" x14ac:dyDescent="0.3">
      <c r="A148" s="6" t="s">
        <v>35</v>
      </c>
      <c r="B148" s="16"/>
      <c r="C148" s="17" t="e">
        <f t="shared" si="3"/>
        <v>#DIV/0!</v>
      </c>
      <c r="D148" s="17" t="e">
        <f t="shared" si="3"/>
        <v>#DIV/0!</v>
      </c>
      <c r="E148" s="17" t="e">
        <f t="shared" si="3"/>
        <v>#DIV/0!</v>
      </c>
    </row>
    <row r="149" spans="1:5" ht="24.75" customHeight="1" thickBot="1" x14ac:dyDescent="0.3">
      <c r="A149" s="117" t="s">
        <v>49</v>
      </c>
      <c r="B149" s="118"/>
      <c r="C149" s="118"/>
      <c r="D149" s="118"/>
      <c r="E149" s="119"/>
    </row>
    <row r="150" spans="1:5" ht="12.75" customHeight="1" x14ac:dyDescent="0.25">
      <c r="A150" s="106"/>
      <c r="B150" s="13">
        <v>2019</v>
      </c>
      <c r="C150" s="13">
        <v>2020</v>
      </c>
      <c r="D150" s="13">
        <v>2021</v>
      </c>
      <c r="E150" s="13">
        <v>2022</v>
      </c>
    </row>
    <row r="151" spans="1:5" ht="9" customHeight="1" thickBot="1" x14ac:dyDescent="0.3">
      <c r="A151" s="107"/>
      <c r="B151" s="14" t="s">
        <v>13</v>
      </c>
      <c r="C151" s="14" t="s">
        <v>14</v>
      </c>
      <c r="D151" s="14" t="s">
        <v>14</v>
      </c>
      <c r="E151" s="14" t="s">
        <v>14</v>
      </c>
    </row>
    <row r="152" spans="1:5" ht="24.75" customHeight="1" thickBot="1" x14ac:dyDescent="0.3">
      <c r="A152" s="19" t="s">
        <v>37</v>
      </c>
      <c r="B152" s="20"/>
      <c r="C152" s="20"/>
      <c r="D152" s="20"/>
      <c r="E152" s="20"/>
    </row>
    <row r="153" spans="1:5" ht="15.75" thickBot="1" x14ac:dyDescent="0.3">
      <c r="A153" s="21" t="s">
        <v>38</v>
      </c>
      <c r="B153" s="23"/>
      <c r="C153" s="32"/>
      <c r="D153" s="32"/>
      <c r="E153" s="32"/>
    </row>
    <row r="154" spans="1:5" ht="15.75" thickBot="1" x14ac:dyDescent="0.3">
      <c r="A154" s="21" t="s">
        <v>39</v>
      </c>
      <c r="B154" s="23"/>
      <c r="C154" s="32"/>
      <c r="D154" s="32"/>
      <c r="E154" s="32"/>
    </row>
    <row r="155" spans="1:5" ht="24.75" customHeight="1" thickBot="1" x14ac:dyDescent="0.3">
      <c r="A155" s="19" t="s">
        <v>40</v>
      </c>
      <c r="B155" s="20"/>
      <c r="C155" s="20"/>
      <c r="D155" s="20"/>
      <c r="E155" s="20"/>
    </row>
    <row r="156" spans="1:5" ht="15.75" thickBot="1" x14ac:dyDescent="0.3">
      <c r="A156" s="21" t="s">
        <v>38</v>
      </c>
      <c r="B156" s="23"/>
      <c r="C156" s="20"/>
      <c r="D156" s="20"/>
      <c r="E156" s="20"/>
    </row>
    <row r="157" spans="1:5" ht="15.75" thickBot="1" x14ac:dyDescent="0.3">
      <c r="A157" s="21" t="s">
        <v>39</v>
      </c>
      <c r="B157" s="23"/>
      <c r="C157" s="20"/>
      <c r="D157" s="20"/>
      <c r="E157" s="20"/>
    </row>
    <row r="158" spans="1:5" ht="24.75" customHeight="1" thickBot="1" x14ac:dyDescent="0.3">
      <c r="A158" s="19" t="s">
        <v>41</v>
      </c>
      <c r="B158" s="35">
        <v>0</v>
      </c>
      <c r="C158" s="36">
        <v>0</v>
      </c>
      <c r="D158" s="36">
        <v>0</v>
      </c>
      <c r="E158" s="36">
        <v>0</v>
      </c>
    </row>
    <row r="159" spans="1:5" ht="15.75" thickBot="1" x14ac:dyDescent="0.3">
      <c r="A159" s="21" t="s">
        <v>38</v>
      </c>
      <c r="B159" s="23"/>
      <c r="C159" s="20"/>
      <c r="D159" s="20"/>
      <c r="E159" s="20"/>
    </row>
    <row r="160" spans="1:5" ht="15.75" thickBot="1" x14ac:dyDescent="0.3">
      <c r="A160" s="21" t="s">
        <v>39</v>
      </c>
      <c r="B160" s="23"/>
      <c r="C160" s="20"/>
      <c r="D160" s="20"/>
      <c r="E160" s="20"/>
    </row>
    <row r="161" spans="1:5" ht="15.75" thickBot="1" x14ac:dyDescent="0.3">
      <c r="A161" s="19" t="s">
        <v>42</v>
      </c>
      <c r="B161" s="23"/>
      <c r="C161" s="20"/>
      <c r="D161" s="20"/>
      <c r="E161" s="20"/>
    </row>
    <row r="162" spans="1:5" ht="15.75" thickBot="1" x14ac:dyDescent="0.3">
      <c r="A162" s="21" t="s">
        <v>38</v>
      </c>
      <c r="B162" s="23"/>
      <c r="C162" s="20"/>
      <c r="D162" s="20"/>
      <c r="E162" s="20"/>
    </row>
    <row r="163" spans="1:5" ht="15.75" thickBot="1" x14ac:dyDescent="0.3">
      <c r="A163" s="21" t="s">
        <v>39</v>
      </c>
      <c r="B163" s="23"/>
      <c r="C163" s="20"/>
      <c r="D163" s="20"/>
      <c r="E163" s="20"/>
    </row>
    <row r="164" spans="1:5" ht="15.75" thickBot="1" x14ac:dyDescent="0.3">
      <c r="A164" s="19" t="s">
        <v>43</v>
      </c>
      <c r="B164" s="23"/>
      <c r="C164" s="20"/>
      <c r="D164" s="20"/>
      <c r="E164" s="20"/>
    </row>
    <row r="165" spans="1:5" ht="15.75" thickBot="1" x14ac:dyDescent="0.3">
      <c r="A165" s="21" t="s">
        <v>38</v>
      </c>
      <c r="B165" s="23"/>
      <c r="C165" s="20"/>
      <c r="D165" s="20"/>
      <c r="E165" s="20"/>
    </row>
    <row r="166" spans="1:5" ht="15" customHeight="1" thickBot="1" x14ac:dyDescent="0.3">
      <c r="A166" s="21" t="s">
        <v>39</v>
      </c>
      <c r="B166" s="23"/>
      <c r="C166" s="20"/>
      <c r="D166" s="20"/>
      <c r="E166" s="20"/>
    </row>
    <row r="167" spans="1:5" ht="15.75" thickBot="1" x14ac:dyDescent="0.3">
      <c r="A167" s="19" t="s">
        <v>44</v>
      </c>
      <c r="B167" s="23">
        <v>0</v>
      </c>
      <c r="C167" s="20">
        <v>0</v>
      </c>
      <c r="D167" s="20">
        <v>0</v>
      </c>
      <c r="E167" s="20">
        <v>0</v>
      </c>
    </row>
    <row r="168" spans="1:5" ht="15.75" thickBot="1" x14ac:dyDescent="0.3">
      <c r="A168" s="21" t="s">
        <v>38</v>
      </c>
      <c r="B168" s="23"/>
      <c r="C168" s="20"/>
      <c r="D168" s="20"/>
      <c r="E168" s="20"/>
    </row>
    <row r="169" spans="1:5" ht="15.75" thickBot="1" x14ac:dyDescent="0.3">
      <c r="A169" s="21" t="s">
        <v>39</v>
      </c>
      <c r="B169" s="23"/>
      <c r="C169" s="20"/>
      <c r="D169" s="20"/>
      <c r="E169" s="20"/>
    </row>
    <row r="170" spans="1:5" ht="15.75" thickBot="1" x14ac:dyDescent="0.3">
      <c r="A170" s="19" t="s">
        <v>45</v>
      </c>
      <c r="B170" s="23"/>
      <c r="C170" s="20"/>
      <c r="D170" s="20"/>
      <c r="E170" s="20"/>
    </row>
    <row r="171" spans="1:5" ht="15.75" thickBot="1" x14ac:dyDescent="0.3">
      <c r="A171" s="21" t="s">
        <v>38</v>
      </c>
      <c r="B171" s="23"/>
      <c r="C171" s="20"/>
      <c r="D171" s="20"/>
      <c r="E171" s="20"/>
    </row>
    <row r="172" spans="1:5" ht="15.75" thickBot="1" x14ac:dyDescent="0.3">
      <c r="A172" s="21" t="s">
        <v>39</v>
      </c>
      <c r="B172" s="23"/>
      <c r="C172" s="20"/>
      <c r="D172" s="20"/>
      <c r="E172" s="20"/>
    </row>
    <row r="173" spans="1:5" ht="15.75" thickBot="1" x14ac:dyDescent="0.3">
      <c r="A173" s="33" t="s">
        <v>50</v>
      </c>
      <c r="B173" s="23">
        <f>B170+B167+B164+B161+B158+B155+B152</f>
        <v>0</v>
      </c>
      <c r="C173" s="23">
        <f>C170+C167+C164+C161+C158+C155+C152</f>
        <v>0</v>
      </c>
      <c r="D173" s="23">
        <f>D170+D167+D164+D161+D158+D155+D152</f>
        <v>0</v>
      </c>
      <c r="E173" s="23">
        <f>E170+E167+E164+E161+E158+E155+E152</f>
        <v>0</v>
      </c>
    </row>
    <row r="174" spans="1:5" ht="17.25" customHeight="1" thickBot="1" x14ac:dyDescent="0.3">
      <c r="A174" s="29" t="s">
        <v>47</v>
      </c>
      <c r="B174" s="30">
        <f>IF(B173-B144=0,0,"Error")</f>
        <v>0</v>
      </c>
      <c r="C174" s="30">
        <f>IF(C173-C144=0,0,"Error")</f>
        <v>0</v>
      </c>
      <c r="D174" s="30">
        <f>IF(D173-D144=0,0,"Error")</f>
        <v>0</v>
      </c>
      <c r="E174" s="30">
        <f>IF(E173-E144=0,0,"Error")</f>
        <v>0</v>
      </c>
    </row>
    <row r="175" spans="1:5" ht="15.75" thickBot="1" x14ac:dyDescent="0.3">
      <c r="A175" s="120" t="s">
        <v>79</v>
      </c>
      <c r="B175" s="121"/>
      <c r="C175" s="121"/>
      <c r="D175" s="121"/>
      <c r="E175" s="122"/>
    </row>
    <row r="176" spans="1:5" ht="15.75" thickBot="1" x14ac:dyDescent="0.3">
      <c r="A176" s="120" t="s">
        <v>80</v>
      </c>
      <c r="B176" s="121"/>
      <c r="C176" s="121"/>
      <c r="D176" s="121"/>
      <c r="E176" s="122"/>
    </row>
    <row r="177" spans="1:5" ht="15.75" thickBot="1" x14ac:dyDescent="0.3">
      <c r="A177" s="12" t="s">
        <v>54</v>
      </c>
      <c r="B177" s="108" t="s">
        <v>358</v>
      </c>
      <c r="C177" s="213"/>
      <c r="D177" s="109"/>
      <c r="E177" s="110"/>
    </row>
    <row r="178" spans="1:5" ht="30.75" customHeight="1" thickBot="1" x14ac:dyDescent="0.3">
      <c r="A178" s="12" t="s">
        <v>55</v>
      </c>
      <c r="B178" s="12" t="s">
        <v>359</v>
      </c>
      <c r="C178" s="37" t="s">
        <v>56</v>
      </c>
      <c r="D178" s="231" t="s">
        <v>360</v>
      </c>
      <c r="E178" s="110"/>
    </row>
    <row r="179" spans="1:5" ht="15.75" thickBot="1" x14ac:dyDescent="0.3">
      <c r="A179" s="38"/>
      <c r="B179" s="108"/>
      <c r="C179" s="205"/>
      <c r="D179" s="109"/>
      <c r="E179" s="110"/>
    </row>
    <row r="180" spans="1:5" ht="23.25" customHeight="1" thickBot="1" x14ac:dyDescent="0.3">
      <c r="A180" s="6" t="s">
        <v>26</v>
      </c>
      <c r="B180" s="111" t="s">
        <v>361</v>
      </c>
      <c r="C180" s="112"/>
      <c r="D180" s="112"/>
      <c r="E180" s="113"/>
    </row>
    <row r="181" spans="1:5" ht="15.75" thickBot="1" x14ac:dyDescent="0.3">
      <c r="A181" s="6" t="s">
        <v>28</v>
      </c>
      <c r="B181" s="114" t="s">
        <v>362</v>
      </c>
      <c r="C181" s="115"/>
      <c r="D181" s="115"/>
      <c r="E181" s="116"/>
    </row>
    <row r="182" spans="1:5" ht="12.75" customHeight="1" x14ac:dyDescent="0.25">
      <c r="A182" s="106"/>
      <c r="B182" s="13">
        <v>2019</v>
      </c>
      <c r="C182" s="13">
        <v>2020</v>
      </c>
      <c r="D182" s="13">
        <v>2021</v>
      </c>
      <c r="E182" s="13">
        <v>2022</v>
      </c>
    </row>
    <row r="183" spans="1:5" ht="9" customHeight="1" thickBot="1" x14ac:dyDescent="0.3">
      <c r="A183" s="107"/>
      <c r="B183" s="14" t="s">
        <v>13</v>
      </c>
      <c r="C183" s="14" t="s">
        <v>14</v>
      </c>
      <c r="D183" s="14" t="s">
        <v>14</v>
      </c>
      <c r="E183" s="14" t="s">
        <v>14</v>
      </c>
    </row>
    <row r="184" spans="1:5" ht="15.75" thickBot="1" x14ac:dyDescent="0.3">
      <c r="A184" s="6" t="s">
        <v>29</v>
      </c>
      <c r="B184" s="15">
        <v>1</v>
      </c>
      <c r="C184" s="15"/>
      <c r="D184" s="15"/>
      <c r="E184" s="15"/>
    </row>
    <row r="185" spans="1:5" ht="15.75" thickBot="1" x14ac:dyDescent="0.3">
      <c r="A185" s="6" t="s">
        <v>30</v>
      </c>
      <c r="B185" s="15">
        <v>40000</v>
      </c>
      <c r="C185" s="15">
        <v>0</v>
      </c>
      <c r="D185" s="15">
        <v>0</v>
      </c>
      <c r="E185" s="15">
        <v>0</v>
      </c>
    </row>
    <row r="186" spans="1:5" ht="15.75" thickBot="1" x14ac:dyDescent="0.3">
      <c r="A186" s="6" t="s">
        <v>31</v>
      </c>
      <c r="B186" s="15">
        <f>B185/B184</f>
        <v>40000</v>
      </c>
      <c r="C186" s="15" t="e">
        <f>C185/C184</f>
        <v>#DIV/0!</v>
      </c>
      <c r="D186" s="15" t="e">
        <f>D185/D184</f>
        <v>#DIV/0!</v>
      </c>
      <c r="E186" s="15" t="e">
        <f>E185/E184</f>
        <v>#DIV/0!</v>
      </c>
    </row>
    <row r="187" spans="1:5" ht="15.75" thickBot="1" x14ac:dyDescent="0.3">
      <c r="A187" s="6" t="s">
        <v>32</v>
      </c>
      <c r="B187" s="16" t="s">
        <v>33</v>
      </c>
      <c r="C187" s="17">
        <f t="shared" ref="C187:E189" si="4">C184/B184-1</f>
        <v>-1</v>
      </c>
      <c r="D187" s="17" t="e">
        <f t="shared" si="4"/>
        <v>#DIV/0!</v>
      </c>
      <c r="E187" s="17" t="e">
        <f t="shared" si="4"/>
        <v>#DIV/0!</v>
      </c>
    </row>
    <row r="188" spans="1:5" ht="15.75" thickBot="1" x14ac:dyDescent="0.3">
      <c r="A188" s="6" t="s">
        <v>34</v>
      </c>
      <c r="B188" s="16" t="s">
        <v>33</v>
      </c>
      <c r="C188" s="17">
        <f t="shared" si="4"/>
        <v>-1</v>
      </c>
      <c r="D188" s="17" t="e">
        <f t="shared" si="4"/>
        <v>#DIV/0!</v>
      </c>
      <c r="E188" s="17" t="e">
        <f t="shared" si="4"/>
        <v>#DIV/0!</v>
      </c>
    </row>
    <row r="189" spans="1:5" ht="15.75" thickBot="1" x14ac:dyDescent="0.3">
      <c r="A189" s="6" t="s">
        <v>35</v>
      </c>
      <c r="B189" s="16" t="s">
        <v>33</v>
      </c>
      <c r="C189" s="17" t="e">
        <f t="shared" si="4"/>
        <v>#DIV/0!</v>
      </c>
      <c r="D189" s="17" t="e">
        <f t="shared" si="4"/>
        <v>#DIV/0!</v>
      </c>
      <c r="E189" s="17" t="e">
        <f t="shared" si="4"/>
        <v>#DIV/0!</v>
      </c>
    </row>
    <row r="190" spans="1:5" ht="15.75" thickBot="1" x14ac:dyDescent="0.3">
      <c r="A190" s="117" t="s">
        <v>60</v>
      </c>
      <c r="B190" s="118"/>
      <c r="C190" s="118"/>
      <c r="D190" s="118"/>
      <c r="E190" s="119"/>
    </row>
    <row r="191" spans="1:5" ht="12.75" customHeight="1" x14ac:dyDescent="0.25">
      <c r="A191" s="106"/>
      <c r="B191" s="13">
        <v>2019</v>
      </c>
      <c r="C191" s="13">
        <v>2020</v>
      </c>
      <c r="D191" s="13">
        <v>2021</v>
      </c>
      <c r="E191" s="13">
        <v>2022</v>
      </c>
    </row>
    <row r="192" spans="1:5" ht="9" customHeight="1" thickBot="1" x14ac:dyDescent="0.3">
      <c r="A192" s="107"/>
      <c r="B192" s="14" t="s">
        <v>13</v>
      </c>
      <c r="C192" s="14" t="s">
        <v>14</v>
      </c>
      <c r="D192" s="14" t="s">
        <v>14</v>
      </c>
      <c r="E192" s="14" t="s">
        <v>14</v>
      </c>
    </row>
    <row r="193" spans="1:5" ht="15.75" thickBot="1" x14ac:dyDescent="0.3">
      <c r="A193" s="19" t="s">
        <v>61</v>
      </c>
      <c r="B193" s="20">
        <f>B194+B195+B196+B197</f>
        <v>0</v>
      </c>
      <c r="C193" s="20">
        <f>C194+C195+C196+C197</f>
        <v>0</v>
      </c>
      <c r="D193" s="20">
        <f>D194+D195+D196+D197</f>
        <v>0</v>
      </c>
      <c r="E193" s="20">
        <f>E194+E195+E196+E197</f>
        <v>0</v>
      </c>
    </row>
    <row r="194" spans="1:5" ht="15.75" thickBot="1" x14ac:dyDescent="0.3">
      <c r="A194" s="21" t="s">
        <v>38</v>
      </c>
      <c r="B194" s="20"/>
      <c r="C194" s="20"/>
      <c r="D194" s="20"/>
      <c r="E194" s="20"/>
    </row>
    <row r="195" spans="1:5" ht="15.75" thickBot="1" x14ac:dyDescent="0.3">
      <c r="A195" s="21" t="s">
        <v>62</v>
      </c>
      <c r="B195" s="20"/>
      <c r="C195" s="20"/>
      <c r="D195" s="20"/>
      <c r="E195" s="20"/>
    </row>
    <row r="196" spans="1:5" ht="15.75" thickBot="1" x14ac:dyDescent="0.3">
      <c r="A196" s="21" t="s">
        <v>63</v>
      </c>
      <c r="B196" s="20"/>
      <c r="C196" s="20"/>
      <c r="D196" s="20"/>
      <c r="E196" s="20"/>
    </row>
    <row r="197" spans="1:5" ht="15.75" thickBot="1" x14ac:dyDescent="0.3">
      <c r="A197" s="21" t="s">
        <v>64</v>
      </c>
      <c r="B197" s="20"/>
      <c r="C197" s="20"/>
      <c r="D197" s="20"/>
      <c r="E197" s="20"/>
    </row>
    <row r="198" spans="1:5" ht="15.75" thickBot="1" x14ac:dyDescent="0.3">
      <c r="A198" s="19" t="s">
        <v>65</v>
      </c>
      <c r="B198" s="23">
        <f>B199+B200+B201+B202</f>
        <v>40000</v>
      </c>
      <c r="C198" s="23">
        <f>C199+C200+C201+C202</f>
        <v>0</v>
      </c>
      <c r="D198" s="23">
        <f>D199+D200+D201+D202</f>
        <v>0</v>
      </c>
      <c r="E198" s="23">
        <f>E199+E200+E201+E202</f>
        <v>0</v>
      </c>
    </row>
    <row r="199" spans="1:5" ht="15.75" thickBot="1" x14ac:dyDescent="0.3">
      <c r="A199" s="21" t="s">
        <v>38</v>
      </c>
      <c r="B199" s="23">
        <v>40000</v>
      </c>
      <c r="C199" s="20"/>
      <c r="D199" s="20"/>
      <c r="E199" s="20"/>
    </row>
    <row r="200" spans="1:5" ht="15.75" thickBot="1" x14ac:dyDescent="0.3">
      <c r="A200" s="21" t="s">
        <v>62</v>
      </c>
      <c r="B200" s="23"/>
      <c r="C200" s="20"/>
      <c r="D200" s="20"/>
      <c r="E200" s="20"/>
    </row>
    <row r="201" spans="1:5" ht="15.75" thickBot="1" x14ac:dyDescent="0.3">
      <c r="A201" s="21" t="s">
        <v>63</v>
      </c>
      <c r="B201" s="23"/>
      <c r="C201" s="20"/>
      <c r="D201" s="20"/>
      <c r="E201" s="20"/>
    </row>
    <row r="202" spans="1:5" ht="15.75" thickBot="1" x14ac:dyDescent="0.3">
      <c r="A202" s="21" t="s">
        <v>64</v>
      </c>
      <c r="B202" s="23"/>
      <c r="C202" s="20"/>
      <c r="D202" s="20"/>
      <c r="E202" s="20"/>
    </row>
    <row r="203" spans="1:5" ht="15.75" thickBot="1" x14ac:dyDescent="0.3">
      <c r="A203" s="39" t="s">
        <v>46</v>
      </c>
      <c r="B203" s="23">
        <f>B193+B198</f>
        <v>40000</v>
      </c>
      <c r="C203" s="23">
        <f>C193+C198</f>
        <v>0</v>
      </c>
      <c r="D203" s="23">
        <f>D193+D198</f>
        <v>0</v>
      </c>
      <c r="E203" s="23">
        <f>E193+E198</f>
        <v>0</v>
      </c>
    </row>
    <row r="204" spans="1:5" ht="15.75" thickBot="1" x14ac:dyDescent="0.3">
      <c r="A204" s="12" t="s">
        <v>54</v>
      </c>
      <c r="B204" s="108" t="s">
        <v>363</v>
      </c>
      <c r="C204" s="213"/>
      <c r="D204" s="109"/>
      <c r="E204" s="110"/>
    </row>
    <row r="205" spans="1:5" ht="34.5" thickBot="1" x14ac:dyDescent="0.3">
      <c r="A205" s="12" t="s">
        <v>109</v>
      </c>
      <c r="B205" s="12" t="s">
        <v>363</v>
      </c>
      <c r="C205" s="37" t="s">
        <v>56</v>
      </c>
      <c r="D205" s="108" t="s">
        <v>364</v>
      </c>
      <c r="E205" s="110"/>
    </row>
    <row r="206" spans="1:5" ht="21" customHeight="1" thickBot="1" x14ac:dyDescent="0.3">
      <c r="A206" s="6" t="s">
        <v>26</v>
      </c>
      <c r="B206" s="111" t="s">
        <v>365</v>
      </c>
      <c r="C206" s="112"/>
      <c r="D206" s="112"/>
      <c r="E206" s="113"/>
    </row>
    <row r="207" spans="1:5" ht="15.75" thickBot="1" x14ac:dyDescent="0.3">
      <c r="A207" s="6" t="s">
        <v>28</v>
      </c>
      <c r="B207" s="114" t="s">
        <v>366</v>
      </c>
      <c r="C207" s="115"/>
      <c r="D207" s="115"/>
      <c r="E207" s="116"/>
    </row>
    <row r="208" spans="1:5" ht="12.75" customHeight="1" x14ac:dyDescent="0.25">
      <c r="A208" s="106"/>
      <c r="B208" s="13">
        <v>2019</v>
      </c>
      <c r="C208" s="13">
        <v>2020</v>
      </c>
      <c r="D208" s="13">
        <v>2021</v>
      </c>
      <c r="E208" s="13">
        <v>2022</v>
      </c>
    </row>
    <row r="209" spans="1:5" ht="9" customHeight="1" thickBot="1" x14ac:dyDescent="0.3">
      <c r="A209" s="107"/>
      <c r="B209" s="14" t="s">
        <v>13</v>
      </c>
      <c r="C209" s="14" t="s">
        <v>14</v>
      </c>
      <c r="D209" s="14" t="s">
        <v>14</v>
      </c>
      <c r="E209" s="14" t="s">
        <v>14</v>
      </c>
    </row>
    <row r="210" spans="1:5" ht="15.75" thickBot="1" x14ac:dyDescent="0.3">
      <c r="A210" s="6" t="s">
        <v>29</v>
      </c>
      <c r="B210" s="16">
        <v>1</v>
      </c>
      <c r="C210" s="16">
        <v>1</v>
      </c>
      <c r="D210" s="16">
        <v>1</v>
      </c>
      <c r="E210" s="16">
        <v>1</v>
      </c>
    </row>
    <row r="211" spans="1:5" ht="15.75" thickBot="1" x14ac:dyDescent="0.3">
      <c r="A211" s="6" t="s">
        <v>30</v>
      </c>
      <c r="B211" s="15">
        <v>50000</v>
      </c>
      <c r="C211" s="15">
        <v>0</v>
      </c>
      <c r="D211" s="15">
        <v>30000</v>
      </c>
      <c r="E211" s="15">
        <v>50000</v>
      </c>
    </row>
    <row r="212" spans="1:5" ht="15.75" thickBot="1" x14ac:dyDescent="0.3">
      <c r="A212" s="6" t="s">
        <v>31</v>
      </c>
      <c r="B212" s="15">
        <f>B211/B210</f>
        <v>50000</v>
      </c>
      <c r="C212" s="15">
        <f>C211/C210</f>
        <v>0</v>
      </c>
      <c r="D212" s="15">
        <f>D211/D210</f>
        <v>30000</v>
      </c>
      <c r="E212" s="15">
        <f>E211/E210</f>
        <v>50000</v>
      </c>
    </row>
    <row r="213" spans="1:5" ht="15.75" thickBot="1" x14ac:dyDescent="0.3">
      <c r="A213" s="6" t="s">
        <v>32</v>
      </c>
      <c r="B213" s="16" t="s">
        <v>33</v>
      </c>
      <c r="C213" s="17">
        <f t="shared" ref="C213:E215" si="5">C210/B210-1</f>
        <v>0</v>
      </c>
      <c r="D213" s="17">
        <f t="shared" si="5"/>
        <v>0</v>
      </c>
      <c r="E213" s="17">
        <f t="shared" si="5"/>
        <v>0</v>
      </c>
    </row>
    <row r="214" spans="1:5" ht="15.75" thickBot="1" x14ac:dyDescent="0.3">
      <c r="A214" s="6" t="s">
        <v>34</v>
      </c>
      <c r="B214" s="16" t="s">
        <v>33</v>
      </c>
      <c r="C214" s="17">
        <f t="shared" si="5"/>
        <v>-1</v>
      </c>
      <c r="D214" s="17" t="e">
        <f t="shared" si="5"/>
        <v>#DIV/0!</v>
      </c>
      <c r="E214" s="17">
        <f t="shared" si="5"/>
        <v>0.66666666666666674</v>
      </c>
    </row>
    <row r="215" spans="1:5" ht="15.75" thickBot="1" x14ac:dyDescent="0.3">
      <c r="A215" s="6" t="s">
        <v>35</v>
      </c>
      <c r="B215" s="16" t="s">
        <v>33</v>
      </c>
      <c r="C215" s="17">
        <f t="shared" si="5"/>
        <v>-1</v>
      </c>
      <c r="D215" s="17" t="e">
        <f t="shared" si="5"/>
        <v>#DIV/0!</v>
      </c>
      <c r="E215" s="17">
        <f t="shared" si="5"/>
        <v>0.66666666666666674</v>
      </c>
    </row>
    <row r="216" spans="1:5" ht="15.75" thickBot="1" x14ac:dyDescent="0.3">
      <c r="A216" s="117" t="s">
        <v>71</v>
      </c>
      <c r="B216" s="118"/>
      <c r="C216" s="118"/>
      <c r="D216" s="118"/>
      <c r="E216" s="119"/>
    </row>
    <row r="217" spans="1:5" ht="12.75" customHeight="1" x14ac:dyDescent="0.25">
      <c r="A217" s="106"/>
      <c r="B217" s="13">
        <v>2019</v>
      </c>
      <c r="C217" s="13">
        <v>2020</v>
      </c>
      <c r="D217" s="13">
        <v>2021</v>
      </c>
      <c r="E217" s="13">
        <v>2022</v>
      </c>
    </row>
    <row r="218" spans="1:5" ht="9" customHeight="1" thickBot="1" x14ac:dyDescent="0.3">
      <c r="A218" s="107"/>
      <c r="B218" s="14" t="s">
        <v>13</v>
      </c>
      <c r="C218" s="14" t="s">
        <v>14</v>
      </c>
      <c r="D218" s="14" t="s">
        <v>14</v>
      </c>
      <c r="E218" s="14" t="s">
        <v>14</v>
      </c>
    </row>
    <row r="219" spans="1:5" ht="15.75" thickBot="1" x14ac:dyDescent="0.3">
      <c r="A219" s="19" t="s">
        <v>61</v>
      </c>
      <c r="B219" s="20">
        <f>B220+B221+B222+B223</f>
        <v>0</v>
      </c>
      <c r="C219" s="20">
        <f>C220+C221+C222+C223</f>
        <v>0</v>
      </c>
      <c r="D219" s="20">
        <f>D220+D221+D222+D223</f>
        <v>0</v>
      </c>
      <c r="E219" s="20">
        <f>E220+E221+E222+E223</f>
        <v>0</v>
      </c>
    </row>
    <row r="220" spans="1:5" ht="15.75" thickBot="1" x14ac:dyDescent="0.3">
      <c r="A220" s="21" t="s">
        <v>38</v>
      </c>
      <c r="B220" s="20"/>
      <c r="C220" s="20"/>
      <c r="D220" s="20"/>
      <c r="E220" s="20"/>
    </row>
    <row r="221" spans="1:5" ht="15.75" thickBot="1" x14ac:dyDescent="0.3">
      <c r="A221" s="21" t="s">
        <v>62</v>
      </c>
      <c r="B221" s="20"/>
      <c r="C221" s="20"/>
      <c r="D221" s="20"/>
      <c r="E221" s="20"/>
    </row>
    <row r="222" spans="1:5" ht="15.75" thickBot="1" x14ac:dyDescent="0.3">
      <c r="A222" s="21" t="s">
        <v>63</v>
      </c>
      <c r="B222" s="20"/>
      <c r="C222" s="20"/>
      <c r="D222" s="20"/>
      <c r="E222" s="20"/>
    </row>
    <row r="223" spans="1:5" ht="15.75" thickBot="1" x14ac:dyDescent="0.3">
      <c r="A223" s="21" t="s">
        <v>64</v>
      </c>
      <c r="B223" s="20"/>
      <c r="C223" s="20"/>
      <c r="D223" s="20"/>
      <c r="E223" s="20"/>
    </row>
    <row r="224" spans="1:5" ht="15.75" thickBot="1" x14ac:dyDescent="0.3">
      <c r="A224" s="19" t="s">
        <v>65</v>
      </c>
      <c r="B224" s="23">
        <f>B225+B226+B227+B228</f>
        <v>50000</v>
      </c>
      <c r="C224" s="23">
        <f>C225+C226+C227+C228</f>
        <v>0</v>
      </c>
      <c r="D224" s="23">
        <f>D225+D226+D227+D228</f>
        <v>30000</v>
      </c>
      <c r="E224" s="23">
        <f>E225+E226+E227+E228</f>
        <v>50000</v>
      </c>
    </row>
    <row r="225" spans="1:5" ht="15.75" thickBot="1" x14ac:dyDescent="0.3">
      <c r="A225" s="21" t="s">
        <v>38</v>
      </c>
      <c r="B225" s="23">
        <v>50000</v>
      </c>
      <c r="C225" s="20">
        <v>0</v>
      </c>
      <c r="D225" s="20">
        <v>30000</v>
      </c>
      <c r="E225" s="20">
        <v>50000</v>
      </c>
    </row>
    <row r="226" spans="1:5" ht="15.75" thickBot="1" x14ac:dyDescent="0.3">
      <c r="A226" s="21" t="s">
        <v>62</v>
      </c>
      <c r="B226" s="23"/>
      <c r="C226" s="20"/>
      <c r="D226" s="20"/>
      <c r="E226" s="20"/>
    </row>
    <row r="227" spans="1:5" ht="15.75" thickBot="1" x14ac:dyDescent="0.3">
      <c r="A227" s="21" t="s">
        <v>63</v>
      </c>
      <c r="B227" s="23"/>
      <c r="C227" s="20"/>
      <c r="D227" s="20"/>
      <c r="E227" s="20"/>
    </row>
    <row r="228" spans="1:5" ht="15.75" thickBot="1" x14ac:dyDescent="0.3">
      <c r="A228" s="21" t="s">
        <v>64</v>
      </c>
      <c r="B228" s="23"/>
      <c r="C228" s="20"/>
      <c r="D228" s="20"/>
      <c r="E228" s="20"/>
    </row>
    <row r="229" spans="1:5" ht="15.75" thickBot="1" x14ac:dyDescent="0.3">
      <c r="A229" s="39" t="s">
        <v>72</v>
      </c>
      <c r="B229" s="23">
        <f>B219+B224</f>
        <v>50000</v>
      </c>
      <c r="C229" s="23">
        <f>C219+C224</f>
        <v>0</v>
      </c>
      <c r="D229" s="23">
        <f>D219+D224</f>
        <v>30000</v>
      </c>
      <c r="E229" s="23">
        <f>E219+E224</f>
        <v>50000</v>
      </c>
    </row>
    <row r="230" spans="1:5" ht="15.75" thickBot="1" x14ac:dyDescent="0.3">
      <c r="A230" s="12" t="s">
        <v>54</v>
      </c>
      <c r="B230" s="108" t="s">
        <v>367</v>
      </c>
      <c r="C230" s="213"/>
      <c r="D230" s="109"/>
      <c r="E230" s="110"/>
    </row>
    <row r="231" spans="1:5" ht="34.5" thickBot="1" x14ac:dyDescent="0.3">
      <c r="A231" s="12" t="s">
        <v>109</v>
      </c>
      <c r="B231" s="40" t="s">
        <v>368</v>
      </c>
      <c r="C231" s="41" t="s">
        <v>56</v>
      </c>
      <c r="D231" s="42"/>
      <c r="E231" s="43"/>
    </row>
    <row r="232" spans="1:5" ht="67.5" customHeight="1" thickBot="1" x14ac:dyDescent="0.3">
      <c r="A232" s="6" t="s">
        <v>26</v>
      </c>
      <c r="B232" s="225" t="s">
        <v>369</v>
      </c>
      <c r="C232" s="226"/>
      <c r="D232" s="226"/>
      <c r="E232" s="227"/>
    </row>
    <row r="233" spans="1:5" ht="15.75" thickBot="1" x14ac:dyDescent="0.3">
      <c r="A233" s="6" t="s">
        <v>28</v>
      </c>
      <c r="B233" s="228" t="s">
        <v>370</v>
      </c>
      <c r="C233" s="229"/>
      <c r="D233" s="229"/>
      <c r="E233" s="230"/>
    </row>
    <row r="234" spans="1:5" ht="12.75" customHeight="1" x14ac:dyDescent="0.25">
      <c r="A234" s="106"/>
      <c r="B234" s="13">
        <v>2019</v>
      </c>
      <c r="C234" s="13">
        <v>2020</v>
      </c>
      <c r="D234" s="13">
        <v>2021</v>
      </c>
      <c r="E234" s="13">
        <v>2022</v>
      </c>
    </row>
    <row r="235" spans="1:5" ht="9" customHeight="1" thickBot="1" x14ac:dyDescent="0.3">
      <c r="A235" s="107"/>
      <c r="B235" s="14" t="s">
        <v>13</v>
      </c>
      <c r="C235" s="14" t="s">
        <v>14</v>
      </c>
      <c r="D235" s="14" t="s">
        <v>14</v>
      </c>
      <c r="E235" s="14" t="s">
        <v>14</v>
      </c>
    </row>
    <row r="236" spans="1:5" ht="15.75" thickBot="1" x14ac:dyDescent="0.3">
      <c r="A236" s="6" t="s">
        <v>29</v>
      </c>
      <c r="B236" s="16">
        <v>1</v>
      </c>
      <c r="C236" s="16">
        <v>1</v>
      </c>
      <c r="D236" s="16">
        <v>1</v>
      </c>
      <c r="E236" s="16">
        <v>1</v>
      </c>
    </row>
    <row r="237" spans="1:5" ht="15.75" thickBot="1" x14ac:dyDescent="0.3">
      <c r="A237" s="6" t="s">
        <v>30</v>
      </c>
      <c r="B237" s="15">
        <f>B255</f>
        <v>50000</v>
      </c>
      <c r="C237" s="15">
        <f>C255</f>
        <v>0</v>
      </c>
      <c r="D237" s="15">
        <f>D255</f>
        <v>50000</v>
      </c>
      <c r="E237" s="15">
        <f>E255</f>
        <v>50000</v>
      </c>
    </row>
    <row r="238" spans="1:5" ht="15.75" thickBot="1" x14ac:dyDescent="0.3">
      <c r="A238" s="6" t="s">
        <v>31</v>
      </c>
      <c r="B238" s="15">
        <f>B237/B236</f>
        <v>50000</v>
      </c>
      <c r="C238" s="15">
        <f>C237/C236</f>
        <v>0</v>
      </c>
      <c r="D238" s="15">
        <f>D237/D236</f>
        <v>50000</v>
      </c>
      <c r="E238" s="15">
        <f>E237/E236</f>
        <v>50000</v>
      </c>
    </row>
    <row r="239" spans="1:5" ht="15.75" thickBot="1" x14ac:dyDescent="0.3">
      <c r="A239" s="6" t="s">
        <v>32</v>
      </c>
      <c r="B239" s="16" t="s">
        <v>33</v>
      </c>
      <c r="C239" s="17">
        <f t="shared" ref="C239:E241" si="6">C236/B236-1</f>
        <v>0</v>
      </c>
      <c r="D239" s="17">
        <f t="shared" si="6"/>
        <v>0</v>
      </c>
      <c r="E239" s="17">
        <f t="shared" si="6"/>
        <v>0</v>
      </c>
    </row>
    <row r="240" spans="1:5" ht="15.75" thickBot="1" x14ac:dyDescent="0.3">
      <c r="A240" s="6" t="s">
        <v>34</v>
      </c>
      <c r="B240" s="16" t="s">
        <v>33</v>
      </c>
      <c r="C240" s="17">
        <f t="shared" si="6"/>
        <v>-1</v>
      </c>
      <c r="D240" s="17" t="e">
        <f t="shared" si="6"/>
        <v>#DIV/0!</v>
      </c>
      <c r="E240" s="17">
        <f t="shared" si="6"/>
        <v>0</v>
      </c>
    </row>
    <row r="241" spans="1:5" ht="15.75" thickBot="1" x14ac:dyDescent="0.3">
      <c r="A241" s="6" t="s">
        <v>35</v>
      </c>
      <c r="B241" s="16" t="s">
        <v>33</v>
      </c>
      <c r="C241" s="17">
        <f t="shared" si="6"/>
        <v>-1</v>
      </c>
      <c r="D241" s="17" t="e">
        <f t="shared" si="6"/>
        <v>#DIV/0!</v>
      </c>
      <c r="E241" s="17">
        <f t="shared" si="6"/>
        <v>0</v>
      </c>
    </row>
    <row r="242" spans="1:5" ht="15.75" thickBot="1" x14ac:dyDescent="0.3">
      <c r="A242" s="117" t="s">
        <v>81</v>
      </c>
      <c r="B242" s="118"/>
      <c r="C242" s="118"/>
      <c r="D242" s="118"/>
      <c r="E242" s="119"/>
    </row>
    <row r="243" spans="1:5" ht="12.75" customHeight="1" x14ac:dyDescent="0.25">
      <c r="A243" s="106"/>
      <c r="B243" s="13">
        <v>2019</v>
      </c>
      <c r="C243" s="13">
        <v>2020</v>
      </c>
      <c r="D243" s="13">
        <v>2021</v>
      </c>
      <c r="E243" s="13">
        <v>2022</v>
      </c>
    </row>
    <row r="244" spans="1:5" ht="9" customHeight="1" thickBot="1" x14ac:dyDescent="0.3">
      <c r="A244" s="107"/>
      <c r="B244" s="14" t="s">
        <v>13</v>
      </c>
      <c r="C244" s="14" t="s">
        <v>14</v>
      </c>
      <c r="D244" s="14" t="s">
        <v>14</v>
      </c>
      <c r="E244" s="14" t="s">
        <v>14</v>
      </c>
    </row>
    <row r="245" spans="1:5" ht="15.75" thickBot="1" x14ac:dyDescent="0.3">
      <c r="A245" s="19" t="s">
        <v>61</v>
      </c>
      <c r="B245" s="20">
        <f>B246+B247+B248+B249</f>
        <v>0</v>
      </c>
      <c r="C245" s="20">
        <f>C246+C247+C248+C249</f>
        <v>0</v>
      </c>
      <c r="D245" s="20">
        <f>D246+D247+D248+D249</f>
        <v>0</v>
      </c>
      <c r="E245" s="20">
        <f>E246+E247+E248+E249</f>
        <v>0</v>
      </c>
    </row>
    <row r="246" spans="1:5" ht="15.75" thickBot="1" x14ac:dyDescent="0.3">
      <c r="A246" s="21" t="s">
        <v>38</v>
      </c>
      <c r="B246" s="20"/>
      <c r="C246" s="20"/>
      <c r="D246" s="20"/>
      <c r="E246" s="20"/>
    </row>
    <row r="247" spans="1:5" ht="15.75" thickBot="1" x14ac:dyDescent="0.3">
      <c r="A247" s="21" t="s">
        <v>62</v>
      </c>
      <c r="B247" s="20"/>
      <c r="C247" s="20"/>
      <c r="D247" s="20"/>
      <c r="E247" s="20"/>
    </row>
    <row r="248" spans="1:5" ht="15.75" thickBot="1" x14ac:dyDescent="0.3">
      <c r="A248" s="21" t="s">
        <v>63</v>
      </c>
      <c r="B248" s="20"/>
      <c r="C248" s="20"/>
      <c r="D248" s="20"/>
      <c r="E248" s="20"/>
    </row>
    <row r="249" spans="1:5" ht="15.75" thickBot="1" x14ac:dyDescent="0.3">
      <c r="A249" s="21" t="s">
        <v>64</v>
      </c>
      <c r="B249" s="20"/>
      <c r="C249" s="20"/>
      <c r="D249" s="20"/>
      <c r="E249" s="20"/>
    </row>
    <row r="250" spans="1:5" ht="15.75" thickBot="1" x14ac:dyDescent="0.3">
      <c r="A250" s="19" t="s">
        <v>65</v>
      </c>
      <c r="B250" s="23">
        <f>B251+B252+B253+B254</f>
        <v>50000</v>
      </c>
      <c r="C250" s="23">
        <f>C251+C252+C253+C254</f>
        <v>0</v>
      </c>
      <c r="D250" s="23">
        <f>D251+D252+D253+D254</f>
        <v>50000</v>
      </c>
      <c r="E250" s="23">
        <f>E251+E252+E253+E254</f>
        <v>50000</v>
      </c>
    </row>
    <row r="251" spans="1:5" ht="15.75" thickBot="1" x14ac:dyDescent="0.3">
      <c r="A251" s="21" t="s">
        <v>38</v>
      </c>
      <c r="B251" s="23">
        <v>50000</v>
      </c>
      <c r="C251" s="20"/>
      <c r="D251" s="24">
        <v>50000</v>
      </c>
      <c r="E251" s="20">
        <v>50000</v>
      </c>
    </row>
    <row r="252" spans="1:5" ht="15.75" thickBot="1" x14ac:dyDescent="0.3">
      <c r="A252" s="21" t="s">
        <v>62</v>
      </c>
      <c r="B252" s="23"/>
      <c r="C252" s="20"/>
      <c r="D252" s="20"/>
      <c r="E252" s="20"/>
    </row>
    <row r="253" spans="1:5" ht="15.75" thickBot="1" x14ac:dyDescent="0.3">
      <c r="A253" s="21" t="s">
        <v>63</v>
      </c>
      <c r="B253" s="23"/>
      <c r="C253" s="20"/>
      <c r="D253" s="20"/>
      <c r="E253" s="20"/>
    </row>
    <row r="254" spans="1:5" ht="15.75" thickBot="1" x14ac:dyDescent="0.3">
      <c r="A254" s="21" t="s">
        <v>64</v>
      </c>
      <c r="B254" s="23"/>
      <c r="C254" s="20"/>
      <c r="D254" s="20"/>
      <c r="E254" s="20"/>
    </row>
    <row r="255" spans="1:5" ht="15.75" thickBot="1" x14ac:dyDescent="0.3">
      <c r="A255" s="28" t="s">
        <v>82</v>
      </c>
      <c r="B255" s="23">
        <f>B245+B250</f>
        <v>50000</v>
      </c>
      <c r="C255" s="23">
        <f>C245+C250</f>
        <v>0</v>
      </c>
      <c r="D255" s="23">
        <f>D245+D250</f>
        <v>50000</v>
      </c>
      <c r="E255" s="23">
        <f>E245+E250</f>
        <v>50000</v>
      </c>
    </row>
    <row r="256" spans="1:5" ht="25.5" customHeight="1" thickBot="1" x14ac:dyDescent="0.3">
      <c r="A256" s="44" t="s">
        <v>76</v>
      </c>
      <c r="B256" s="222" t="s">
        <v>371</v>
      </c>
      <c r="C256" s="223"/>
      <c r="D256" s="223"/>
      <c r="E256" s="224"/>
    </row>
    <row r="257" spans="1:5" ht="57" thickBot="1" x14ac:dyDescent="0.3">
      <c r="A257" s="12" t="s">
        <v>109</v>
      </c>
      <c r="B257" s="77" t="s">
        <v>371</v>
      </c>
      <c r="C257" s="41" t="s">
        <v>56</v>
      </c>
      <c r="D257" s="42"/>
      <c r="E257" s="43"/>
    </row>
    <row r="258" spans="1:5" ht="36.75" customHeight="1" thickBot="1" x14ac:dyDescent="0.3">
      <c r="A258" s="6" t="s">
        <v>26</v>
      </c>
      <c r="B258" s="111" t="s">
        <v>372</v>
      </c>
      <c r="C258" s="112"/>
      <c r="D258" s="112"/>
      <c r="E258" s="113"/>
    </row>
    <row r="259" spans="1:5" ht="15.75" thickBot="1" x14ac:dyDescent="0.3">
      <c r="A259" s="6" t="s">
        <v>28</v>
      </c>
      <c r="B259" s="114" t="s">
        <v>373</v>
      </c>
      <c r="C259" s="115"/>
      <c r="D259" s="115"/>
      <c r="E259" s="116"/>
    </row>
    <row r="260" spans="1:5" ht="12.75" customHeight="1" x14ac:dyDescent="0.25">
      <c r="A260" s="106"/>
      <c r="B260" s="13">
        <v>2019</v>
      </c>
      <c r="C260" s="13">
        <v>2020</v>
      </c>
      <c r="D260" s="13">
        <v>2021</v>
      </c>
      <c r="E260" s="13">
        <v>2022</v>
      </c>
    </row>
    <row r="261" spans="1:5" ht="9" customHeight="1" thickBot="1" x14ac:dyDescent="0.3">
      <c r="A261" s="107"/>
      <c r="B261" s="14" t="s">
        <v>13</v>
      </c>
      <c r="C261" s="14" t="s">
        <v>14</v>
      </c>
      <c r="D261" s="14" t="s">
        <v>14</v>
      </c>
      <c r="E261" s="14" t="s">
        <v>14</v>
      </c>
    </row>
    <row r="262" spans="1:5" ht="15.75" thickBot="1" x14ac:dyDescent="0.3">
      <c r="A262" s="6" t="s">
        <v>29</v>
      </c>
      <c r="B262" s="16">
        <v>2.4</v>
      </c>
      <c r="C262" s="16">
        <v>2.4</v>
      </c>
      <c r="D262" s="6"/>
      <c r="E262" s="6"/>
    </row>
    <row r="263" spans="1:5" ht="15.75" thickBot="1" x14ac:dyDescent="0.3">
      <c r="A263" s="6" t="s">
        <v>30</v>
      </c>
      <c r="B263" s="15">
        <f>B281</f>
        <v>100000</v>
      </c>
      <c r="C263" s="15">
        <f>C281</f>
        <v>50000</v>
      </c>
      <c r="D263" s="15">
        <f>D281</f>
        <v>0</v>
      </c>
      <c r="E263" s="15">
        <v>0</v>
      </c>
    </row>
    <row r="264" spans="1:5" ht="15.75" thickBot="1" x14ac:dyDescent="0.3">
      <c r="A264" s="6" t="s">
        <v>31</v>
      </c>
      <c r="B264" s="15">
        <f>B263/B262</f>
        <v>41666.666666666672</v>
      </c>
      <c r="C264" s="15">
        <f>C263/C262</f>
        <v>20833.333333333336</v>
      </c>
      <c r="D264" s="15" t="e">
        <f>D263/D262</f>
        <v>#DIV/0!</v>
      </c>
      <c r="E264" s="15" t="e">
        <f>E263/E262</f>
        <v>#DIV/0!</v>
      </c>
    </row>
    <row r="265" spans="1:5" ht="15.75" thickBot="1" x14ac:dyDescent="0.3">
      <c r="A265" s="6" t="s">
        <v>32</v>
      </c>
      <c r="B265" s="16" t="s">
        <v>33</v>
      </c>
      <c r="C265" s="17">
        <f t="shared" ref="C265:E267" si="7">C262/B262-1</f>
        <v>0</v>
      </c>
      <c r="D265" s="17">
        <f t="shared" si="7"/>
        <v>-1</v>
      </c>
      <c r="E265" s="17" t="e">
        <f t="shared" si="7"/>
        <v>#DIV/0!</v>
      </c>
    </row>
    <row r="266" spans="1:5" ht="15.75" thickBot="1" x14ac:dyDescent="0.3">
      <c r="A266" s="6" t="s">
        <v>34</v>
      </c>
      <c r="B266" s="16" t="s">
        <v>33</v>
      </c>
      <c r="C266" s="17">
        <f t="shared" si="7"/>
        <v>-0.5</v>
      </c>
      <c r="D266" s="17">
        <f t="shared" si="7"/>
        <v>-1</v>
      </c>
      <c r="E266" s="17" t="e">
        <f t="shared" si="7"/>
        <v>#DIV/0!</v>
      </c>
    </row>
    <row r="267" spans="1:5" ht="15.75" thickBot="1" x14ac:dyDescent="0.3">
      <c r="A267" s="6" t="s">
        <v>35</v>
      </c>
      <c r="B267" s="16" t="s">
        <v>33</v>
      </c>
      <c r="C267" s="17">
        <f t="shared" si="7"/>
        <v>-0.5</v>
      </c>
      <c r="D267" s="17" t="e">
        <f t="shared" si="7"/>
        <v>#DIV/0!</v>
      </c>
      <c r="E267" s="17" t="e">
        <f t="shared" si="7"/>
        <v>#DIV/0!</v>
      </c>
    </row>
    <row r="268" spans="1:5" ht="15.75" thickBot="1" x14ac:dyDescent="0.3">
      <c r="A268" s="117" t="s">
        <v>78</v>
      </c>
      <c r="B268" s="118"/>
      <c r="C268" s="118"/>
      <c r="D268" s="118"/>
      <c r="E268" s="119"/>
    </row>
    <row r="269" spans="1:5" ht="12.75" customHeight="1" x14ac:dyDescent="0.25">
      <c r="A269" s="106"/>
      <c r="B269" s="13">
        <v>2019</v>
      </c>
      <c r="C269" s="13">
        <v>2020</v>
      </c>
      <c r="D269" s="13">
        <v>2021</v>
      </c>
      <c r="E269" s="13">
        <v>2022</v>
      </c>
    </row>
    <row r="270" spans="1:5" ht="9" customHeight="1" thickBot="1" x14ac:dyDescent="0.3">
      <c r="A270" s="107"/>
      <c r="B270" s="14" t="s">
        <v>13</v>
      </c>
      <c r="C270" s="14" t="s">
        <v>14</v>
      </c>
      <c r="D270" s="14" t="s">
        <v>14</v>
      </c>
      <c r="E270" s="14" t="s">
        <v>14</v>
      </c>
    </row>
    <row r="271" spans="1:5" ht="15.75" thickBot="1" x14ac:dyDescent="0.3">
      <c r="A271" s="19" t="s">
        <v>61</v>
      </c>
      <c r="B271" s="20">
        <f>B272+B273+B274+B275</f>
        <v>0</v>
      </c>
      <c r="C271" s="20">
        <f>C272+C273+C274+C275</f>
        <v>0</v>
      </c>
      <c r="D271" s="20">
        <f>D272+D273+D274+D275</f>
        <v>0</v>
      </c>
      <c r="E271" s="20">
        <f>E272+E273+E274+E275</f>
        <v>0</v>
      </c>
    </row>
    <row r="272" spans="1:5" ht="15.75" thickBot="1" x14ac:dyDescent="0.3">
      <c r="A272" s="21" t="s">
        <v>38</v>
      </c>
      <c r="B272" s="20"/>
      <c r="C272" s="20"/>
      <c r="D272" s="20"/>
      <c r="E272" s="20"/>
    </row>
    <row r="273" spans="1:5" ht="15.75" thickBot="1" x14ac:dyDescent="0.3">
      <c r="A273" s="21" t="s">
        <v>62</v>
      </c>
      <c r="B273" s="20"/>
      <c r="C273" s="20"/>
      <c r="D273" s="20"/>
      <c r="E273" s="20"/>
    </row>
    <row r="274" spans="1:5" ht="15.75" thickBot="1" x14ac:dyDescent="0.3">
      <c r="A274" s="21" t="s">
        <v>63</v>
      </c>
      <c r="B274" s="20"/>
      <c r="C274" s="20"/>
      <c r="D274" s="20"/>
      <c r="E274" s="20"/>
    </row>
    <row r="275" spans="1:5" ht="15.75" thickBot="1" x14ac:dyDescent="0.3">
      <c r="A275" s="21" t="s">
        <v>64</v>
      </c>
      <c r="B275" s="20"/>
      <c r="C275" s="20"/>
      <c r="D275" s="20"/>
      <c r="E275" s="20"/>
    </row>
    <row r="276" spans="1:5" ht="15.75" thickBot="1" x14ac:dyDescent="0.3">
      <c r="A276" s="19" t="s">
        <v>65</v>
      </c>
      <c r="B276" s="23">
        <f>B277+B278+B279+B280</f>
        <v>100000</v>
      </c>
      <c r="C276" s="23">
        <f>C277+C278+C279+C280</f>
        <v>50000</v>
      </c>
      <c r="D276" s="23">
        <f>D277+D278+D279+D280</f>
        <v>0</v>
      </c>
      <c r="E276" s="23">
        <f>E277+E278+E279+E280</f>
        <v>0</v>
      </c>
    </row>
    <row r="277" spans="1:5" ht="15.75" thickBot="1" x14ac:dyDescent="0.3">
      <c r="A277" s="21" t="s">
        <v>38</v>
      </c>
      <c r="B277" s="23">
        <v>100000</v>
      </c>
      <c r="C277" s="23">
        <v>50000</v>
      </c>
      <c r="D277" s="23"/>
      <c r="E277" s="23"/>
    </row>
    <row r="278" spans="1:5" ht="15.75" thickBot="1" x14ac:dyDescent="0.3">
      <c r="A278" s="21" t="s">
        <v>62</v>
      </c>
      <c r="B278" s="23"/>
      <c r="C278" s="23"/>
      <c r="D278" s="23"/>
      <c r="E278" s="23"/>
    </row>
    <row r="279" spans="1:5" ht="15.75" thickBot="1" x14ac:dyDescent="0.3">
      <c r="A279" s="21" t="s">
        <v>63</v>
      </c>
      <c r="B279" s="23"/>
      <c r="C279" s="23"/>
      <c r="D279" s="23"/>
      <c r="E279" s="23"/>
    </row>
    <row r="280" spans="1:5" ht="15.75" thickBot="1" x14ac:dyDescent="0.3">
      <c r="A280" s="21" t="s">
        <v>64</v>
      </c>
      <c r="B280" s="23"/>
      <c r="C280" s="23"/>
      <c r="D280" s="23"/>
      <c r="E280" s="23"/>
    </row>
    <row r="281" spans="1:5" ht="15.75" thickBot="1" x14ac:dyDescent="0.3">
      <c r="A281" s="28" t="s">
        <v>50</v>
      </c>
      <c r="B281" s="23">
        <f>B271+B276</f>
        <v>100000</v>
      </c>
      <c r="C281" s="23">
        <f>C271+C276</f>
        <v>50000</v>
      </c>
      <c r="D281" s="23">
        <f>D271+D276</f>
        <v>0</v>
      </c>
      <c r="E281" s="23">
        <f>E271+E276</f>
        <v>0</v>
      </c>
    </row>
    <row r="282" spans="1:5" ht="15.75" thickBot="1" x14ac:dyDescent="0.3">
      <c r="A282" s="44" t="s">
        <v>76</v>
      </c>
      <c r="B282" s="108" t="s">
        <v>374</v>
      </c>
      <c r="C282" s="109"/>
      <c r="D282" s="109"/>
      <c r="E282" s="110"/>
    </row>
    <row r="283" spans="1:5" ht="34.5" thickBot="1" x14ac:dyDescent="0.3">
      <c r="A283" s="12" t="s">
        <v>109</v>
      </c>
      <c r="B283" s="40" t="s">
        <v>375</v>
      </c>
      <c r="C283" s="41" t="s">
        <v>56</v>
      </c>
      <c r="D283" s="42"/>
      <c r="E283" s="43"/>
    </row>
    <row r="284" spans="1:5" ht="15.75" thickBot="1" x14ac:dyDescent="0.3">
      <c r="A284" s="6" t="s">
        <v>26</v>
      </c>
      <c r="B284" s="111" t="s">
        <v>374</v>
      </c>
      <c r="C284" s="112"/>
      <c r="D284" s="112"/>
      <c r="E284" s="113"/>
    </row>
    <row r="285" spans="1:5" ht="15.75" thickBot="1" x14ac:dyDescent="0.3">
      <c r="A285" s="6" t="s">
        <v>28</v>
      </c>
      <c r="B285" s="114" t="s">
        <v>376</v>
      </c>
      <c r="C285" s="115"/>
      <c r="D285" s="115"/>
      <c r="E285" s="116"/>
    </row>
    <row r="286" spans="1:5" x14ac:dyDescent="0.25">
      <c r="A286" s="106"/>
      <c r="B286" s="13">
        <v>2019</v>
      </c>
      <c r="C286" s="13">
        <v>2020</v>
      </c>
      <c r="D286" s="13">
        <v>2021</v>
      </c>
      <c r="E286" s="13">
        <v>2022</v>
      </c>
    </row>
    <row r="287" spans="1:5" ht="15.75" thickBot="1" x14ac:dyDescent="0.3">
      <c r="A287" s="107"/>
      <c r="B287" s="14" t="s">
        <v>13</v>
      </c>
      <c r="C287" s="14" t="s">
        <v>14</v>
      </c>
      <c r="D287" s="14" t="s">
        <v>14</v>
      </c>
      <c r="E287" s="14" t="s">
        <v>14</v>
      </c>
    </row>
    <row r="288" spans="1:5" ht="15.75" thickBot="1" x14ac:dyDescent="0.3">
      <c r="A288" s="6" t="s">
        <v>29</v>
      </c>
      <c r="B288" s="16">
        <v>6</v>
      </c>
      <c r="C288" s="16">
        <v>4</v>
      </c>
      <c r="D288" s="16">
        <v>4</v>
      </c>
      <c r="E288" s="16">
        <v>5</v>
      </c>
    </row>
    <row r="289" spans="1:5" ht="15.75" thickBot="1" x14ac:dyDescent="0.3">
      <c r="A289" s="6" t="s">
        <v>30</v>
      </c>
      <c r="B289" s="15">
        <f>B307</f>
        <v>81729</v>
      </c>
      <c r="C289" s="15">
        <f>C307</f>
        <v>53145</v>
      </c>
      <c r="D289" s="15">
        <f>D307</f>
        <v>55845</v>
      </c>
      <c r="E289" s="15">
        <f>E307</f>
        <v>65500</v>
      </c>
    </row>
    <row r="290" spans="1:5" ht="15.75" thickBot="1" x14ac:dyDescent="0.3">
      <c r="A290" s="6" t="s">
        <v>31</v>
      </c>
      <c r="B290" s="15">
        <f>B289/B288</f>
        <v>13621.5</v>
      </c>
      <c r="C290" s="15">
        <f>C289/C288</f>
        <v>13286.25</v>
      </c>
      <c r="D290" s="15">
        <f>D289/D288</f>
        <v>13961.25</v>
      </c>
      <c r="E290" s="15">
        <f>E289/E288</f>
        <v>13100</v>
      </c>
    </row>
    <row r="291" spans="1:5" ht="15.75" thickBot="1" x14ac:dyDescent="0.3">
      <c r="A291" s="6" t="s">
        <v>32</v>
      </c>
      <c r="B291" s="16" t="s">
        <v>33</v>
      </c>
      <c r="C291" s="17">
        <f t="shared" ref="C291:E293" si="8">C288/B288-1</f>
        <v>-0.33333333333333337</v>
      </c>
      <c r="D291" s="17">
        <f t="shared" si="8"/>
        <v>0</v>
      </c>
      <c r="E291" s="17">
        <f t="shared" si="8"/>
        <v>0.25</v>
      </c>
    </row>
    <row r="292" spans="1:5" ht="15.75" thickBot="1" x14ac:dyDescent="0.3">
      <c r="A292" s="6" t="s">
        <v>34</v>
      </c>
      <c r="B292" s="16" t="s">
        <v>33</v>
      </c>
      <c r="C292" s="17">
        <f t="shared" si="8"/>
        <v>-0.34974121792754098</v>
      </c>
      <c r="D292" s="17">
        <f t="shared" si="8"/>
        <v>5.0804403048264168E-2</v>
      </c>
      <c r="E292" s="17">
        <f t="shared" si="8"/>
        <v>0.17288924702301012</v>
      </c>
    </row>
    <row r="293" spans="1:5" ht="15.75" thickBot="1" x14ac:dyDescent="0.3">
      <c r="A293" s="6" t="s">
        <v>35</v>
      </c>
      <c r="B293" s="16" t="s">
        <v>33</v>
      </c>
      <c r="C293" s="17">
        <f t="shared" si="8"/>
        <v>-2.4611826891311583E-2</v>
      </c>
      <c r="D293" s="17">
        <f t="shared" si="8"/>
        <v>5.0804403048264168E-2</v>
      </c>
      <c r="E293" s="17">
        <f t="shared" si="8"/>
        <v>-6.1688602381591906E-2</v>
      </c>
    </row>
    <row r="294" spans="1:5" ht="15.75" thickBot="1" x14ac:dyDescent="0.3">
      <c r="A294" s="117" t="s">
        <v>78</v>
      </c>
      <c r="B294" s="118"/>
      <c r="C294" s="118"/>
      <c r="D294" s="118"/>
      <c r="E294" s="119"/>
    </row>
    <row r="295" spans="1:5" x14ac:dyDescent="0.25">
      <c r="A295" s="106"/>
      <c r="B295" s="13">
        <v>2019</v>
      </c>
      <c r="C295" s="13">
        <v>2020</v>
      </c>
      <c r="D295" s="13">
        <v>2021</v>
      </c>
      <c r="E295" s="13">
        <v>2022</v>
      </c>
    </row>
    <row r="296" spans="1:5" ht="15.75" thickBot="1" x14ac:dyDescent="0.3">
      <c r="A296" s="107"/>
      <c r="B296" s="14" t="s">
        <v>13</v>
      </c>
      <c r="C296" s="14" t="s">
        <v>14</v>
      </c>
      <c r="D296" s="14" t="s">
        <v>14</v>
      </c>
      <c r="E296" s="14" t="s">
        <v>14</v>
      </c>
    </row>
    <row r="297" spans="1:5" ht="15.75" thickBot="1" x14ac:dyDescent="0.3">
      <c r="A297" s="19" t="s">
        <v>61</v>
      </c>
      <c r="B297" s="20">
        <f>B298+B299+B300+B301</f>
        <v>0</v>
      </c>
      <c r="C297" s="20">
        <f>C298+C299+C300+C301</f>
        <v>0</v>
      </c>
      <c r="D297" s="20">
        <f>D298+D299+D300+D301</f>
        <v>0</v>
      </c>
      <c r="E297" s="20">
        <f>E298+E299+E300+E301</f>
        <v>0</v>
      </c>
    </row>
    <row r="298" spans="1:5" ht="15.75" thickBot="1" x14ac:dyDescent="0.3">
      <c r="A298" s="21" t="s">
        <v>38</v>
      </c>
      <c r="B298" s="20"/>
      <c r="C298" s="20"/>
      <c r="D298" s="20"/>
      <c r="E298" s="20"/>
    </row>
    <row r="299" spans="1:5" ht="15.75" thickBot="1" x14ac:dyDescent="0.3">
      <c r="A299" s="21" t="s">
        <v>62</v>
      </c>
      <c r="B299" s="20"/>
      <c r="C299" s="20"/>
      <c r="D299" s="20"/>
      <c r="E299" s="20"/>
    </row>
    <row r="300" spans="1:5" ht="15.75" thickBot="1" x14ac:dyDescent="0.3">
      <c r="A300" s="21" t="s">
        <v>63</v>
      </c>
      <c r="B300" s="20"/>
      <c r="C300" s="20"/>
      <c r="D300" s="20"/>
      <c r="E300" s="20"/>
    </row>
    <row r="301" spans="1:5" ht="15.75" thickBot="1" x14ac:dyDescent="0.3">
      <c r="A301" s="21" t="s">
        <v>64</v>
      </c>
      <c r="B301" s="20"/>
      <c r="C301" s="20"/>
      <c r="D301" s="20"/>
      <c r="E301" s="20"/>
    </row>
    <row r="302" spans="1:5" ht="15.75" thickBot="1" x14ac:dyDescent="0.3">
      <c r="A302" s="19" t="s">
        <v>65</v>
      </c>
      <c r="B302" s="23">
        <f>B303+B304+B305+B306</f>
        <v>81729</v>
      </c>
      <c r="C302" s="23">
        <f>C303+C304+C305+C306</f>
        <v>53145</v>
      </c>
      <c r="D302" s="23">
        <f>D303+D304+D305+D306</f>
        <v>55845</v>
      </c>
      <c r="E302" s="23">
        <f>E303+E304+E305+E306</f>
        <v>65500</v>
      </c>
    </row>
    <row r="303" spans="1:5" ht="15.75" thickBot="1" x14ac:dyDescent="0.3">
      <c r="A303" s="21" t="s">
        <v>38</v>
      </c>
      <c r="B303" s="23">
        <v>81729</v>
      </c>
      <c r="C303" s="23">
        <v>53145</v>
      </c>
      <c r="D303" s="23">
        <v>55845</v>
      </c>
      <c r="E303" s="23">
        <v>65500</v>
      </c>
    </row>
    <row r="304" spans="1:5" ht="15.75" thickBot="1" x14ac:dyDescent="0.3">
      <c r="A304" s="21" t="s">
        <v>62</v>
      </c>
      <c r="B304" s="23"/>
      <c r="C304" s="23"/>
      <c r="D304" s="23"/>
      <c r="E304" s="23"/>
    </row>
    <row r="305" spans="1:5" ht="15.75" thickBot="1" x14ac:dyDescent="0.3">
      <c r="A305" s="21" t="s">
        <v>63</v>
      </c>
      <c r="B305" s="23"/>
      <c r="C305" s="23"/>
      <c r="D305" s="23"/>
      <c r="E305" s="23"/>
    </row>
    <row r="306" spans="1:5" ht="15.75" thickBot="1" x14ac:dyDescent="0.3">
      <c r="A306" s="21" t="s">
        <v>64</v>
      </c>
      <c r="B306" s="23"/>
      <c r="C306" s="23"/>
      <c r="D306" s="23"/>
      <c r="E306" s="23"/>
    </row>
    <row r="307" spans="1:5" ht="15.75" thickBot="1" x14ac:dyDescent="0.3">
      <c r="A307" s="28" t="s">
        <v>50</v>
      </c>
      <c r="B307" s="23">
        <f>B297+B302</f>
        <v>81729</v>
      </c>
      <c r="C307" s="23">
        <f>C297+C302</f>
        <v>53145</v>
      </c>
      <c r="D307" s="23">
        <f>D297+D302</f>
        <v>55845</v>
      </c>
      <c r="E307" s="23">
        <f>E297+E302</f>
        <v>65500</v>
      </c>
    </row>
    <row r="308" spans="1:5" ht="15.75" thickBot="1" x14ac:dyDescent="0.3">
      <c r="A308" s="44" t="s">
        <v>76</v>
      </c>
      <c r="B308" s="108" t="s">
        <v>377</v>
      </c>
      <c r="C308" s="109"/>
      <c r="D308" s="109"/>
      <c r="E308" s="110"/>
    </row>
    <row r="309" spans="1:5" ht="27" customHeight="1" thickBot="1" x14ac:dyDescent="0.3">
      <c r="A309" s="12" t="s">
        <v>109</v>
      </c>
      <c r="B309" s="40" t="s">
        <v>378</v>
      </c>
      <c r="C309" s="41" t="s">
        <v>56</v>
      </c>
      <c r="D309" s="42" t="s">
        <v>379</v>
      </c>
      <c r="E309" s="43"/>
    </row>
    <row r="310" spans="1:5" ht="15.75" thickBot="1" x14ac:dyDescent="0.3">
      <c r="A310" s="6" t="s">
        <v>26</v>
      </c>
      <c r="B310" s="111" t="s">
        <v>380</v>
      </c>
      <c r="C310" s="112"/>
      <c r="D310" s="112"/>
      <c r="E310" s="113"/>
    </row>
    <row r="311" spans="1:5" ht="15.75" thickBot="1" x14ac:dyDescent="0.3">
      <c r="A311" s="6" t="s">
        <v>28</v>
      </c>
      <c r="B311" s="114" t="s">
        <v>381</v>
      </c>
      <c r="C311" s="115"/>
      <c r="D311" s="115"/>
      <c r="E311" s="116"/>
    </row>
    <row r="312" spans="1:5" x14ac:dyDescent="0.25">
      <c r="A312" s="106"/>
      <c r="B312" s="13">
        <v>2019</v>
      </c>
      <c r="C312" s="13">
        <v>2020</v>
      </c>
      <c r="D312" s="13">
        <v>2021</v>
      </c>
      <c r="E312" s="13">
        <v>2022</v>
      </c>
    </row>
    <row r="313" spans="1:5" ht="15.75" thickBot="1" x14ac:dyDescent="0.3">
      <c r="A313" s="107"/>
      <c r="B313" s="14" t="s">
        <v>13</v>
      </c>
      <c r="C313" s="14" t="s">
        <v>14</v>
      </c>
      <c r="D313" s="14" t="s">
        <v>14</v>
      </c>
      <c r="E313" s="14" t="s">
        <v>14</v>
      </c>
    </row>
    <row r="314" spans="1:5" ht="15.75" thickBot="1" x14ac:dyDescent="0.3">
      <c r="A314" s="6" t="s">
        <v>29</v>
      </c>
      <c r="B314" s="6">
        <v>1</v>
      </c>
      <c r="C314" s="16">
        <v>1</v>
      </c>
      <c r="D314" s="6"/>
      <c r="E314" s="6"/>
    </row>
    <row r="315" spans="1:5" ht="15.75" thickBot="1" x14ac:dyDescent="0.3">
      <c r="A315" s="6" t="s">
        <v>30</v>
      </c>
      <c r="B315" s="15">
        <f>B333</f>
        <v>271</v>
      </c>
      <c r="C315" s="15">
        <f>C333</f>
        <v>0</v>
      </c>
      <c r="D315" s="15">
        <f>D333</f>
        <v>0</v>
      </c>
      <c r="E315" s="15">
        <f>E333</f>
        <v>0</v>
      </c>
    </row>
    <row r="316" spans="1:5" ht="15.75" thickBot="1" x14ac:dyDescent="0.3">
      <c r="A316" s="6" t="s">
        <v>31</v>
      </c>
      <c r="B316" s="15">
        <f>B315/B314</f>
        <v>271</v>
      </c>
      <c r="C316" s="15">
        <f>C315/C314</f>
        <v>0</v>
      </c>
      <c r="D316" s="15" t="e">
        <f>D315/D314</f>
        <v>#DIV/0!</v>
      </c>
      <c r="E316" s="15" t="e">
        <f>E315/E314</f>
        <v>#DIV/0!</v>
      </c>
    </row>
    <row r="317" spans="1:5" ht="15.75" thickBot="1" x14ac:dyDescent="0.3">
      <c r="A317" s="6" t="s">
        <v>32</v>
      </c>
      <c r="B317" s="16" t="s">
        <v>33</v>
      </c>
      <c r="C317" s="17">
        <f t="shared" ref="C317:E319" si="9">C314/B314-1</f>
        <v>0</v>
      </c>
      <c r="D317" s="17">
        <f t="shared" si="9"/>
        <v>-1</v>
      </c>
      <c r="E317" s="17" t="e">
        <f t="shared" si="9"/>
        <v>#DIV/0!</v>
      </c>
    </row>
    <row r="318" spans="1:5" ht="15.75" thickBot="1" x14ac:dyDescent="0.3">
      <c r="A318" s="6" t="s">
        <v>34</v>
      </c>
      <c r="B318" s="16" t="s">
        <v>33</v>
      </c>
      <c r="C318" s="17">
        <f t="shared" si="9"/>
        <v>-1</v>
      </c>
      <c r="D318" s="17" t="e">
        <f t="shared" si="9"/>
        <v>#DIV/0!</v>
      </c>
      <c r="E318" s="17" t="e">
        <f t="shared" si="9"/>
        <v>#DIV/0!</v>
      </c>
    </row>
    <row r="319" spans="1:5" ht="15.75" thickBot="1" x14ac:dyDescent="0.3">
      <c r="A319" s="6" t="s">
        <v>35</v>
      </c>
      <c r="B319" s="16" t="s">
        <v>33</v>
      </c>
      <c r="C319" s="17">
        <f t="shared" si="9"/>
        <v>-1</v>
      </c>
      <c r="D319" s="17" t="e">
        <f t="shared" si="9"/>
        <v>#DIV/0!</v>
      </c>
      <c r="E319" s="17" t="e">
        <f t="shared" si="9"/>
        <v>#DIV/0!</v>
      </c>
    </row>
    <row r="320" spans="1:5" ht="15.75" thickBot="1" x14ac:dyDescent="0.3">
      <c r="A320" s="117" t="s">
        <v>78</v>
      </c>
      <c r="B320" s="118"/>
      <c r="C320" s="118"/>
      <c r="D320" s="118"/>
      <c r="E320" s="119"/>
    </row>
    <row r="321" spans="1:5" x14ac:dyDescent="0.25">
      <c r="A321" s="106"/>
      <c r="B321" s="13">
        <v>2019</v>
      </c>
      <c r="C321" s="13">
        <v>2020</v>
      </c>
      <c r="D321" s="13">
        <v>2021</v>
      </c>
      <c r="E321" s="13">
        <v>2022</v>
      </c>
    </row>
    <row r="322" spans="1:5" ht="15.75" thickBot="1" x14ac:dyDescent="0.3">
      <c r="A322" s="107"/>
      <c r="B322" s="14" t="s">
        <v>13</v>
      </c>
      <c r="C322" s="14" t="s">
        <v>14</v>
      </c>
      <c r="D322" s="14" t="s">
        <v>14</v>
      </c>
      <c r="E322" s="14" t="s">
        <v>14</v>
      </c>
    </row>
    <row r="323" spans="1:5" ht="15.75" thickBot="1" x14ac:dyDescent="0.3">
      <c r="A323" s="19" t="s">
        <v>61</v>
      </c>
      <c r="B323" s="20">
        <f>B324+B325+B326+B327</f>
        <v>0</v>
      </c>
      <c r="C323" s="20">
        <f>C324+C325+C326+C327</f>
        <v>0</v>
      </c>
      <c r="D323" s="20">
        <f>D324+D325+D326+D327</f>
        <v>0</v>
      </c>
      <c r="E323" s="20">
        <f>E324+E325+E326+E327</f>
        <v>0</v>
      </c>
    </row>
    <row r="324" spans="1:5" ht="15.75" thickBot="1" x14ac:dyDescent="0.3">
      <c r="A324" s="21" t="s">
        <v>38</v>
      </c>
      <c r="B324" s="20"/>
      <c r="C324" s="20"/>
      <c r="D324" s="20"/>
      <c r="E324" s="20"/>
    </row>
    <row r="325" spans="1:5" ht="15.75" thickBot="1" x14ac:dyDescent="0.3">
      <c r="A325" s="21" t="s">
        <v>62</v>
      </c>
      <c r="B325" s="20"/>
      <c r="C325" s="20"/>
      <c r="D325" s="20"/>
      <c r="E325" s="20"/>
    </row>
    <row r="326" spans="1:5" ht="15.75" thickBot="1" x14ac:dyDescent="0.3">
      <c r="A326" s="21" t="s">
        <v>63</v>
      </c>
      <c r="B326" s="20"/>
      <c r="C326" s="20"/>
      <c r="D326" s="20"/>
      <c r="E326" s="20"/>
    </row>
    <row r="327" spans="1:5" ht="15.75" thickBot="1" x14ac:dyDescent="0.3">
      <c r="A327" s="21" t="s">
        <v>64</v>
      </c>
      <c r="B327" s="20"/>
      <c r="C327" s="20"/>
      <c r="D327" s="20"/>
      <c r="E327" s="20"/>
    </row>
    <row r="328" spans="1:5" ht="15.75" thickBot="1" x14ac:dyDescent="0.3">
      <c r="A328" s="19" t="s">
        <v>65</v>
      </c>
      <c r="B328" s="23">
        <f>B329+B330+B331+B332</f>
        <v>271</v>
      </c>
      <c r="C328" s="23">
        <f>C329+C330+C331+C332</f>
        <v>0</v>
      </c>
      <c r="D328" s="23">
        <f>D329+D330+D331+D332</f>
        <v>0</v>
      </c>
      <c r="E328" s="23">
        <f>E329+E330+E331+E332</f>
        <v>0</v>
      </c>
    </row>
    <row r="329" spans="1:5" ht="15.75" thickBot="1" x14ac:dyDescent="0.3">
      <c r="A329" s="21" t="s">
        <v>38</v>
      </c>
      <c r="B329" s="23">
        <v>271</v>
      </c>
      <c r="C329" s="23">
        <v>0</v>
      </c>
      <c r="D329" s="23">
        <v>0</v>
      </c>
      <c r="E329" s="23">
        <v>0</v>
      </c>
    </row>
    <row r="330" spans="1:5" ht="15.75" thickBot="1" x14ac:dyDescent="0.3">
      <c r="A330" s="21" t="s">
        <v>62</v>
      </c>
      <c r="B330" s="23"/>
      <c r="C330" s="23"/>
      <c r="D330" s="23"/>
      <c r="E330" s="23"/>
    </row>
    <row r="331" spans="1:5" ht="15.75" thickBot="1" x14ac:dyDescent="0.3">
      <c r="A331" s="21" t="s">
        <v>63</v>
      </c>
      <c r="B331" s="23"/>
      <c r="C331" s="23"/>
      <c r="D331" s="23"/>
      <c r="E331" s="23"/>
    </row>
    <row r="332" spans="1:5" ht="15.75" thickBot="1" x14ac:dyDescent="0.3">
      <c r="A332" s="21" t="s">
        <v>64</v>
      </c>
      <c r="B332" s="23"/>
      <c r="C332" s="23"/>
      <c r="D332" s="23"/>
      <c r="E332" s="23"/>
    </row>
    <row r="333" spans="1:5" ht="15.75" thickBot="1" x14ac:dyDescent="0.3">
      <c r="A333" s="28" t="s">
        <v>50</v>
      </c>
      <c r="B333" s="23">
        <f>B323+B328</f>
        <v>271</v>
      </c>
      <c r="C333" s="23">
        <f>C323+C328</f>
        <v>0</v>
      </c>
      <c r="D333" s="23">
        <f>D323+D328</f>
        <v>0</v>
      </c>
      <c r="E333" s="23">
        <f>E323+E328</f>
        <v>0</v>
      </c>
    </row>
    <row r="334" spans="1:5" s="98" customFormat="1" ht="23.25" customHeight="1" thickBot="1" x14ac:dyDescent="0.3">
      <c r="A334" s="97" t="s">
        <v>76</v>
      </c>
      <c r="B334" s="222" t="s">
        <v>382</v>
      </c>
      <c r="C334" s="201"/>
      <c r="D334" s="201"/>
      <c r="E334" s="133"/>
    </row>
    <row r="335" spans="1:5" ht="27" customHeight="1" thickBot="1" x14ac:dyDescent="0.3">
      <c r="A335" s="12" t="s">
        <v>109</v>
      </c>
      <c r="B335" s="40" t="s">
        <v>383</v>
      </c>
      <c r="C335" s="41" t="s">
        <v>56</v>
      </c>
      <c r="D335" s="42"/>
      <c r="E335" s="43"/>
    </row>
    <row r="336" spans="1:5" ht="39" customHeight="1" thickBot="1" x14ac:dyDescent="0.3">
      <c r="A336" s="6" t="s">
        <v>26</v>
      </c>
      <c r="B336" s="111" t="s">
        <v>384</v>
      </c>
      <c r="C336" s="112"/>
      <c r="D336" s="112"/>
      <c r="E336" s="113"/>
    </row>
    <row r="337" spans="1:5" ht="15.75" thickBot="1" x14ac:dyDescent="0.3">
      <c r="A337" s="6" t="s">
        <v>28</v>
      </c>
      <c r="B337" s="114" t="s">
        <v>385</v>
      </c>
      <c r="C337" s="115"/>
      <c r="D337" s="115"/>
      <c r="E337" s="116"/>
    </row>
    <row r="338" spans="1:5" x14ac:dyDescent="0.25">
      <c r="A338" s="106"/>
      <c r="B338" s="13">
        <v>2019</v>
      </c>
      <c r="C338" s="13">
        <v>2020</v>
      </c>
      <c r="D338" s="13">
        <v>2021</v>
      </c>
      <c r="E338" s="13">
        <v>2022</v>
      </c>
    </row>
    <row r="339" spans="1:5" ht="15.75" thickBot="1" x14ac:dyDescent="0.3">
      <c r="A339" s="107"/>
      <c r="B339" s="14" t="s">
        <v>13</v>
      </c>
      <c r="C339" s="14" t="s">
        <v>14</v>
      </c>
      <c r="D339" s="14" t="s">
        <v>14</v>
      </c>
      <c r="E339" s="14" t="s">
        <v>14</v>
      </c>
    </row>
    <row r="340" spans="1:5" ht="15.75" thickBot="1" x14ac:dyDescent="0.3">
      <c r="A340" s="6" t="s">
        <v>29</v>
      </c>
      <c r="B340" s="16">
        <v>0</v>
      </c>
      <c r="C340" s="16">
        <v>1</v>
      </c>
      <c r="D340" s="6"/>
      <c r="E340" s="6"/>
    </row>
    <row r="341" spans="1:5" ht="15.75" thickBot="1" x14ac:dyDescent="0.3">
      <c r="A341" s="6" t="s">
        <v>30</v>
      </c>
      <c r="B341" s="15">
        <f>B359</f>
        <v>0</v>
      </c>
      <c r="C341" s="15">
        <f>C359</f>
        <v>5000</v>
      </c>
      <c r="D341" s="15">
        <f>D359</f>
        <v>0</v>
      </c>
      <c r="E341" s="15">
        <f>E359</f>
        <v>0</v>
      </c>
    </row>
    <row r="342" spans="1:5" ht="15.75" thickBot="1" x14ac:dyDescent="0.3">
      <c r="A342" s="6" t="s">
        <v>31</v>
      </c>
      <c r="B342" s="15" t="e">
        <f>B341/B340</f>
        <v>#DIV/0!</v>
      </c>
      <c r="C342" s="15">
        <f>C341/C340</f>
        <v>5000</v>
      </c>
      <c r="D342" s="15" t="e">
        <f>D341/D340</f>
        <v>#DIV/0!</v>
      </c>
      <c r="E342" s="15" t="e">
        <f>E341/E340</f>
        <v>#DIV/0!</v>
      </c>
    </row>
    <row r="343" spans="1:5" ht="15.75" thickBot="1" x14ac:dyDescent="0.3">
      <c r="A343" s="6" t="s">
        <v>32</v>
      </c>
      <c r="B343" s="16" t="s">
        <v>33</v>
      </c>
      <c r="C343" s="17" t="e">
        <f t="shared" ref="C343:E345" si="10">C340/B340-1</f>
        <v>#DIV/0!</v>
      </c>
      <c r="D343" s="17">
        <f t="shared" si="10"/>
        <v>-1</v>
      </c>
      <c r="E343" s="17" t="e">
        <f t="shared" si="10"/>
        <v>#DIV/0!</v>
      </c>
    </row>
    <row r="344" spans="1:5" ht="15.75" thickBot="1" x14ac:dyDescent="0.3">
      <c r="A344" s="6" t="s">
        <v>34</v>
      </c>
      <c r="B344" s="16" t="s">
        <v>33</v>
      </c>
      <c r="C344" s="17" t="e">
        <f t="shared" si="10"/>
        <v>#DIV/0!</v>
      </c>
      <c r="D344" s="17">
        <f t="shared" si="10"/>
        <v>-1</v>
      </c>
      <c r="E344" s="17" t="e">
        <f t="shared" si="10"/>
        <v>#DIV/0!</v>
      </c>
    </row>
    <row r="345" spans="1:5" ht="15.75" thickBot="1" x14ac:dyDescent="0.3">
      <c r="A345" s="6" t="s">
        <v>35</v>
      </c>
      <c r="B345" s="16" t="s">
        <v>33</v>
      </c>
      <c r="C345" s="17" t="e">
        <f t="shared" si="10"/>
        <v>#DIV/0!</v>
      </c>
      <c r="D345" s="17" t="e">
        <f t="shared" si="10"/>
        <v>#DIV/0!</v>
      </c>
      <c r="E345" s="17" t="e">
        <f t="shared" si="10"/>
        <v>#DIV/0!</v>
      </c>
    </row>
    <row r="346" spans="1:5" ht="15.75" thickBot="1" x14ac:dyDescent="0.3">
      <c r="A346" s="117" t="s">
        <v>78</v>
      </c>
      <c r="B346" s="118"/>
      <c r="C346" s="118"/>
      <c r="D346" s="118"/>
      <c r="E346" s="119"/>
    </row>
    <row r="347" spans="1:5" x14ac:dyDescent="0.25">
      <c r="A347" s="106"/>
      <c r="B347" s="13">
        <v>2019</v>
      </c>
      <c r="C347" s="13">
        <v>2020</v>
      </c>
      <c r="D347" s="13">
        <v>2021</v>
      </c>
      <c r="E347" s="13">
        <v>2022</v>
      </c>
    </row>
    <row r="348" spans="1:5" ht="15.75" thickBot="1" x14ac:dyDescent="0.3">
      <c r="A348" s="107"/>
      <c r="B348" s="14" t="s">
        <v>13</v>
      </c>
      <c r="C348" s="14" t="s">
        <v>14</v>
      </c>
      <c r="D348" s="14" t="s">
        <v>14</v>
      </c>
      <c r="E348" s="14" t="s">
        <v>14</v>
      </c>
    </row>
    <row r="349" spans="1:5" ht="15.75" thickBot="1" x14ac:dyDescent="0.3">
      <c r="A349" s="19" t="s">
        <v>61</v>
      </c>
      <c r="B349" s="20">
        <f>B350+B351+B352+B353</f>
        <v>0</v>
      </c>
      <c r="C349" s="20">
        <f>C350+C351+C352+C353</f>
        <v>0</v>
      </c>
      <c r="D349" s="20">
        <f>D350+D351+D352+D353</f>
        <v>0</v>
      </c>
      <c r="E349" s="20">
        <f>E350+E351+E352+E353</f>
        <v>0</v>
      </c>
    </row>
    <row r="350" spans="1:5" ht="15.75" thickBot="1" x14ac:dyDescent="0.3">
      <c r="A350" s="21" t="s">
        <v>38</v>
      </c>
      <c r="B350" s="20"/>
      <c r="C350" s="20"/>
      <c r="D350" s="20"/>
      <c r="E350" s="20"/>
    </row>
    <row r="351" spans="1:5" ht="15.75" thickBot="1" x14ac:dyDescent="0.3">
      <c r="A351" s="21" t="s">
        <v>62</v>
      </c>
      <c r="B351" s="20"/>
      <c r="C351" s="20"/>
      <c r="D351" s="20"/>
      <c r="E351" s="20"/>
    </row>
    <row r="352" spans="1:5" ht="15.75" thickBot="1" x14ac:dyDescent="0.3">
      <c r="A352" s="21" t="s">
        <v>63</v>
      </c>
      <c r="B352" s="20"/>
      <c r="C352" s="20"/>
      <c r="D352" s="20"/>
      <c r="E352" s="20"/>
    </row>
    <row r="353" spans="1:5" ht="15.75" thickBot="1" x14ac:dyDescent="0.3">
      <c r="A353" s="21" t="s">
        <v>64</v>
      </c>
      <c r="B353" s="20"/>
      <c r="C353" s="20"/>
      <c r="D353" s="20"/>
      <c r="E353" s="20"/>
    </row>
    <row r="354" spans="1:5" ht="15.75" thickBot="1" x14ac:dyDescent="0.3">
      <c r="A354" s="19" t="s">
        <v>65</v>
      </c>
      <c r="B354" s="23">
        <f>B355+B356+B357+B358</f>
        <v>0</v>
      </c>
      <c r="C354" s="23">
        <f>C355+C356+C357+C358</f>
        <v>5000</v>
      </c>
      <c r="D354" s="23">
        <f>D355+D356+D357+D358</f>
        <v>0</v>
      </c>
      <c r="E354" s="23">
        <f>E355+E356+E357+E358</f>
        <v>0</v>
      </c>
    </row>
    <row r="355" spans="1:5" ht="15.75" thickBot="1" x14ac:dyDescent="0.3">
      <c r="A355" s="21" t="s">
        <v>38</v>
      </c>
      <c r="B355" s="23">
        <v>0</v>
      </c>
      <c r="C355" s="23">
        <v>0</v>
      </c>
      <c r="D355" s="23">
        <v>0</v>
      </c>
      <c r="E355" s="23">
        <v>0</v>
      </c>
    </row>
    <row r="356" spans="1:5" ht="15.75" thickBot="1" x14ac:dyDescent="0.3">
      <c r="A356" s="21" t="s">
        <v>62</v>
      </c>
      <c r="B356" s="23"/>
      <c r="C356" s="23"/>
      <c r="D356" s="23"/>
      <c r="E356" s="23"/>
    </row>
    <row r="357" spans="1:5" ht="15.75" thickBot="1" x14ac:dyDescent="0.3">
      <c r="A357" s="21" t="s">
        <v>63</v>
      </c>
      <c r="B357" s="23"/>
      <c r="C357" s="99">
        <v>2350</v>
      </c>
      <c r="D357" s="23"/>
      <c r="E357" s="23"/>
    </row>
    <row r="358" spans="1:5" ht="15.75" thickBot="1" x14ac:dyDescent="0.3">
      <c r="A358" s="21" t="s">
        <v>64</v>
      </c>
      <c r="B358" s="100"/>
      <c r="C358" s="101">
        <v>2650</v>
      </c>
      <c r="D358" s="23"/>
      <c r="E358" s="23"/>
    </row>
    <row r="359" spans="1:5" ht="15.75" thickBot="1" x14ac:dyDescent="0.3">
      <c r="A359" s="28" t="s">
        <v>50</v>
      </c>
      <c r="B359" s="23">
        <f>B349+B354</f>
        <v>0</v>
      </c>
      <c r="C359" s="23">
        <f>C349+C354</f>
        <v>5000</v>
      </c>
      <c r="D359" s="23">
        <f>D349+D354</f>
        <v>0</v>
      </c>
      <c r="E359" s="23">
        <f>E349+E354</f>
        <v>0</v>
      </c>
    </row>
    <row r="360" spans="1:5" s="98" customFormat="1" ht="23.25" customHeight="1" thickBot="1" x14ac:dyDescent="0.3">
      <c r="A360" s="97" t="s">
        <v>76</v>
      </c>
      <c r="B360" s="222" t="s">
        <v>386</v>
      </c>
      <c r="C360" s="201"/>
      <c r="D360" s="201"/>
      <c r="E360" s="133"/>
    </row>
    <row r="361" spans="1:5" ht="27" customHeight="1" thickBot="1" x14ac:dyDescent="0.3">
      <c r="A361" s="12" t="s">
        <v>109</v>
      </c>
      <c r="B361" s="40" t="s">
        <v>387</v>
      </c>
      <c r="C361" s="41" t="s">
        <v>56</v>
      </c>
      <c r="D361" s="42"/>
      <c r="E361" s="43"/>
    </row>
    <row r="362" spans="1:5" ht="39" customHeight="1" thickBot="1" x14ac:dyDescent="0.3">
      <c r="A362" s="6" t="s">
        <v>26</v>
      </c>
      <c r="B362" s="111" t="s">
        <v>387</v>
      </c>
      <c r="C362" s="112"/>
      <c r="D362" s="112"/>
      <c r="E362" s="113"/>
    </row>
    <row r="363" spans="1:5" ht="15.75" thickBot="1" x14ac:dyDescent="0.3">
      <c r="A363" s="6" t="s">
        <v>28</v>
      </c>
      <c r="B363" s="114" t="s">
        <v>388</v>
      </c>
      <c r="C363" s="115"/>
      <c r="D363" s="115"/>
      <c r="E363" s="116"/>
    </row>
    <row r="364" spans="1:5" x14ac:dyDescent="0.25">
      <c r="A364" s="106"/>
      <c r="B364" s="13">
        <v>2019</v>
      </c>
      <c r="C364" s="13">
        <v>2020</v>
      </c>
      <c r="D364" s="13">
        <v>2021</v>
      </c>
      <c r="E364" s="13">
        <v>2022</v>
      </c>
    </row>
    <row r="365" spans="1:5" ht="15.75" thickBot="1" x14ac:dyDescent="0.3">
      <c r="A365" s="107"/>
      <c r="B365" s="14" t="s">
        <v>13</v>
      </c>
      <c r="C365" s="14" t="s">
        <v>14</v>
      </c>
      <c r="D365" s="14" t="s">
        <v>14</v>
      </c>
      <c r="E365" s="14" t="s">
        <v>14</v>
      </c>
    </row>
    <row r="366" spans="1:5" ht="15.75" thickBot="1" x14ac:dyDescent="0.3">
      <c r="A366" s="6" t="s">
        <v>29</v>
      </c>
      <c r="B366" s="16">
        <v>0</v>
      </c>
      <c r="C366" s="16">
        <v>1</v>
      </c>
      <c r="D366" s="6"/>
      <c r="E366" s="6"/>
    </row>
    <row r="367" spans="1:5" ht="15.75" thickBot="1" x14ac:dyDescent="0.3">
      <c r="A367" s="6" t="s">
        <v>30</v>
      </c>
      <c r="B367" s="15">
        <f>B385</f>
        <v>0</v>
      </c>
      <c r="C367" s="15">
        <f>C385</f>
        <v>4700</v>
      </c>
      <c r="D367" s="15">
        <f>D385</f>
        <v>0</v>
      </c>
      <c r="E367" s="15">
        <f>E385</f>
        <v>0</v>
      </c>
    </row>
    <row r="368" spans="1:5" ht="15.75" thickBot="1" x14ac:dyDescent="0.3">
      <c r="A368" s="6" t="s">
        <v>31</v>
      </c>
      <c r="B368" s="15" t="e">
        <f>B367/B366</f>
        <v>#DIV/0!</v>
      </c>
      <c r="C368" s="15">
        <f>C367/C366</f>
        <v>4700</v>
      </c>
      <c r="D368" s="15" t="e">
        <f>D367/D366</f>
        <v>#DIV/0!</v>
      </c>
      <c r="E368" s="15" t="e">
        <f>E367/E366</f>
        <v>#DIV/0!</v>
      </c>
    </row>
    <row r="369" spans="1:5" ht="15.75" thickBot="1" x14ac:dyDescent="0.3">
      <c r="A369" s="6" t="s">
        <v>32</v>
      </c>
      <c r="B369" s="16" t="s">
        <v>33</v>
      </c>
      <c r="C369" s="17" t="e">
        <f t="shared" ref="C369:E371" si="11">C366/B366-1</f>
        <v>#DIV/0!</v>
      </c>
      <c r="D369" s="17">
        <f t="shared" si="11"/>
        <v>-1</v>
      </c>
      <c r="E369" s="17" t="e">
        <f t="shared" si="11"/>
        <v>#DIV/0!</v>
      </c>
    </row>
    <row r="370" spans="1:5" ht="15.75" thickBot="1" x14ac:dyDescent="0.3">
      <c r="A370" s="6" t="s">
        <v>34</v>
      </c>
      <c r="B370" s="16" t="s">
        <v>33</v>
      </c>
      <c r="C370" s="17" t="e">
        <f t="shared" si="11"/>
        <v>#DIV/0!</v>
      </c>
      <c r="D370" s="17">
        <f t="shared" si="11"/>
        <v>-1</v>
      </c>
      <c r="E370" s="17" t="e">
        <f t="shared" si="11"/>
        <v>#DIV/0!</v>
      </c>
    </row>
    <row r="371" spans="1:5" ht="15.75" thickBot="1" x14ac:dyDescent="0.3">
      <c r="A371" s="6" t="s">
        <v>35</v>
      </c>
      <c r="B371" s="16" t="s">
        <v>33</v>
      </c>
      <c r="C371" s="17" t="e">
        <f t="shared" si="11"/>
        <v>#DIV/0!</v>
      </c>
      <c r="D371" s="17" t="e">
        <f t="shared" si="11"/>
        <v>#DIV/0!</v>
      </c>
      <c r="E371" s="17" t="e">
        <f t="shared" si="11"/>
        <v>#DIV/0!</v>
      </c>
    </row>
    <row r="372" spans="1:5" ht="15.75" thickBot="1" x14ac:dyDescent="0.3">
      <c r="A372" s="117" t="s">
        <v>78</v>
      </c>
      <c r="B372" s="118"/>
      <c r="C372" s="118"/>
      <c r="D372" s="118"/>
      <c r="E372" s="119"/>
    </row>
    <row r="373" spans="1:5" x14ac:dyDescent="0.25">
      <c r="A373" s="106"/>
      <c r="B373" s="13">
        <v>2019</v>
      </c>
      <c r="C373" s="13">
        <v>2020</v>
      </c>
      <c r="D373" s="13">
        <v>2021</v>
      </c>
      <c r="E373" s="13">
        <v>2022</v>
      </c>
    </row>
    <row r="374" spans="1:5" ht="15.75" thickBot="1" x14ac:dyDescent="0.3">
      <c r="A374" s="107"/>
      <c r="B374" s="14" t="s">
        <v>13</v>
      </c>
      <c r="C374" s="14" t="s">
        <v>14</v>
      </c>
      <c r="D374" s="14" t="s">
        <v>14</v>
      </c>
      <c r="E374" s="14" t="s">
        <v>14</v>
      </c>
    </row>
    <row r="375" spans="1:5" ht="15.75" thickBot="1" x14ac:dyDescent="0.3">
      <c r="A375" s="19" t="s">
        <v>61</v>
      </c>
      <c r="B375" s="20">
        <f>B376+B377+B378+B379</f>
        <v>0</v>
      </c>
      <c r="C375" s="20">
        <f>C376+C377+C378+C379</f>
        <v>0</v>
      </c>
      <c r="D375" s="20">
        <f>D376+D377+D378+D379</f>
        <v>0</v>
      </c>
      <c r="E375" s="20">
        <f>E376+E377+E378+E379</f>
        <v>0</v>
      </c>
    </row>
    <row r="376" spans="1:5" ht="15.75" thickBot="1" x14ac:dyDescent="0.3">
      <c r="A376" s="21" t="s">
        <v>38</v>
      </c>
      <c r="B376" s="20"/>
      <c r="C376" s="20"/>
      <c r="D376" s="20"/>
      <c r="E376" s="20"/>
    </row>
    <row r="377" spans="1:5" ht="15.75" thickBot="1" x14ac:dyDescent="0.3">
      <c r="A377" s="21" t="s">
        <v>62</v>
      </c>
      <c r="B377" s="20"/>
      <c r="C377" s="20"/>
      <c r="D377" s="20"/>
      <c r="E377" s="20"/>
    </row>
    <row r="378" spans="1:5" ht="15.75" thickBot="1" x14ac:dyDescent="0.3">
      <c r="A378" s="21" t="s">
        <v>63</v>
      </c>
      <c r="B378" s="20"/>
      <c r="C378" s="20"/>
      <c r="D378" s="20"/>
      <c r="E378" s="20"/>
    </row>
    <row r="379" spans="1:5" ht="15.75" thickBot="1" x14ac:dyDescent="0.3">
      <c r="A379" s="21" t="s">
        <v>64</v>
      </c>
      <c r="B379" s="20"/>
      <c r="C379" s="20"/>
      <c r="D379" s="20"/>
      <c r="E379" s="20"/>
    </row>
    <row r="380" spans="1:5" ht="15.75" thickBot="1" x14ac:dyDescent="0.3">
      <c r="A380" s="19" t="s">
        <v>65</v>
      </c>
      <c r="B380" s="23">
        <f>B381+B382+B383+B384</f>
        <v>0</v>
      </c>
      <c r="C380" s="23">
        <f>C381+C382+C383+C384</f>
        <v>4700</v>
      </c>
      <c r="D380" s="23">
        <f>D381+D382+D383+D384</f>
        <v>0</v>
      </c>
      <c r="E380" s="23">
        <f>E381+E382+E383+E384</f>
        <v>0</v>
      </c>
    </row>
    <row r="381" spans="1:5" ht="15.75" thickBot="1" x14ac:dyDescent="0.3">
      <c r="A381" s="21" t="s">
        <v>38</v>
      </c>
      <c r="B381" s="23">
        <v>0</v>
      </c>
      <c r="C381" s="23">
        <v>0</v>
      </c>
      <c r="D381" s="23">
        <v>0</v>
      </c>
      <c r="E381" s="23">
        <v>0</v>
      </c>
    </row>
    <row r="382" spans="1:5" ht="15.75" thickBot="1" x14ac:dyDescent="0.3">
      <c r="A382" s="21" t="s">
        <v>62</v>
      </c>
      <c r="B382" s="23"/>
      <c r="C382" s="23"/>
      <c r="D382" s="23"/>
      <c r="E382" s="23"/>
    </row>
    <row r="383" spans="1:5" ht="15.75" thickBot="1" x14ac:dyDescent="0.3">
      <c r="A383" s="21" t="s">
        <v>63</v>
      </c>
      <c r="B383" s="23"/>
      <c r="C383" s="99">
        <v>2200</v>
      </c>
      <c r="D383" s="23"/>
      <c r="E383" s="23"/>
    </row>
    <row r="384" spans="1:5" ht="15.75" thickBot="1" x14ac:dyDescent="0.3">
      <c r="A384" s="21" t="s">
        <v>64</v>
      </c>
      <c r="B384" s="100"/>
      <c r="C384" s="101">
        <v>2500</v>
      </c>
      <c r="D384" s="23"/>
      <c r="E384" s="23"/>
    </row>
    <row r="385" spans="1:5" ht="15.75" thickBot="1" x14ac:dyDescent="0.3">
      <c r="A385" s="28" t="s">
        <v>50</v>
      </c>
      <c r="B385" s="23">
        <f>B375+B380</f>
        <v>0</v>
      </c>
      <c r="C385" s="23">
        <f>C375+C380</f>
        <v>4700</v>
      </c>
      <c r="D385" s="23">
        <f>D375+D380</f>
        <v>0</v>
      </c>
      <c r="E385" s="23">
        <f>E375+E380</f>
        <v>0</v>
      </c>
    </row>
    <row r="386" spans="1:5" s="98" customFormat="1" ht="23.25" customHeight="1" thickBot="1" x14ac:dyDescent="0.3">
      <c r="A386" s="97" t="s">
        <v>76</v>
      </c>
      <c r="B386" s="222" t="s">
        <v>389</v>
      </c>
      <c r="C386" s="201"/>
      <c r="D386" s="201"/>
      <c r="E386" s="133"/>
    </row>
    <row r="387" spans="1:5" ht="27" customHeight="1" thickBot="1" x14ac:dyDescent="0.3">
      <c r="A387" s="12" t="s">
        <v>109</v>
      </c>
      <c r="B387" s="40" t="s">
        <v>390</v>
      </c>
      <c r="C387" s="41" t="s">
        <v>56</v>
      </c>
      <c r="D387" s="42"/>
      <c r="E387" s="43"/>
    </row>
    <row r="388" spans="1:5" ht="39" customHeight="1" thickBot="1" x14ac:dyDescent="0.3">
      <c r="A388" s="6" t="s">
        <v>26</v>
      </c>
      <c r="B388" s="111" t="s">
        <v>391</v>
      </c>
      <c r="C388" s="112"/>
      <c r="D388" s="112"/>
      <c r="E388" s="113"/>
    </row>
    <row r="389" spans="1:5" ht="15.75" thickBot="1" x14ac:dyDescent="0.3">
      <c r="A389" s="6" t="s">
        <v>28</v>
      </c>
      <c r="B389" s="114" t="s">
        <v>392</v>
      </c>
      <c r="C389" s="115"/>
      <c r="D389" s="115"/>
      <c r="E389" s="116"/>
    </row>
    <row r="390" spans="1:5" x14ac:dyDescent="0.25">
      <c r="A390" s="106"/>
      <c r="B390" s="13">
        <v>2019</v>
      </c>
      <c r="C390" s="13">
        <v>2020</v>
      </c>
      <c r="D390" s="13">
        <v>2021</v>
      </c>
      <c r="E390" s="13">
        <v>2022</v>
      </c>
    </row>
    <row r="391" spans="1:5" ht="15.75" thickBot="1" x14ac:dyDescent="0.3">
      <c r="A391" s="107"/>
      <c r="B391" s="14" t="s">
        <v>13</v>
      </c>
      <c r="C391" s="14" t="s">
        <v>14</v>
      </c>
      <c r="D391" s="14" t="s">
        <v>14</v>
      </c>
      <c r="E391" s="14" t="s">
        <v>14</v>
      </c>
    </row>
    <row r="392" spans="1:5" ht="15.75" thickBot="1" x14ac:dyDescent="0.3">
      <c r="A392" s="6" t="s">
        <v>29</v>
      </c>
      <c r="B392" s="16">
        <v>0</v>
      </c>
      <c r="C392" s="16">
        <v>2</v>
      </c>
      <c r="D392" s="6"/>
      <c r="E392" s="6"/>
    </row>
    <row r="393" spans="1:5" ht="15.75" thickBot="1" x14ac:dyDescent="0.3">
      <c r="A393" s="6" t="s">
        <v>30</v>
      </c>
      <c r="B393" s="15">
        <f>B411</f>
        <v>0</v>
      </c>
      <c r="C393" s="15">
        <f>C411</f>
        <v>2800</v>
      </c>
      <c r="D393" s="15">
        <f>D411</f>
        <v>0</v>
      </c>
      <c r="E393" s="15">
        <f>E411</f>
        <v>0</v>
      </c>
    </row>
    <row r="394" spans="1:5" ht="15.75" thickBot="1" x14ac:dyDescent="0.3">
      <c r="A394" s="6" t="s">
        <v>31</v>
      </c>
      <c r="B394" s="15" t="e">
        <f>B393/B392</f>
        <v>#DIV/0!</v>
      </c>
      <c r="C394" s="15">
        <f>C393/C392</f>
        <v>1400</v>
      </c>
      <c r="D394" s="15" t="e">
        <f>D393/D392</f>
        <v>#DIV/0!</v>
      </c>
      <c r="E394" s="15" t="e">
        <f>E393/E392</f>
        <v>#DIV/0!</v>
      </c>
    </row>
    <row r="395" spans="1:5" ht="15.75" thickBot="1" x14ac:dyDescent="0.3">
      <c r="A395" s="6" t="s">
        <v>32</v>
      </c>
      <c r="B395" s="16" t="s">
        <v>33</v>
      </c>
      <c r="C395" s="17" t="e">
        <f t="shared" ref="C395:E397" si="12">C392/B392-1</f>
        <v>#DIV/0!</v>
      </c>
      <c r="D395" s="17">
        <f t="shared" si="12"/>
        <v>-1</v>
      </c>
      <c r="E395" s="17" t="e">
        <f t="shared" si="12"/>
        <v>#DIV/0!</v>
      </c>
    </row>
    <row r="396" spans="1:5" ht="15.75" thickBot="1" x14ac:dyDescent="0.3">
      <c r="A396" s="6" t="s">
        <v>34</v>
      </c>
      <c r="B396" s="16" t="s">
        <v>33</v>
      </c>
      <c r="C396" s="17" t="e">
        <f t="shared" si="12"/>
        <v>#DIV/0!</v>
      </c>
      <c r="D396" s="17">
        <f t="shared" si="12"/>
        <v>-1</v>
      </c>
      <c r="E396" s="17" t="e">
        <f t="shared" si="12"/>
        <v>#DIV/0!</v>
      </c>
    </row>
    <row r="397" spans="1:5" ht="15.75" thickBot="1" x14ac:dyDescent="0.3">
      <c r="A397" s="6" t="s">
        <v>35</v>
      </c>
      <c r="B397" s="16" t="s">
        <v>33</v>
      </c>
      <c r="C397" s="17" t="e">
        <f t="shared" si="12"/>
        <v>#DIV/0!</v>
      </c>
      <c r="D397" s="17" t="e">
        <f t="shared" si="12"/>
        <v>#DIV/0!</v>
      </c>
      <c r="E397" s="17" t="e">
        <f t="shared" si="12"/>
        <v>#DIV/0!</v>
      </c>
    </row>
    <row r="398" spans="1:5" ht="15.75" thickBot="1" x14ac:dyDescent="0.3">
      <c r="A398" s="117" t="s">
        <v>78</v>
      </c>
      <c r="B398" s="118"/>
      <c r="C398" s="118"/>
      <c r="D398" s="118"/>
      <c r="E398" s="119"/>
    </row>
    <row r="399" spans="1:5" x14ac:dyDescent="0.25">
      <c r="A399" s="106"/>
      <c r="B399" s="13">
        <v>2019</v>
      </c>
      <c r="C399" s="13">
        <v>2020</v>
      </c>
      <c r="D399" s="13">
        <v>2021</v>
      </c>
      <c r="E399" s="13">
        <v>2022</v>
      </c>
    </row>
    <row r="400" spans="1:5" ht="15.75" thickBot="1" x14ac:dyDescent="0.3">
      <c r="A400" s="107"/>
      <c r="B400" s="14" t="s">
        <v>13</v>
      </c>
      <c r="C400" s="14" t="s">
        <v>14</v>
      </c>
      <c r="D400" s="14" t="s">
        <v>14</v>
      </c>
      <c r="E400" s="14" t="s">
        <v>14</v>
      </c>
    </row>
    <row r="401" spans="1:5" ht="15.75" thickBot="1" x14ac:dyDescent="0.3">
      <c r="A401" s="19" t="s">
        <v>61</v>
      </c>
      <c r="B401" s="20">
        <f>B402+B403+B404+B405</f>
        <v>0</v>
      </c>
      <c r="C401" s="20">
        <f>C402+C403+C404+C405</f>
        <v>0</v>
      </c>
      <c r="D401" s="20">
        <f>D402+D403+D404+D405</f>
        <v>0</v>
      </c>
      <c r="E401" s="20">
        <f>E402+E403+E404+E405</f>
        <v>0</v>
      </c>
    </row>
    <row r="402" spans="1:5" ht="15.75" thickBot="1" x14ac:dyDescent="0.3">
      <c r="A402" s="21" t="s">
        <v>38</v>
      </c>
      <c r="B402" s="20"/>
      <c r="C402" s="20"/>
      <c r="D402" s="20"/>
      <c r="E402" s="20"/>
    </row>
    <row r="403" spans="1:5" ht="15.75" thickBot="1" x14ac:dyDescent="0.3">
      <c r="A403" s="21" t="s">
        <v>62</v>
      </c>
      <c r="B403" s="20"/>
      <c r="C403" s="20"/>
      <c r="D403" s="20"/>
      <c r="E403" s="20"/>
    </row>
    <row r="404" spans="1:5" ht="15.75" thickBot="1" x14ac:dyDescent="0.3">
      <c r="A404" s="21" t="s">
        <v>63</v>
      </c>
      <c r="B404" s="20"/>
      <c r="C404" s="20"/>
      <c r="D404" s="20"/>
      <c r="E404" s="20"/>
    </row>
    <row r="405" spans="1:5" ht="15.75" thickBot="1" x14ac:dyDescent="0.3">
      <c r="A405" s="21" t="s">
        <v>64</v>
      </c>
      <c r="B405" s="20"/>
      <c r="C405" s="20"/>
      <c r="D405" s="20"/>
      <c r="E405" s="20"/>
    </row>
    <row r="406" spans="1:5" ht="15.75" thickBot="1" x14ac:dyDescent="0.3">
      <c r="A406" s="19" t="s">
        <v>65</v>
      </c>
      <c r="B406" s="23">
        <f>B407+B408+B409+B410</f>
        <v>0</v>
      </c>
      <c r="C406" s="23">
        <f>C407+C408+C409+C410</f>
        <v>2800</v>
      </c>
      <c r="D406" s="23">
        <f>D407+D408+D409+D410</f>
        <v>0</v>
      </c>
      <c r="E406" s="23">
        <f>E407+E408+E409+E410</f>
        <v>0</v>
      </c>
    </row>
    <row r="407" spans="1:5" ht="15.75" thickBot="1" x14ac:dyDescent="0.3">
      <c r="A407" s="21" t="s">
        <v>38</v>
      </c>
      <c r="B407" s="23">
        <v>0</v>
      </c>
      <c r="C407" s="23">
        <v>0</v>
      </c>
      <c r="D407" s="23">
        <v>0</v>
      </c>
      <c r="E407" s="23">
        <v>0</v>
      </c>
    </row>
    <row r="408" spans="1:5" ht="15.75" thickBot="1" x14ac:dyDescent="0.3">
      <c r="A408" s="21" t="s">
        <v>62</v>
      </c>
      <c r="B408" s="23"/>
      <c r="C408" s="23"/>
      <c r="D408" s="23"/>
      <c r="E408" s="23"/>
    </row>
    <row r="409" spans="1:5" ht="15.75" thickBot="1" x14ac:dyDescent="0.3">
      <c r="A409" s="21" t="s">
        <v>63</v>
      </c>
      <c r="B409" s="23"/>
      <c r="C409" s="99">
        <v>1300</v>
      </c>
      <c r="D409" s="23"/>
      <c r="E409" s="23"/>
    </row>
    <row r="410" spans="1:5" ht="15.75" thickBot="1" x14ac:dyDescent="0.3">
      <c r="A410" s="21" t="s">
        <v>64</v>
      </c>
      <c r="B410" s="100"/>
      <c r="C410" s="101">
        <v>1500</v>
      </c>
      <c r="D410" s="23"/>
      <c r="E410" s="23"/>
    </row>
    <row r="411" spans="1:5" ht="15.75" thickBot="1" x14ac:dyDescent="0.3">
      <c r="A411" s="28" t="s">
        <v>50</v>
      </c>
      <c r="B411" s="23">
        <f>B401+B406</f>
        <v>0</v>
      </c>
      <c r="C411" s="23">
        <f>C401+C406</f>
        <v>2800</v>
      </c>
      <c r="D411" s="23">
        <f>D401+D406</f>
        <v>0</v>
      </c>
      <c r="E411" s="23">
        <f>E401+E406</f>
        <v>0</v>
      </c>
    </row>
    <row r="412" spans="1:5" s="98" customFormat="1" ht="23.25" customHeight="1" thickBot="1" x14ac:dyDescent="0.3">
      <c r="A412" s="97" t="s">
        <v>76</v>
      </c>
      <c r="B412" s="222" t="s">
        <v>393</v>
      </c>
      <c r="C412" s="201"/>
      <c r="D412" s="201"/>
      <c r="E412" s="133"/>
    </row>
    <row r="413" spans="1:5" ht="27" customHeight="1" thickBot="1" x14ac:dyDescent="0.3">
      <c r="A413" s="12" t="s">
        <v>109</v>
      </c>
      <c r="B413" s="77" t="s">
        <v>394</v>
      </c>
      <c r="C413" s="41" t="s">
        <v>56</v>
      </c>
      <c r="D413" s="42"/>
      <c r="E413" s="43"/>
    </row>
    <row r="414" spans="1:5" ht="39" customHeight="1" thickBot="1" x14ac:dyDescent="0.3">
      <c r="A414" s="6" t="s">
        <v>26</v>
      </c>
      <c r="B414" s="111" t="s">
        <v>394</v>
      </c>
      <c r="C414" s="112"/>
      <c r="D414" s="112"/>
      <c r="E414" s="113"/>
    </row>
    <row r="415" spans="1:5" ht="15.75" thickBot="1" x14ac:dyDescent="0.3">
      <c r="A415" s="6" t="s">
        <v>28</v>
      </c>
      <c r="B415" s="114" t="s">
        <v>381</v>
      </c>
      <c r="C415" s="115"/>
      <c r="D415" s="115"/>
      <c r="E415" s="116"/>
    </row>
    <row r="416" spans="1:5" x14ac:dyDescent="0.25">
      <c r="A416" s="106"/>
      <c r="B416" s="13">
        <v>2019</v>
      </c>
      <c r="C416" s="13">
        <v>2020</v>
      </c>
      <c r="D416" s="13">
        <v>2021</v>
      </c>
      <c r="E416" s="13">
        <v>2022</v>
      </c>
    </row>
    <row r="417" spans="1:5" ht="15.75" thickBot="1" x14ac:dyDescent="0.3">
      <c r="A417" s="107"/>
      <c r="B417" s="14" t="s">
        <v>13</v>
      </c>
      <c r="C417" s="14" t="s">
        <v>14</v>
      </c>
      <c r="D417" s="14" t="s">
        <v>14</v>
      </c>
      <c r="E417" s="14" t="s">
        <v>14</v>
      </c>
    </row>
    <row r="418" spans="1:5" ht="15.75" thickBot="1" x14ac:dyDescent="0.3">
      <c r="A418" s="6" t="s">
        <v>29</v>
      </c>
      <c r="B418" s="16">
        <v>0</v>
      </c>
      <c r="C418" s="16">
        <v>1</v>
      </c>
      <c r="D418" s="6"/>
      <c r="E418" s="6"/>
    </row>
    <row r="419" spans="1:5" ht="15.75" thickBot="1" x14ac:dyDescent="0.3">
      <c r="A419" s="6" t="s">
        <v>30</v>
      </c>
      <c r="B419" s="15">
        <f>B437</f>
        <v>0</v>
      </c>
      <c r="C419" s="15">
        <f>C437</f>
        <v>9150</v>
      </c>
      <c r="D419" s="15">
        <f>D437</f>
        <v>0</v>
      </c>
      <c r="E419" s="15">
        <f>E437</f>
        <v>0</v>
      </c>
    </row>
    <row r="420" spans="1:5" ht="15.75" thickBot="1" x14ac:dyDescent="0.3">
      <c r="A420" s="6" t="s">
        <v>31</v>
      </c>
      <c r="B420" s="15" t="e">
        <f>B419/B418</f>
        <v>#DIV/0!</v>
      </c>
      <c r="C420" s="15">
        <f>C419/C418</f>
        <v>9150</v>
      </c>
      <c r="D420" s="15" t="e">
        <f>D419/D418</f>
        <v>#DIV/0!</v>
      </c>
      <c r="E420" s="15" t="e">
        <f>E419/E418</f>
        <v>#DIV/0!</v>
      </c>
    </row>
    <row r="421" spans="1:5" ht="15.75" thickBot="1" x14ac:dyDescent="0.3">
      <c r="A421" s="6" t="s">
        <v>32</v>
      </c>
      <c r="B421" s="16" t="s">
        <v>33</v>
      </c>
      <c r="C421" s="17" t="e">
        <f t="shared" ref="C421:E423" si="13">C418/B418-1</f>
        <v>#DIV/0!</v>
      </c>
      <c r="D421" s="17">
        <f t="shared" si="13"/>
        <v>-1</v>
      </c>
      <c r="E421" s="17" t="e">
        <f t="shared" si="13"/>
        <v>#DIV/0!</v>
      </c>
    </row>
    <row r="422" spans="1:5" ht="15.75" thickBot="1" x14ac:dyDescent="0.3">
      <c r="A422" s="6" t="s">
        <v>34</v>
      </c>
      <c r="B422" s="16" t="s">
        <v>33</v>
      </c>
      <c r="C422" s="17" t="e">
        <f t="shared" si="13"/>
        <v>#DIV/0!</v>
      </c>
      <c r="D422" s="17">
        <f t="shared" si="13"/>
        <v>-1</v>
      </c>
      <c r="E422" s="17" t="e">
        <f t="shared" si="13"/>
        <v>#DIV/0!</v>
      </c>
    </row>
    <row r="423" spans="1:5" ht="15.75" thickBot="1" x14ac:dyDescent="0.3">
      <c r="A423" s="6" t="s">
        <v>35</v>
      </c>
      <c r="B423" s="16" t="s">
        <v>33</v>
      </c>
      <c r="C423" s="17" t="e">
        <f t="shared" si="13"/>
        <v>#DIV/0!</v>
      </c>
      <c r="D423" s="17" t="e">
        <f t="shared" si="13"/>
        <v>#DIV/0!</v>
      </c>
      <c r="E423" s="17" t="e">
        <f t="shared" si="13"/>
        <v>#DIV/0!</v>
      </c>
    </row>
    <row r="424" spans="1:5" ht="15.75" thickBot="1" x14ac:dyDescent="0.3">
      <c r="A424" s="117" t="s">
        <v>78</v>
      </c>
      <c r="B424" s="118"/>
      <c r="C424" s="118"/>
      <c r="D424" s="118"/>
      <c r="E424" s="119"/>
    </row>
    <row r="425" spans="1:5" x14ac:dyDescent="0.25">
      <c r="A425" s="106"/>
      <c r="B425" s="13">
        <v>2019</v>
      </c>
      <c r="C425" s="13">
        <v>2020</v>
      </c>
      <c r="D425" s="13">
        <v>2021</v>
      </c>
      <c r="E425" s="13">
        <v>2022</v>
      </c>
    </row>
    <row r="426" spans="1:5" ht="15.75" thickBot="1" x14ac:dyDescent="0.3">
      <c r="A426" s="107"/>
      <c r="B426" s="14" t="s">
        <v>13</v>
      </c>
      <c r="C426" s="14" t="s">
        <v>14</v>
      </c>
      <c r="D426" s="14" t="s">
        <v>14</v>
      </c>
      <c r="E426" s="14" t="s">
        <v>14</v>
      </c>
    </row>
    <row r="427" spans="1:5" ht="15.75" thickBot="1" x14ac:dyDescent="0.3">
      <c r="A427" s="19" t="s">
        <v>61</v>
      </c>
      <c r="B427" s="20">
        <f>B428+B429+B430+B431</f>
        <v>0</v>
      </c>
      <c r="C427" s="20">
        <f>C428+C429+C430+C431</f>
        <v>0</v>
      </c>
      <c r="D427" s="20">
        <f>D428+D429+D430+D431</f>
        <v>0</v>
      </c>
      <c r="E427" s="20">
        <f>E428+E429+E430+E431</f>
        <v>0</v>
      </c>
    </row>
    <row r="428" spans="1:5" ht="15.75" thickBot="1" x14ac:dyDescent="0.3">
      <c r="A428" s="21" t="s">
        <v>38</v>
      </c>
      <c r="B428" s="20"/>
      <c r="C428" s="20"/>
      <c r="D428" s="20"/>
      <c r="E428" s="20"/>
    </row>
    <row r="429" spans="1:5" ht="15.75" thickBot="1" x14ac:dyDescent="0.3">
      <c r="A429" s="21" t="s">
        <v>62</v>
      </c>
      <c r="B429" s="20"/>
      <c r="C429" s="20"/>
      <c r="D429" s="20"/>
      <c r="E429" s="20"/>
    </row>
    <row r="430" spans="1:5" ht="15.75" thickBot="1" x14ac:dyDescent="0.3">
      <c r="A430" s="21" t="s">
        <v>63</v>
      </c>
      <c r="B430" s="20"/>
      <c r="C430" s="20"/>
      <c r="D430" s="20"/>
      <c r="E430" s="20"/>
    </row>
    <row r="431" spans="1:5" ht="15.75" thickBot="1" x14ac:dyDescent="0.3">
      <c r="A431" s="21" t="s">
        <v>64</v>
      </c>
      <c r="B431" s="20"/>
      <c r="C431" s="20"/>
      <c r="D431" s="20"/>
      <c r="E431" s="20"/>
    </row>
    <row r="432" spans="1:5" ht="15.75" thickBot="1" x14ac:dyDescent="0.3">
      <c r="A432" s="19" t="s">
        <v>65</v>
      </c>
      <c r="B432" s="23">
        <f>B433+B434+B435+B436</f>
        <v>0</v>
      </c>
      <c r="C432" s="23">
        <f>C433+C434+C435+C436</f>
        <v>9150</v>
      </c>
      <c r="D432" s="23">
        <f>D433+D434+D435+D436</f>
        <v>0</v>
      </c>
      <c r="E432" s="23">
        <f>E433+E434+E435+E436</f>
        <v>0</v>
      </c>
    </row>
    <row r="433" spans="1:5" ht="15.75" thickBot="1" x14ac:dyDescent="0.3">
      <c r="A433" s="21" t="s">
        <v>38</v>
      </c>
      <c r="B433" s="23">
        <v>0</v>
      </c>
      <c r="C433" s="23">
        <v>0</v>
      </c>
      <c r="D433" s="23">
        <v>0</v>
      </c>
      <c r="E433" s="23">
        <v>0</v>
      </c>
    </row>
    <row r="434" spans="1:5" ht="15.75" thickBot="1" x14ac:dyDescent="0.3">
      <c r="A434" s="21" t="s">
        <v>62</v>
      </c>
      <c r="B434" s="23"/>
      <c r="C434" s="23"/>
      <c r="D434" s="23"/>
      <c r="E434" s="23"/>
    </row>
    <row r="435" spans="1:5" ht="15.75" thickBot="1" x14ac:dyDescent="0.3">
      <c r="A435" s="21" t="s">
        <v>63</v>
      </c>
      <c r="B435" s="23"/>
      <c r="C435" s="99">
        <v>4300</v>
      </c>
      <c r="D435" s="23"/>
      <c r="E435" s="23"/>
    </row>
    <row r="436" spans="1:5" ht="15.75" thickBot="1" x14ac:dyDescent="0.3">
      <c r="A436" s="21" t="s">
        <v>64</v>
      </c>
      <c r="B436" s="100"/>
      <c r="C436" s="101">
        <v>4850</v>
      </c>
      <c r="D436" s="23"/>
      <c r="E436" s="23"/>
    </row>
    <row r="437" spans="1:5" ht="15.75" thickBot="1" x14ac:dyDescent="0.3">
      <c r="A437" s="28" t="s">
        <v>50</v>
      </c>
      <c r="B437" s="23">
        <f>B427+B432</f>
        <v>0</v>
      </c>
      <c r="C437" s="23">
        <f>C427+C432</f>
        <v>9150</v>
      </c>
      <c r="D437" s="23">
        <f>D427+D432</f>
        <v>0</v>
      </c>
      <c r="E437" s="23">
        <f>E427+E432</f>
        <v>0</v>
      </c>
    </row>
    <row r="438" spans="1:5" s="98" customFormat="1" ht="23.25" customHeight="1" thickBot="1" x14ac:dyDescent="0.3">
      <c r="A438" s="97" t="s">
        <v>76</v>
      </c>
      <c r="B438" s="222" t="s">
        <v>395</v>
      </c>
      <c r="C438" s="223"/>
      <c r="D438" s="223"/>
      <c r="E438" s="224"/>
    </row>
    <row r="439" spans="1:5" ht="27" customHeight="1" thickBot="1" x14ac:dyDescent="0.3">
      <c r="A439" s="12" t="s">
        <v>109</v>
      </c>
      <c r="B439" s="40" t="s">
        <v>396</v>
      </c>
      <c r="C439" s="41" t="s">
        <v>56</v>
      </c>
      <c r="D439" s="42"/>
      <c r="E439" s="43"/>
    </row>
    <row r="440" spans="1:5" ht="49.5" customHeight="1" thickBot="1" x14ac:dyDescent="0.3">
      <c r="A440" s="6" t="s">
        <v>26</v>
      </c>
      <c r="B440" s="111" t="s">
        <v>397</v>
      </c>
      <c r="C440" s="112"/>
      <c r="D440" s="112"/>
      <c r="E440" s="113"/>
    </row>
    <row r="441" spans="1:5" ht="15.75" thickBot="1" x14ac:dyDescent="0.3">
      <c r="A441" s="6" t="s">
        <v>28</v>
      </c>
      <c r="B441" s="114" t="s">
        <v>381</v>
      </c>
      <c r="C441" s="115"/>
      <c r="D441" s="115"/>
      <c r="E441" s="116"/>
    </row>
    <row r="442" spans="1:5" x14ac:dyDescent="0.25">
      <c r="A442" s="106"/>
      <c r="B442" s="13">
        <v>2019</v>
      </c>
      <c r="C442" s="13">
        <v>2020</v>
      </c>
      <c r="D442" s="13">
        <v>2021</v>
      </c>
      <c r="E442" s="13">
        <v>2022</v>
      </c>
    </row>
    <row r="443" spans="1:5" ht="15.75" thickBot="1" x14ac:dyDescent="0.3">
      <c r="A443" s="107"/>
      <c r="B443" s="14" t="s">
        <v>13</v>
      </c>
      <c r="C443" s="14" t="s">
        <v>14</v>
      </c>
      <c r="D443" s="14" t="s">
        <v>14</v>
      </c>
      <c r="E443" s="14" t="s">
        <v>14</v>
      </c>
    </row>
    <row r="444" spans="1:5" ht="15.75" thickBot="1" x14ac:dyDescent="0.3">
      <c r="A444" s="6" t="s">
        <v>29</v>
      </c>
      <c r="B444" s="16">
        <v>0</v>
      </c>
      <c r="C444" s="16">
        <v>3</v>
      </c>
      <c r="D444" s="6"/>
      <c r="E444" s="6"/>
    </row>
    <row r="445" spans="1:5" ht="15.75" thickBot="1" x14ac:dyDescent="0.3">
      <c r="A445" s="6" t="s">
        <v>30</v>
      </c>
      <c r="B445" s="15">
        <f>B463</f>
        <v>0</v>
      </c>
      <c r="C445" s="15">
        <f>C463</f>
        <v>1300</v>
      </c>
      <c r="D445" s="15">
        <f>D463</f>
        <v>0</v>
      </c>
      <c r="E445" s="15">
        <f>E463</f>
        <v>0</v>
      </c>
    </row>
    <row r="446" spans="1:5" ht="15.75" thickBot="1" x14ac:dyDescent="0.3">
      <c r="A446" s="6" t="s">
        <v>31</v>
      </c>
      <c r="B446" s="15" t="e">
        <f>B445/B444</f>
        <v>#DIV/0!</v>
      </c>
      <c r="C446" s="15">
        <f>C445/C444</f>
        <v>433.33333333333331</v>
      </c>
      <c r="D446" s="15" t="e">
        <f>D445/D444</f>
        <v>#DIV/0!</v>
      </c>
      <c r="E446" s="15" t="e">
        <f>E445/E444</f>
        <v>#DIV/0!</v>
      </c>
    </row>
    <row r="447" spans="1:5" ht="15.75" thickBot="1" x14ac:dyDescent="0.3">
      <c r="A447" s="6" t="s">
        <v>32</v>
      </c>
      <c r="B447" s="16" t="s">
        <v>33</v>
      </c>
      <c r="C447" s="17" t="e">
        <f t="shared" ref="C447:E449" si="14">C444/B444-1</f>
        <v>#DIV/0!</v>
      </c>
      <c r="D447" s="17">
        <f t="shared" si="14"/>
        <v>-1</v>
      </c>
      <c r="E447" s="17" t="e">
        <f t="shared" si="14"/>
        <v>#DIV/0!</v>
      </c>
    </row>
    <row r="448" spans="1:5" ht="15.75" thickBot="1" x14ac:dyDescent="0.3">
      <c r="A448" s="6" t="s">
        <v>34</v>
      </c>
      <c r="B448" s="16" t="s">
        <v>33</v>
      </c>
      <c r="C448" s="17" t="e">
        <f t="shared" si="14"/>
        <v>#DIV/0!</v>
      </c>
      <c r="D448" s="17">
        <f t="shared" si="14"/>
        <v>-1</v>
      </c>
      <c r="E448" s="17" t="e">
        <f t="shared" si="14"/>
        <v>#DIV/0!</v>
      </c>
    </row>
    <row r="449" spans="1:5" ht="15.75" thickBot="1" x14ac:dyDescent="0.3">
      <c r="A449" s="6" t="s">
        <v>35</v>
      </c>
      <c r="B449" s="16" t="s">
        <v>33</v>
      </c>
      <c r="C449" s="17" t="e">
        <f t="shared" si="14"/>
        <v>#DIV/0!</v>
      </c>
      <c r="D449" s="17" t="e">
        <f t="shared" si="14"/>
        <v>#DIV/0!</v>
      </c>
      <c r="E449" s="17" t="e">
        <f t="shared" si="14"/>
        <v>#DIV/0!</v>
      </c>
    </row>
    <row r="450" spans="1:5" ht="15.75" thickBot="1" x14ac:dyDescent="0.3">
      <c r="A450" s="117" t="s">
        <v>78</v>
      </c>
      <c r="B450" s="118"/>
      <c r="C450" s="118"/>
      <c r="D450" s="118"/>
      <c r="E450" s="119"/>
    </row>
    <row r="451" spans="1:5" x14ac:dyDescent="0.25">
      <c r="A451" s="106"/>
      <c r="B451" s="13">
        <v>2019</v>
      </c>
      <c r="C451" s="13">
        <v>2020</v>
      </c>
      <c r="D451" s="13">
        <v>2021</v>
      </c>
      <c r="E451" s="13">
        <v>2022</v>
      </c>
    </row>
    <row r="452" spans="1:5" ht="15.75" thickBot="1" x14ac:dyDescent="0.3">
      <c r="A452" s="107"/>
      <c r="B452" s="14" t="s">
        <v>13</v>
      </c>
      <c r="C452" s="14" t="s">
        <v>14</v>
      </c>
      <c r="D452" s="14" t="s">
        <v>14</v>
      </c>
      <c r="E452" s="14" t="s">
        <v>14</v>
      </c>
    </row>
    <row r="453" spans="1:5" ht="15.75" thickBot="1" x14ac:dyDescent="0.3">
      <c r="A453" s="19" t="s">
        <v>61</v>
      </c>
      <c r="B453" s="20">
        <f>B454+B455+B456+B457</f>
        <v>0</v>
      </c>
      <c r="C453" s="20">
        <f>C454+C455+C456+C457</f>
        <v>0</v>
      </c>
      <c r="D453" s="20">
        <f>D454+D455+D456+D457</f>
        <v>0</v>
      </c>
      <c r="E453" s="20">
        <f>E454+E455+E456+E457</f>
        <v>0</v>
      </c>
    </row>
    <row r="454" spans="1:5" ht="15.75" thickBot="1" x14ac:dyDescent="0.3">
      <c r="A454" s="21" t="s">
        <v>38</v>
      </c>
      <c r="B454" s="20"/>
      <c r="C454" s="20"/>
      <c r="D454" s="20"/>
      <c r="E454" s="20"/>
    </row>
    <row r="455" spans="1:5" ht="15.75" thickBot="1" x14ac:dyDescent="0.3">
      <c r="A455" s="21" t="s">
        <v>62</v>
      </c>
      <c r="B455" s="20"/>
      <c r="C455" s="20"/>
      <c r="D455" s="20"/>
      <c r="E455" s="20"/>
    </row>
    <row r="456" spans="1:5" ht="15.75" thickBot="1" x14ac:dyDescent="0.3">
      <c r="A456" s="21" t="s">
        <v>63</v>
      </c>
      <c r="B456" s="20"/>
      <c r="C456" s="20"/>
      <c r="D456" s="20"/>
      <c r="E456" s="20"/>
    </row>
    <row r="457" spans="1:5" ht="15.75" thickBot="1" x14ac:dyDescent="0.3">
      <c r="A457" s="21" t="s">
        <v>64</v>
      </c>
      <c r="B457" s="20"/>
      <c r="C457" s="20"/>
      <c r="D457" s="20"/>
      <c r="E457" s="20"/>
    </row>
    <row r="458" spans="1:5" ht="15.75" thickBot="1" x14ac:dyDescent="0.3">
      <c r="A458" s="19" t="s">
        <v>65</v>
      </c>
      <c r="B458" s="23">
        <f>B459+B460+B461+B462</f>
        <v>0</v>
      </c>
      <c r="C458" s="23">
        <f>C459+C460+C461+C462</f>
        <v>1300</v>
      </c>
      <c r="D458" s="23">
        <f>D459+D460+D461+D462</f>
        <v>0</v>
      </c>
      <c r="E458" s="23">
        <f>E459+E460+E461+E462</f>
        <v>0</v>
      </c>
    </row>
    <row r="459" spans="1:5" ht="15.75" thickBot="1" x14ac:dyDescent="0.3">
      <c r="A459" s="21" t="s">
        <v>38</v>
      </c>
      <c r="B459" s="23">
        <v>0</v>
      </c>
      <c r="C459" s="23">
        <v>0</v>
      </c>
      <c r="D459" s="23">
        <v>0</v>
      </c>
      <c r="E459" s="23">
        <v>0</v>
      </c>
    </row>
    <row r="460" spans="1:5" ht="15.75" thickBot="1" x14ac:dyDescent="0.3">
      <c r="A460" s="21" t="s">
        <v>62</v>
      </c>
      <c r="B460" s="23"/>
      <c r="C460" s="23"/>
      <c r="D460" s="23"/>
      <c r="E460" s="23"/>
    </row>
    <row r="461" spans="1:5" ht="15.75" thickBot="1" x14ac:dyDescent="0.3">
      <c r="A461" s="21" t="s">
        <v>63</v>
      </c>
      <c r="B461" s="23"/>
      <c r="C461" s="99">
        <v>900</v>
      </c>
      <c r="D461" s="23"/>
      <c r="E461" s="23"/>
    </row>
    <row r="462" spans="1:5" ht="15.75" thickBot="1" x14ac:dyDescent="0.3">
      <c r="A462" s="21" t="s">
        <v>64</v>
      </c>
      <c r="B462" s="100"/>
      <c r="C462" s="101">
        <v>400</v>
      </c>
      <c r="D462" s="23"/>
      <c r="E462" s="23"/>
    </row>
    <row r="463" spans="1:5" ht="15.75" thickBot="1" x14ac:dyDescent="0.3">
      <c r="A463" s="28" t="s">
        <v>50</v>
      </c>
      <c r="B463" s="23">
        <f>B453+B458</f>
        <v>0</v>
      </c>
      <c r="C463" s="23">
        <f>C453+C458</f>
        <v>1300</v>
      </c>
      <c r="D463" s="23">
        <f>D453+D458</f>
        <v>0</v>
      </c>
      <c r="E463" s="23">
        <f>E453+E458</f>
        <v>0</v>
      </c>
    </row>
    <row r="464" spans="1:5" s="98" customFormat="1" ht="23.25" customHeight="1" thickBot="1" x14ac:dyDescent="0.3">
      <c r="A464" s="97" t="s">
        <v>76</v>
      </c>
      <c r="B464" s="222" t="s">
        <v>398</v>
      </c>
      <c r="C464" s="201"/>
      <c r="D464" s="201"/>
      <c r="E464" s="133"/>
    </row>
    <row r="465" spans="1:5" ht="27" customHeight="1" thickBot="1" x14ac:dyDescent="0.3">
      <c r="A465" s="12" t="s">
        <v>109</v>
      </c>
      <c r="B465" s="40" t="s">
        <v>399</v>
      </c>
      <c r="C465" s="41" t="s">
        <v>56</v>
      </c>
      <c r="D465" s="42"/>
      <c r="E465" s="43"/>
    </row>
    <row r="466" spans="1:5" ht="49.5" customHeight="1" thickBot="1" x14ac:dyDescent="0.3">
      <c r="A466" s="6" t="s">
        <v>26</v>
      </c>
      <c r="B466" s="111" t="s">
        <v>400</v>
      </c>
      <c r="C466" s="112"/>
      <c r="D466" s="112"/>
      <c r="E466" s="113"/>
    </row>
    <row r="467" spans="1:5" ht="15.75" thickBot="1" x14ac:dyDescent="0.3">
      <c r="A467" s="6" t="s">
        <v>28</v>
      </c>
      <c r="B467" s="114" t="s">
        <v>381</v>
      </c>
      <c r="C467" s="115"/>
      <c r="D467" s="115"/>
      <c r="E467" s="116"/>
    </row>
    <row r="468" spans="1:5" x14ac:dyDescent="0.25">
      <c r="A468" s="106"/>
      <c r="B468" s="13">
        <v>2019</v>
      </c>
      <c r="C468" s="13">
        <v>2020</v>
      </c>
      <c r="D468" s="13">
        <v>2021</v>
      </c>
      <c r="E468" s="13">
        <v>2022</v>
      </c>
    </row>
    <row r="469" spans="1:5" ht="15.75" thickBot="1" x14ac:dyDescent="0.3">
      <c r="A469" s="107"/>
      <c r="B469" s="14" t="s">
        <v>13</v>
      </c>
      <c r="C469" s="14" t="s">
        <v>14</v>
      </c>
      <c r="D469" s="14" t="s">
        <v>14</v>
      </c>
      <c r="E469" s="14" t="s">
        <v>14</v>
      </c>
    </row>
    <row r="470" spans="1:5" ht="15.75" thickBot="1" x14ac:dyDescent="0.3">
      <c r="A470" s="6" t="s">
        <v>29</v>
      </c>
      <c r="B470" s="16">
        <v>0</v>
      </c>
      <c r="C470" s="16">
        <v>1</v>
      </c>
      <c r="D470" s="6"/>
      <c r="E470" s="6"/>
    </row>
    <row r="471" spans="1:5" ht="15.75" thickBot="1" x14ac:dyDescent="0.3">
      <c r="A471" s="6" t="s">
        <v>30</v>
      </c>
      <c r="B471" s="15">
        <f>B489</f>
        <v>0</v>
      </c>
      <c r="C471" s="15">
        <f>C489</f>
        <v>2200</v>
      </c>
      <c r="D471" s="15">
        <f>D489</f>
        <v>0</v>
      </c>
      <c r="E471" s="15">
        <f>E489</f>
        <v>0</v>
      </c>
    </row>
    <row r="472" spans="1:5" ht="15.75" thickBot="1" x14ac:dyDescent="0.3">
      <c r="A472" s="6" t="s">
        <v>31</v>
      </c>
      <c r="B472" s="15" t="e">
        <f>B471/B470</f>
        <v>#DIV/0!</v>
      </c>
      <c r="C472" s="15">
        <f>C471/C470</f>
        <v>2200</v>
      </c>
      <c r="D472" s="15" t="e">
        <f>D471/D470</f>
        <v>#DIV/0!</v>
      </c>
      <c r="E472" s="15" t="e">
        <f>E471/E470</f>
        <v>#DIV/0!</v>
      </c>
    </row>
    <row r="473" spans="1:5" ht="15.75" thickBot="1" x14ac:dyDescent="0.3">
      <c r="A473" s="6" t="s">
        <v>32</v>
      </c>
      <c r="B473" s="16" t="s">
        <v>33</v>
      </c>
      <c r="C473" s="17" t="e">
        <f t="shared" ref="C473:E475" si="15">C470/B470-1</f>
        <v>#DIV/0!</v>
      </c>
      <c r="D473" s="17">
        <f t="shared" si="15"/>
        <v>-1</v>
      </c>
      <c r="E473" s="17" t="e">
        <f t="shared" si="15"/>
        <v>#DIV/0!</v>
      </c>
    </row>
    <row r="474" spans="1:5" ht="15.75" thickBot="1" x14ac:dyDescent="0.3">
      <c r="A474" s="6" t="s">
        <v>34</v>
      </c>
      <c r="B474" s="16" t="s">
        <v>33</v>
      </c>
      <c r="C474" s="17" t="e">
        <f t="shared" si="15"/>
        <v>#DIV/0!</v>
      </c>
      <c r="D474" s="17">
        <f t="shared" si="15"/>
        <v>-1</v>
      </c>
      <c r="E474" s="17" t="e">
        <f t="shared" si="15"/>
        <v>#DIV/0!</v>
      </c>
    </row>
    <row r="475" spans="1:5" ht="15.75" thickBot="1" x14ac:dyDescent="0.3">
      <c r="A475" s="6" t="s">
        <v>35</v>
      </c>
      <c r="B475" s="16" t="s">
        <v>33</v>
      </c>
      <c r="C475" s="17" t="e">
        <f t="shared" si="15"/>
        <v>#DIV/0!</v>
      </c>
      <c r="D475" s="17" t="e">
        <f t="shared" si="15"/>
        <v>#DIV/0!</v>
      </c>
      <c r="E475" s="17" t="e">
        <f t="shared" si="15"/>
        <v>#DIV/0!</v>
      </c>
    </row>
    <row r="476" spans="1:5" ht="15.75" thickBot="1" x14ac:dyDescent="0.3">
      <c r="A476" s="117" t="s">
        <v>78</v>
      </c>
      <c r="B476" s="118"/>
      <c r="C476" s="118"/>
      <c r="D476" s="118"/>
      <c r="E476" s="119"/>
    </row>
    <row r="477" spans="1:5" x14ac:dyDescent="0.25">
      <c r="A477" s="106"/>
      <c r="B477" s="13">
        <v>2019</v>
      </c>
      <c r="C477" s="13">
        <v>2020</v>
      </c>
      <c r="D477" s="13">
        <v>2021</v>
      </c>
      <c r="E477" s="13">
        <v>2022</v>
      </c>
    </row>
    <row r="478" spans="1:5" ht="15.75" thickBot="1" x14ac:dyDescent="0.3">
      <c r="A478" s="107"/>
      <c r="B478" s="14" t="s">
        <v>13</v>
      </c>
      <c r="C478" s="14" t="s">
        <v>14</v>
      </c>
      <c r="D478" s="14" t="s">
        <v>14</v>
      </c>
      <c r="E478" s="14" t="s">
        <v>14</v>
      </c>
    </row>
    <row r="479" spans="1:5" ht="15.75" thickBot="1" x14ac:dyDescent="0.3">
      <c r="A479" s="19" t="s">
        <v>61</v>
      </c>
      <c r="B479" s="20">
        <f>B480+B481+B482+B483</f>
        <v>0</v>
      </c>
      <c r="C479" s="20">
        <f>C480+C481+C482+C483</f>
        <v>0</v>
      </c>
      <c r="D479" s="20">
        <f>D480+D481+D482+D483</f>
        <v>0</v>
      </c>
      <c r="E479" s="20">
        <f>E480+E481+E482+E483</f>
        <v>0</v>
      </c>
    </row>
    <row r="480" spans="1:5" ht="15.75" thickBot="1" x14ac:dyDescent="0.3">
      <c r="A480" s="21" t="s">
        <v>38</v>
      </c>
      <c r="B480" s="20"/>
      <c r="C480" s="20"/>
      <c r="D480" s="20"/>
      <c r="E480" s="20"/>
    </row>
    <row r="481" spans="1:5" ht="15.75" thickBot="1" x14ac:dyDescent="0.3">
      <c r="A481" s="21" t="s">
        <v>62</v>
      </c>
      <c r="B481" s="20"/>
      <c r="C481" s="20"/>
      <c r="D481" s="20"/>
      <c r="E481" s="20"/>
    </row>
    <row r="482" spans="1:5" ht="15.75" thickBot="1" x14ac:dyDescent="0.3">
      <c r="A482" s="21" t="s">
        <v>63</v>
      </c>
      <c r="B482" s="20"/>
      <c r="C482" s="20"/>
      <c r="D482" s="20"/>
      <c r="E482" s="20"/>
    </row>
    <row r="483" spans="1:5" ht="15.75" thickBot="1" x14ac:dyDescent="0.3">
      <c r="A483" s="21" t="s">
        <v>64</v>
      </c>
      <c r="B483" s="20"/>
      <c r="C483" s="20"/>
      <c r="D483" s="20"/>
      <c r="E483" s="20"/>
    </row>
    <row r="484" spans="1:5" ht="15.75" thickBot="1" x14ac:dyDescent="0.3">
      <c r="A484" s="19" t="s">
        <v>65</v>
      </c>
      <c r="B484" s="23">
        <f>B485+B486+B487+B488</f>
        <v>0</v>
      </c>
      <c r="C484" s="23">
        <f>C485+C486+C487+C488</f>
        <v>2200</v>
      </c>
      <c r="D484" s="23">
        <f>D485+D486+D487+D488</f>
        <v>0</v>
      </c>
      <c r="E484" s="23">
        <f>E485+E486+E487+E488</f>
        <v>0</v>
      </c>
    </row>
    <row r="485" spans="1:5" ht="15.75" thickBot="1" x14ac:dyDescent="0.3">
      <c r="A485" s="21" t="s">
        <v>38</v>
      </c>
      <c r="B485" s="23">
        <v>0</v>
      </c>
      <c r="C485" s="23">
        <v>0</v>
      </c>
      <c r="D485" s="23">
        <v>0</v>
      </c>
      <c r="E485" s="23">
        <v>0</v>
      </c>
    </row>
    <row r="486" spans="1:5" ht="15.75" thickBot="1" x14ac:dyDescent="0.3">
      <c r="A486" s="21" t="s">
        <v>62</v>
      </c>
      <c r="B486" s="23"/>
      <c r="C486" s="23"/>
      <c r="D486" s="23"/>
      <c r="E486" s="23"/>
    </row>
    <row r="487" spans="1:5" ht="15.75" thickBot="1" x14ac:dyDescent="0.3">
      <c r="A487" s="21" t="s">
        <v>63</v>
      </c>
      <c r="B487" s="23"/>
      <c r="C487" s="99">
        <v>1800</v>
      </c>
      <c r="D487" s="23"/>
      <c r="E487" s="23"/>
    </row>
    <row r="488" spans="1:5" ht="15.75" thickBot="1" x14ac:dyDescent="0.3">
      <c r="A488" s="21" t="s">
        <v>64</v>
      </c>
      <c r="B488" s="100"/>
      <c r="C488" s="101">
        <v>400</v>
      </c>
      <c r="D488" s="23"/>
      <c r="E488" s="23"/>
    </row>
    <row r="489" spans="1:5" ht="15.75" thickBot="1" x14ac:dyDescent="0.3">
      <c r="A489" s="28" t="s">
        <v>50</v>
      </c>
      <c r="B489" s="23">
        <f>B479+B484</f>
        <v>0</v>
      </c>
      <c r="C489" s="23">
        <f>C479+C484</f>
        <v>2200</v>
      </c>
      <c r="D489" s="23">
        <f>D479+D484</f>
        <v>0</v>
      </c>
      <c r="E489" s="23">
        <f>E479+E484</f>
        <v>0</v>
      </c>
    </row>
    <row r="490" spans="1:5" s="98" customFormat="1" ht="23.25" customHeight="1" thickBot="1" x14ac:dyDescent="0.3">
      <c r="A490" s="97" t="s">
        <v>76</v>
      </c>
      <c r="B490" s="222" t="s">
        <v>401</v>
      </c>
      <c r="C490" s="201"/>
      <c r="D490" s="201"/>
      <c r="E490" s="133"/>
    </row>
    <row r="491" spans="1:5" ht="27" customHeight="1" thickBot="1" x14ac:dyDescent="0.3">
      <c r="A491" s="12" t="s">
        <v>109</v>
      </c>
      <c r="B491" s="40" t="s">
        <v>402</v>
      </c>
      <c r="C491" s="41" t="s">
        <v>56</v>
      </c>
      <c r="D491" s="42"/>
      <c r="E491" s="43"/>
    </row>
    <row r="492" spans="1:5" ht="49.5" customHeight="1" thickBot="1" x14ac:dyDescent="0.3">
      <c r="A492" s="6" t="s">
        <v>26</v>
      </c>
      <c r="B492" s="111" t="s">
        <v>403</v>
      </c>
      <c r="C492" s="112"/>
      <c r="D492" s="112"/>
      <c r="E492" s="113"/>
    </row>
    <row r="493" spans="1:5" ht="15.75" thickBot="1" x14ac:dyDescent="0.3">
      <c r="A493" s="6" t="s">
        <v>28</v>
      </c>
      <c r="B493" s="114" t="s">
        <v>381</v>
      </c>
      <c r="C493" s="115"/>
      <c r="D493" s="115"/>
      <c r="E493" s="116"/>
    </row>
    <row r="494" spans="1:5" x14ac:dyDescent="0.25">
      <c r="A494" s="106"/>
      <c r="B494" s="13">
        <v>2019</v>
      </c>
      <c r="C494" s="13">
        <v>2020</v>
      </c>
      <c r="D494" s="13">
        <v>2021</v>
      </c>
      <c r="E494" s="13">
        <v>2022</v>
      </c>
    </row>
    <row r="495" spans="1:5" ht="15.75" thickBot="1" x14ac:dyDescent="0.3">
      <c r="A495" s="107"/>
      <c r="B495" s="14" t="s">
        <v>13</v>
      </c>
      <c r="C495" s="14" t="s">
        <v>14</v>
      </c>
      <c r="D495" s="14" t="s">
        <v>14</v>
      </c>
      <c r="E495" s="14" t="s">
        <v>14</v>
      </c>
    </row>
    <row r="496" spans="1:5" ht="15.75" thickBot="1" x14ac:dyDescent="0.3">
      <c r="A496" s="6" t="s">
        <v>29</v>
      </c>
      <c r="B496" s="16">
        <v>0</v>
      </c>
      <c r="C496" s="16">
        <v>4</v>
      </c>
      <c r="D496" s="6"/>
      <c r="E496" s="6"/>
    </row>
    <row r="497" spans="1:5" ht="15.75" thickBot="1" x14ac:dyDescent="0.3">
      <c r="A497" s="6" t="s">
        <v>30</v>
      </c>
      <c r="B497" s="15">
        <f>B515</f>
        <v>0</v>
      </c>
      <c r="C497" s="15">
        <f>C515</f>
        <v>7550</v>
      </c>
      <c r="D497" s="15">
        <f>D515</f>
        <v>0</v>
      </c>
      <c r="E497" s="15">
        <f>E515</f>
        <v>0</v>
      </c>
    </row>
    <row r="498" spans="1:5" ht="15.75" thickBot="1" x14ac:dyDescent="0.3">
      <c r="A498" s="6" t="s">
        <v>31</v>
      </c>
      <c r="B498" s="15" t="e">
        <f>B497/B496</f>
        <v>#DIV/0!</v>
      </c>
      <c r="C498" s="15">
        <f>C497/C496</f>
        <v>1887.5</v>
      </c>
      <c r="D498" s="15" t="e">
        <f>D497/D496</f>
        <v>#DIV/0!</v>
      </c>
      <c r="E498" s="15" t="e">
        <f>E497/E496</f>
        <v>#DIV/0!</v>
      </c>
    </row>
    <row r="499" spans="1:5" ht="15.75" thickBot="1" x14ac:dyDescent="0.3">
      <c r="A499" s="6" t="s">
        <v>32</v>
      </c>
      <c r="B499" s="16" t="s">
        <v>33</v>
      </c>
      <c r="C499" s="17" t="e">
        <f t="shared" ref="C499:E501" si="16">C496/B496-1</f>
        <v>#DIV/0!</v>
      </c>
      <c r="D499" s="17">
        <f t="shared" si="16"/>
        <v>-1</v>
      </c>
      <c r="E499" s="17" t="e">
        <f t="shared" si="16"/>
        <v>#DIV/0!</v>
      </c>
    </row>
    <row r="500" spans="1:5" ht="15.75" thickBot="1" x14ac:dyDescent="0.3">
      <c r="A500" s="6" t="s">
        <v>34</v>
      </c>
      <c r="B500" s="16" t="s">
        <v>33</v>
      </c>
      <c r="C500" s="17" t="e">
        <f t="shared" si="16"/>
        <v>#DIV/0!</v>
      </c>
      <c r="D500" s="17">
        <f t="shared" si="16"/>
        <v>-1</v>
      </c>
      <c r="E500" s="17" t="e">
        <f t="shared" si="16"/>
        <v>#DIV/0!</v>
      </c>
    </row>
    <row r="501" spans="1:5" ht="15.75" thickBot="1" x14ac:dyDescent="0.3">
      <c r="A501" s="6" t="s">
        <v>35</v>
      </c>
      <c r="B501" s="16" t="s">
        <v>33</v>
      </c>
      <c r="C501" s="17" t="e">
        <f t="shared" si="16"/>
        <v>#DIV/0!</v>
      </c>
      <c r="D501" s="17" t="e">
        <f t="shared" si="16"/>
        <v>#DIV/0!</v>
      </c>
      <c r="E501" s="17" t="e">
        <f t="shared" si="16"/>
        <v>#DIV/0!</v>
      </c>
    </row>
    <row r="502" spans="1:5" ht="15.75" thickBot="1" x14ac:dyDescent="0.3">
      <c r="A502" s="117" t="s">
        <v>78</v>
      </c>
      <c r="B502" s="118"/>
      <c r="C502" s="118"/>
      <c r="D502" s="118"/>
      <c r="E502" s="119"/>
    </row>
    <row r="503" spans="1:5" x14ac:dyDescent="0.25">
      <c r="A503" s="106"/>
      <c r="B503" s="13">
        <v>2019</v>
      </c>
      <c r="C503" s="13">
        <v>2020</v>
      </c>
      <c r="D503" s="13">
        <v>2021</v>
      </c>
      <c r="E503" s="13">
        <v>2022</v>
      </c>
    </row>
    <row r="504" spans="1:5" ht="15.75" thickBot="1" x14ac:dyDescent="0.3">
      <c r="A504" s="107"/>
      <c r="B504" s="14" t="s">
        <v>13</v>
      </c>
      <c r="C504" s="14" t="s">
        <v>14</v>
      </c>
      <c r="D504" s="14" t="s">
        <v>14</v>
      </c>
      <c r="E504" s="14" t="s">
        <v>14</v>
      </c>
    </row>
    <row r="505" spans="1:5" ht="15.75" thickBot="1" x14ac:dyDescent="0.3">
      <c r="A505" s="19" t="s">
        <v>61</v>
      </c>
      <c r="B505" s="20">
        <f>B506+B507+B508+B509</f>
        <v>0</v>
      </c>
      <c r="C505" s="20">
        <f>C506+C507+C508+C509</f>
        <v>0</v>
      </c>
      <c r="D505" s="20">
        <f>D506+D507+D508+D509</f>
        <v>0</v>
      </c>
      <c r="E505" s="20">
        <f>E506+E507+E508+E509</f>
        <v>0</v>
      </c>
    </row>
    <row r="506" spans="1:5" ht="15.75" thickBot="1" x14ac:dyDescent="0.3">
      <c r="A506" s="21" t="s">
        <v>38</v>
      </c>
      <c r="B506" s="20"/>
      <c r="C506" s="20"/>
      <c r="D506" s="20"/>
      <c r="E506" s="20"/>
    </row>
    <row r="507" spans="1:5" ht="15.75" thickBot="1" x14ac:dyDescent="0.3">
      <c r="A507" s="21" t="s">
        <v>62</v>
      </c>
      <c r="B507" s="20"/>
      <c r="C507" s="20"/>
      <c r="D507" s="20"/>
      <c r="E507" s="20"/>
    </row>
    <row r="508" spans="1:5" ht="15.75" thickBot="1" x14ac:dyDescent="0.3">
      <c r="A508" s="21" t="s">
        <v>63</v>
      </c>
      <c r="B508" s="20"/>
      <c r="C508" s="20"/>
      <c r="D508" s="20"/>
      <c r="E508" s="20"/>
    </row>
    <row r="509" spans="1:5" ht="15.75" thickBot="1" x14ac:dyDescent="0.3">
      <c r="A509" s="21" t="s">
        <v>64</v>
      </c>
      <c r="B509" s="20"/>
      <c r="C509" s="20"/>
      <c r="D509" s="20"/>
      <c r="E509" s="20"/>
    </row>
    <row r="510" spans="1:5" ht="15.75" thickBot="1" x14ac:dyDescent="0.3">
      <c r="A510" s="19" t="s">
        <v>65</v>
      </c>
      <c r="B510" s="23">
        <f>B511+B512+B513+B514</f>
        <v>0</v>
      </c>
      <c r="C510" s="23">
        <f>C511+C512+C513+C514</f>
        <v>7550</v>
      </c>
      <c r="D510" s="23">
        <f>D511+D512+D513+D514</f>
        <v>0</v>
      </c>
      <c r="E510" s="23">
        <f>E511+E512+E513+E514</f>
        <v>0</v>
      </c>
    </row>
    <row r="511" spans="1:5" ht="15.75" thickBot="1" x14ac:dyDescent="0.3">
      <c r="A511" s="21" t="s">
        <v>38</v>
      </c>
      <c r="B511" s="23">
        <v>0</v>
      </c>
      <c r="C511" s="23">
        <v>0</v>
      </c>
      <c r="D511" s="23">
        <v>0</v>
      </c>
      <c r="E511" s="23">
        <v>0</v>
      </c>
    </row>
    <row r="512" spans="1:5" ht="15.75" thickBot="1" x14ac:dyDescent="0.3">
      <c r="A512" s="21" t="s">
        <v>62</v>
      </c>
      <c r="B512" s="23"/>
      <c r="C512" s="23"/>
      <c r="D512" s="23"/>
      <c r="E512" s="23"/>
    </row>
    <row r="513" spans="1:5" ht="15.75" thickBot="1" x14ac:dyDescent="0.3">
      <c r="A513" s="21" t="s">
        <v>63</v>
      </c>
      <c r="B513" s="23"/>
      <c r="C513" s="99">
        <v>6600</v>
      </c>
      <c r="D513" s="23"/>
      <c r="E513" s="23"/>
    </row>
    <row r="514" spans="1:5" ht="15.75" thickBot="1" x14ac:dyDescent="0.3">
      <c r="A514" s="21" t="s">
        <v>64</v>
      </c>
      <c r="B514" s="100"/>
      <c r="C514" s="101">
        <v>950</v>
      </c>
      <c r="D514" s="23"/>
      <c r="E514" s="23"/>
    </row>
    <row r="515" spans="1:5" ht="15.75" thickBot="1" x14ac:dyDescent="0.3">
      <c r="A515" s="28" t="s">
        <v>50</v>
      </c>
      <c r="B515" s="23">
        <f>B505+B510</f>
        <v>0</v>
      </c>
      <c r="C515" s="23">
        <f>C505+C510</f>
        <v>7550</v>
      </c>
      <c r="D515" s="23">
        <f>D505+D510</f>
        <v>0</v>
      </c>
      <c r="E515" s="23">
        <f>E505+E510</f>
        <v>0</v>
      </c>
    </row>
    <row r="516" spans="1:5" s="98" customFormat="1" ht="23.25" customHeight="1" thickBot="1" x14ac:dyDescent="0.3">
      <c r="A516" s="97" t="s">
        <v>76</v>
      </c>
      <c r="B516" s="222" t="s">
        <v>404</v>
      </c>
      <c r="C516" s="201"/>
      <c r="D516" s="201"/>
      <c r="E516" s="133"/>
    </row>
    <row r="517" spans="1:5" ht="27" customHeight="1" thickBot="1" x14ac:dyDescent="0.3">
      <c r="A517" s="12" t="s">
        <v>109</v>
      </c>
      <c r="B517" s="40" t="s">
        <v>405</v>
      </c>
      <c r="C517" s="41" t="s">
        <v>56</v>
      </c>
      <c r="D517" s="42"/>
      <c r="E517" s="43"/>
    </row>
    <row r="518" spans="1:5" ht="49.5" customHeight="1" thickBot="1" x14ac:dyDescent="0.3">
      <c r="A518" s="6" t="s">
        <v>26</v>
      </c>
      <c r="B518" s="111" t="s">
        <v>405</v>
      </c>
      <c r="C518" s="112"/>
      <c r="D518" s="112"/>
      <c r="E518" s="113"/>
    </row>
    <row r="519" spans="1:5" ht="15.75" thickBot="1" x14ac:dyDescent="0.3">
      <c r="A519" s="6" t="s">
        <v>28</v>
      </c>
      <c r="B519" s="114" t="s">
        <v>406</v>
      </c>
      <c r="C519" s="115"/>
      <c r="D519" s="115"/>
      <c r="E519" s="116"/>
    </row>
    <row r="520" spans="1:5" x14ac:dyDescent="0.25">
      <c r="A520" s="106"/>
      <c r="B520" s="13">
        <v>2019</v>
      </c>
      <c r="C520" s="13">
        <v>2020</v>
      </c>
      <c r="D520" s="13">
        <v>2021</v>
      </c>
      <c r="E520" s="13">
        <v>2022</v>
      </c>
    </row>
    <row r="521" spans="1:5" ht="15.75" thickBot="1" x14ac:dyDescent="0.3">
      <c r="A521" s="107"/>
      <c r="B521" s="14" t="s">
        <v>13</v>
      </c>
      <c r="C521" s="14" t="s">
        <v>14</v>
      </c>
      <c r="D521" s="14" t="s">
        <v>14</v>
      </c>
      <c r="E521" s="14" t="s">
        <v>14</v>
      </c>
    </row>
    <row r="522" spans="1:5" ht="15.75" thickBot="1" x14ac:dyDescent="0.3">
      <c r="A522" s="6" t="s">
        <v>29</v>
      </c>
      <c r="B522" s="16">
        <v>0</v>
      </c>
      <c r="C522" s="16">
        <v>1</v>
      </c>
      <c r="D522" s="16">
        <v>1</v>
      </c>
      <c r="E522" s="6"/>
    </row>
    <row r="523" spans="1:5" ht="15.75" thickBot="1" x14ac:dyDescent="0.3">
      <c r="A523" s="6" t="s">
        <v>30</v>
      </c>
      <c r="B523" s="15">
        <f>B541</f>
        <v>0</v>
      </c>
      <c r="C523" s="15">
        <f>C541</f>
        <v>29655</v>
      </c>
      <c r="D523" s="15">
        <f>D541</f>
        <v>29655</v>
      </c>
      <c r="E523" s="15">
        <f>E541</f>
        <v>0</v>
      </c>
    </row>
    <row r="524" spans="1:5" ht="15.75" thickBot="1" x14ac:dyDescent="0.3">
      <c r="A524" s="6" t="s">
        <v>31</v>
      </c>
      <c r="B524" s="15" t="e">
        <f>B523/B522</f>
        <v>#DIV/0!</v>
      </c>
      <c r="C524" s="15">
        <f>C523/C522</f>
        <v>29655</v>
      </c>
      <c r="D524" s="15">
        <f>D523/D522</f>
        <v>29655</v>
      </c>
      <c r="E524" s="15" t="e">
        <f>E523/E522</f>
        <v>#DIV/0!</v>
      </c>
    </row>
    <row r="525" spans="1:5" ht="15.75" thickBot="1" x14ac:dyDescent="0.3">
      <c r="A525" s="6" t="s">
        <v>32</v>
      </c>
      <c r="B525" s="16" t="s">
        <v>33</v>
      </c>
      <c r="C525" s="17" t="e">
        <f t="shared" ref="C525:E527" si="17">C522/B522-1</f>
        <v>#DIV/0!</v>
      </c>
      <c r="D525" s="17">
        <f t="shared" si="17"/>
        <v>0</v>
      </c>
      <c r="E525" s="17">
        <f t="shared" si="17"/>
        <v>-1</v>
      </c>
    </row>
    <row r="526" spans="1:5" ht="15.75" thickBot="1" x14ac:dyDescent="0.3">
      <c r="A526" s="6" t="s">
        <v>34</v>
      </c>
      <c r="B526" s="16" t="s">
        <v>33</v>
      </c>
      <c r="C526" s="17" t="e">
        <f t="shared" si="17"/>
        <v>#DIV/0!</v>
      </c>
      <c r="D526" s="17">
        <f t="shared" si="17"/>
        <v>0</v>
      </c>
      <c r="E526" s="17">
        <f t="shared" si="17"/>
        <v>-1</v>
      </c>
    </row>
    <row r="527" spans="1:5" ht="15.75" thickBot="1" x14ac:dyDescent="0.3">
      <c r="A527" s="6" t="s">
        <v>35</v>
      </c>
      <c r="B527" s="16" t="s">
        <v>33</v>
      </c>
      <c r="C527" s="17" t="e">
        <f t="shared" si="17"/>
        <v>#DIV/0!</v>
      </c>
      <c r="D527" s="17">
        <f t="shared" si="17"/>
        <v>0</v>
      </c>
      <c r="E527" s="17" t="e">
        <f t="shared" si="17"/>
        <v>#DIV/0!</v>
      </c>
    </row>
    <row r="528" spans="1:5" ht="15.75" thickBot="1" x14ac:dyDescent="0.3">
      <c r="A528" s="117" t="s">
        <v>78</v>
      </c>
      <c r="B528" s="118"/>
      <c r="C528" s="118"/>
      <c r="D528" s="118"/>
      <c r="E528" s="119"/>
    </row>
    <row r="529" spans="1:5" x14ac:dyDescent="0.25">
      <c r="A529" s="106"/>
      <c r="B529" s="13">
        <v>2019</v>
      </c>
      <c r="C529" s="13">
        <v>2020</v>
      </c>
      <c r="D529" s="13">
        <v>2021</v>
      </c>
      <c r="E529" s="13">
        <v>2022</v>
      </c>
    </row>
    <row r="530" spans="1:5" ht="15.75" thickBot="1" x14ac:dyDescent="0.3">
      <c r="A530" s="107"/>
      <c r="B530" s="14" t="s">
        <v>13</v>
      </c>
      <c r="C530" s="14" t="s">
        <v>14</v>
      </c>
      <c r="D530" s="14" t="s">
        <v>14</v>
      </c>
      <c r="E530" s="14" t="s">
        <v>14</v>
      </c>
    </row>
    <row r="531" spans="1:5" ht="15.75" thickBot="1" x14ac:dyDescent="0.3">
      <c r="A531" s="19" t="s">
        <v>61</v>
      </c>
      <c r="B531" s="20">
        <f>B532+B533+B534+B535</f>
        <v>0</v>
      </c>
      <c r="C531" s="20">
        <f>C532+C533+C534+C535</f>
        <v>0</v>
      </c>
      <c r="D531" s="20">
        <f>D532+D533+D534+D535</f>
        <v>0</v>
      </c>
      <c r="E531" s="20">
        <f>E532+E533+E534+E535</f>
        <v>0</v>
      </c>
    </row>
    <row r="532" spans="1:5" ht="15.75" thickBot="1" x14ac:dyDescent="0.3">
      <c r="A532" s="21" t="s">
        <v>38</v>
      </c>
      <c r="B532" s="20"/>
      <c r="C532" s="20"/>
      <c r="D532" s="20"/>
      <c r="E532" s="20"/>
    </row>
    <row r="533" spans="1:5" ht="15.75" thickBot="1" x14ac:dyDescent="0.3">
      <c r="A533" s="21" t="s">
        <v>62</v>
      </c>
      <c r="B533" s="20"/>
      <c r="C533" s="20"/>
      <c r="D533" s="20"/>
      <c r="E533" s="20"/>
    </row>
    <row r="534" spans="1:5" ht="15.75" thickBot="1" x14ac:dyDescent="0.3">
      <c r="A534" s="21" t="s">
        <v>63</v>
      </c>
      <c r="B534" s="20"/>
      <c r="C534" s="20"/>
      <c r="D534" s="20"/>
      <c r="E534" s="20"/>
    </row>
    <row r="535" spans="1:5" ht="15.75" thickBot="1" x14ac:dyDescent="0.3">
      <c r="A535" s="21" t="s">
        <v>64</v>
      </c>
      <c r="B535" s="20"/>
      <c r="C535" s="20"/>
      <c r="D535" s="20"/>
      <c r="E535" s="20"/>
    </row>
    <row r="536" spans="1:5" ht="15.75" thickBot="1" x14ac:dyDescent="0.3">
      <c r="A536" s="19" t="s">
        <v>65</v>
      </c>
      <c r="B536" s="23">
        <f>B537+B538+B539+B540</f>
        <v>0</v>
      </c>
      <c r="C536" s="23">
        <f>C537+C538+C539+C540</f>
        <v>29655</v>
      </c>
      <c r="D536" s="23">
        <f>D537+D538+D539+D540</f>
        <v>29655</v>
      </c>
      <c r="E536" s="23">
        <f>E537+E538+E539+E540</f>
        <v>0</v>
      </c>
    </row>
    <row r="537" spans="1:5" ht="15.75" thickBot="1" x14ac:dyDescent="0.3">
      <c r="A537" s="21" t="s">
        <v>38</v>
      </c>
      <c r="B537" s="23">
        <v>0</v>
      </c>
      <c r="C537" s="23">
        <v>0</v>
      </c>
      <c r="D537" s="23">
        <v>0</v>
      </c>
      <c r="E537" s="23">
        <v>0</v>
      </c>
    </row>
    <row r="538" spans="1:5" ht="15.75" thickBot="1" x14ac:dyDescent="0.3">
      <c r="A538" s="21" t="s">
        <v>62</v>
      </c>
      <c r="B538" s="23"/>
      <c r="C538" s="23"/>
      <c r="D538" s="23"/>
      <c r="E538" s="23"/>
    </row>
    <row r="539" spans="1:5" ht="15.75" thickBot="1" x14ac:dyDescent="0.3">
      <c r="A539" s="21" t="s">
        <v>63</v>
      </c>
      <c r="B539" s="23"/>
      <c r="C539" s="99">
        <v>12709</v>
      </c>
      <c r="D539" s="23">
        <v>12709</v>
      </c>
      <c r="E539" s="23"/>
    </row>
    <row r="540" spans="1:5" ht="15.75" thickBot="1" x14ac:dyDescent="0.3">
      <c r="A540" s="21" t="s">
        <v>64</v>
      </c>
      <c r="B540" s="100"/>
      <c r="C540" s="101">
        <v>16946</v>
      </c>
      <c r="D540" s="23">
        <v>16946</v>
      </c>
      <c r="E540" s="23"/>
    </row>
    <row r="541" spans="1:5" ht="15.75" thickBot="1" x14ac:dyDescent="0.3">
      <c r="A541" s="28" t="s">
        <v>50</v>
      </c>
      <c r="B541" s="23">
        <f>B531+B536</f>
        <v>0</v>
      </c>
      <c r="C541" s="23">
        <f>C531+C536</f>
        <v>29655</v>
      </c>
      <c r="D541" s="23">
        <f>D531+D536</f>
        <v>29655</v>
      </c>
      <c r="E541" s="23">
        <f>E531+E536</f>
        <v>0</v>
      </c>
    </row>
    <row r="542" spans="1:5" ht="15.75" thickBot="1" x14ac:dyDescent="0.3">
      <c r="A542" s="45"/>
      <c r="B542" s="46"/>
      <c r="C542" s="46"/>
      <c r="D542" s="46"/>
      <c r="E542" s="46"/>
    </row>
    <row r="543" spans="1:5" ht="24.75" thickBot="1" x14ac:dyDescent="0.3">
      <c r="A543" s="8" t="s">
        <v>83</v>
      </c>
      <c r="B543" s="47">
        <f>B34+B71+B107+B144+B185+B211+B237+B263+B289+B315+B341+B367+B393+B419+B445+B471+B497+B523</f>
        <v>475000</v>
      </c>
      <c r="C543" s="47">
        <f t="shared" ref="C543:E543" si="18">C34+C71+C107+C144+C185+C211+C237+C263+C289+C315+C341+C367+C393+C419+C445+C471+C497+C523</f>
        <v>323130</v>
      </c>
      <c r="D543" s="47">
        <f t="shared" si="18"/>
        <v>325500</v>
      </c>
      <c r="E543" s="47">
        <f t="shared" si="18"/>
        <v>326500</v>
      </c>
    </row>
    <row r="544" spans="1:5" ht="24.75" thickBot="1" x14ac:dyDescent="0.3">
      <c r="A544" s="8" t="s">
        <v>84</v>
      </c>
      <c r="B544" s="47">
        <f>B541+B515+B489+B463+B437+B411+B385+B359+B333+B307+B281+B255+B229+B203+B173+B136+B100+B63</f>
        <v>475000</v>
      </c>
      <c r="C544" s="47">
        <f t="shared" ref="C544:E544" si="19">C541+C515+C489+C463+C437+C411+C385+C359+C333+C307+C281+C255+C229+C203+C173+C136+C100+C63</f>
        <v>323130</v>
      </c>
      <c r="D544" s="47">
        <f t="shared" si="19"/>
        <v>325500</v>
      </c>
      <c r="E544" s="47">
        <f t="shared" si="19"/>
        <v>326500</v>
      </c>
    </row>
    <row r="545" spans="1:5" ht="15.75" thickBot="1" x14ac:dyDescent="0.3">
      <c r="A545" s="19" t="s">
        <v>37</v>
      </c>
      <c r="B545" s="48">
        <f>B546+B547</f>
        <v>47000</v>
      </c>
      <c r="C545" s="48">
        <f>C546+C547</f>
        <v>79000</v>
      </c>
      <c r="D545" s="48">
        <f>D546+D547</f>
        <v>79000</v>
      </c>
      <c r="E545" s="48">
        <f>E546+E547</f>
        <v>79000</v>
      </c>
    </row>
    <row r="546" spans="1:5" ht="15.75" thickBot="1" x14ac:dyDescent="0.3">
      <c r="A546" s="21" t="s">
        <v>38</v>
      </c>
      <c r="B546" s="23">
        <f>B43+B116+B153+B80</f>
        <v>47000</v>
      </c>
      <c r="C546" s="23">
        <f>C43+C116+C153+C80</f>
        <v>79000</v>
      </c>
      <c r="D546" s="23">
        <f>D43+D116+D153+D80</f>
        <v>79000</v>
      </c>
      <c r="E546" s="23">
        <f>E43+E116+E153+E80</f>
        <v>79000</v>
      </c>
    </row>
    <row r="547" spans="1:5" ht="15.75" thickBot="1" x14ac:dyDescent="0.3">
      <c r="A547" s="21" t="s">
        <v>85</v>
      </c>
      <c r="B547" s="23">
        <f>B44+B117+B154</f>
        <v>0</v>
      </c>
      <c r="C547" s="23">
        <f>C44+C117+C154</f>
        <v>0</v>
      </c>
      <c r="D547" s="23">
        <f>D44+D117+D154</f>
        <v>0</v>
      </c>
      <c r="E547" s="23">
        <f>E44+E117+E154</f>
        <v>0</v>
      </c>
    </row>
    <row r="548" spans="1:5" ht="15.75" thickBot="1" x14ac:dyDescent="0.3">
      <c r="A548" s="19" t="s">
        <v>40</v>
      </c>
      <c r="B548" s="48">
        <f>B549+B550</f>
        <v>9000</v>
      </c>
      <c r="C548" s="48">
        <f>C549+C550</f>
        <v>14000</v>
      </c>
      <c r="D548" s="48">
        <f>D549+D550</f>
        <v>14000</v>
      </c>
      <c r="E548" s="48">
        <f>E549+E550</f>
        <v>14000</v>
      </c>
    </row>
    <row r="549" spans="1:5" ht="15.75" thickBot="1" x14ac:dyDescent="0.3">
      <c r="A549" s="21" t="s">
        <v>38</v>
      </c>
      <c r="B549" s="20">
        <f>B46+B119+B156+B83</f>
        <v>9000</v>
      </c>
      <c r="C549" s="20">
        <f>C46+C119+C156+C83</f>
        <v>14000</v>
      </c>
      <c r="D549" s="20">
        <f>D46+D119+D156+D83</f>
        <v>14000</v>
      </c>
      <c r="E549" s="20">
        <f>E46+E119+E156+E83</f>
        <v>14000</v>
      </c>
    </row>
    <row r="550" spans="1:5" ht="15.75" thickBot="1" x14ac:dyDescent="0.3">
      <c r="A550" s="21" t="s">
        <v>85</v>
      </c>
      <c r="B550" s="23">
        <f>B47+B120+B154</f>
        <v>0</v>
      </c>
      <c r="C550" s="23">
        <f>C47+C120+C154</f>
        <v>0</v>
      </c>
      <c r="D550" s="23">
        <f>D47+D120+D154</f>
        <v>0</v>
      </c>
      <c r="E550" s="23">
        <f>E47+E120+E154</f>
        <v>0</v>
      </c>
    </row>
    <row r="551" spans="1:5" ht="15.75" thickBot="1" x14ac:dyDescent="0.3">
      <c r="A551" s="19" t="s">
        <v>41</v>
      </c>
      <c r="B551" s="48">
        <f>B552+B553</f>
        <v>97000</v>
      </c>
      <c r="C551" s="48">
        <f>C552+C553</f>
        <v>64630</v>
      </c>
      <c r="D551" s="48">
        <f>D552+D553</f>
        <v>67000</v>
      </c>
      <c r="E551" s="48">
        <f>E552+E553</f>
        <v>68000</v>
      </c>
    </row>
    <row r="552" spans="1:5" ht="15" customHeight="1" thickBot="1" x14ac:dyDescent="0.3">
      <c r="A552" s="21" t="s">
        <v>38</v>
      </c>
      <c r="B552" s="23">
        <f>B49+B122+B159+B86</f>
        <v>97000</v>
      </c>
      <c r="C552" s="23">
        <f>C49+C122+C159+C86</f>
        <v>64630</v>
      </c>
      <c r="D552" s="23">
        <f>D49+D122+D159+D86</f>
        <v>67000</v>
      </c>
      <c r="E552" s="23">
        <f>E49+E122+E159+E86</f>
        <v>68000</v>
      </c>
    </row>
    <row r="553" spans="1:5" ht="15.75" thickBot="1" x14ac:dyDescent="0.3">
      <c r="A553" s="21" t="s">
        <v>85</v>
      </c>
      <c r="B553" s="23">
        <f>B50+B123+B160</f>
        <v>0</v>
      </c>
      <c r="C553" s="23">
        <f>C50+C123+C160</f>
        <v>0</v>
      </c>
      <c r="D553" s="23">
        <f>D50+D123+D160</f>
        <v>0</v>
      </c>
      <c r="E553" s="23">
        <f>E50+E123+E160</f>
        <v>0</v>
      </c>
    </row>
    <row r="554" spans="1:5" ht="19.5" customHeight="1" thickBot="1" x14ac:dyDescent="0.3">
      <c r="A554" s="19" t="s">
        <v>42</v>
      </c>
      <c r="B554" s="48">
        <f>B555+B556</f>
        <v>0</v>
      </c>
      <c r="C554" s="48">
        <f>C555+C556</f>
        <v>0</v>
      </c>
      <c r="D554" s="48">
        <f>D555+D556</f>
        <v>0</v>
      </c>
      <c r="E554" s="48">
        <f>E555+E556</f>
        <v>0</v>
      </c>
    </row>
    <row r="555" spans="1:5" ht="15.75" thickBot="1" x14ac:dyDescent="0.3">
      <c r="A555" s="21" t="s">
        <v>38</v>
      </c>
      <c r="B555" s="20">
        <f t="shared" ref="B555:E556" si="20">B52+B125+B162</f>
        <v>0</v>
      </c>
      <c r="C555" s="20">
        <f t="shared" si="20"/>
        <v>0</v>
      </c>
      <c r="D555" s="20">
        <f t="shared" si="20"/>
        <v>0</v>
      </c>
      <c r="E555" s="20">
        <f t="shared" si="20"/>
        <v>0</v>
      </c>
    </row>
    <row r="556" spans="1:5" ht="47.25" customHeight="1" thickBot="1" x14ac:dyDescent="0.3">
      <c r="A556" s="21" t="s">
        <v>85</v>
      </c>
      <c r="B556" s="23">
        <f t="shared" si="20"/>
        <v>0</v>
      </c>
      <c r="C556" s="23">
        <f t="shared" si="20"/>
        <v>0</v>
      </c>
      <c r="D556" s="23">
        <f t="shared" si="20"/>
        <v>0</v>
      </c>
      <c r="E556" s="23">
        <f t="shared" si="20"/>
        <v>0</v>
      </c>
    </row>
    <row r="557" spans="1:5" ht="15.75" thickBot="1" x14ac:dyDescent="0.3">
      <c r="A557" s="19" t="s">
        <v>43</v>
      </c>
      <c r="B557" s="48">
        <f>B558+B559</f>
        <v>0</v>
      </c>
      <c r="C557" s="48">
        <f>C558+C559</f>
        <v>0</v>
      </c>
      <c r="D557" s="48">
        <f>D558+D559</f>
        <v>0</v>
      </c>
      <c r="E557" s="48">
        <f>E558+E559</f>
        <v>0</v>
      </c>
    </row>
    <row r="558" spans="1:5" ht="15.75" thickBot="1" x14ac:dyDescent="0.3">
      <c r="A558" s="21" t="s">
        <v>38</v>
      </c>
      <c r="B558" s="20">
        <f t="shared" ref="B558:E559" si="21">B55+B128+B165</f>
        <v>0</v>
      </c>
      <c r="C558" s="20">
        <f t="shared" si="21"/>
        <v>0</v>
      </c>
      <c r="D558" s="20">
        <f t="shared" si="21"/>
        <v>0</v>
      </c>
      <c r="E558" s="20">
        <f t="shared" si="21"/>
        <v>0</v>
      </c>
    </row>
    <row r="559" spans="1:5" ht="15.75" thickBot="1" x14ac:dyDescent="0.3">
      <c r="A559" s="21" t="s">
        <v>85</v>
      </c>
      <c r="B559" s="23">
        <f t="shared" si="21"/>
        <v>0</v>
      </c>
      <c r="C559" s="23">
        <f t="shared" si="21"/>
        <v>0</v>
      </c>
      <c r="D559" s="23">
        <f t="shared" si="21"/>
        <v>0</v>
      </c>
      <c r="E559" s="23">
        <f t="shared" si="21"/>
        <v>0</v>
      </c>
    </row>
    <row r="560" spans="1:5" ht="15.75" thickBot="1" x14ac:dyDescent="0.3">
      <c r="A560" s="19" t="s">
        <v>44</v>
      </c>
      <c r="B560" s="48">
        <f>B561+B562</f>
        <v>0</v>
      </c>
      <c r="C560" s="48">
        <f>C561+C562</f>
        <v>0</v>
      </c>
      <c r="D560" s="48">
        <f>D561+D562</f>
        <v>0</v>
      </c>
      <c r="E560" s="48">
        <f>E561+E562</f>
        <v>0</v>
      </c>
    </row>
    <row r="561" spans="1:5" ht="15.75" thickBot="1" x14ac:dyDescent="0.3">
      <c r="A561" s="21" t="s">
        <v>38</v>
      </c>
      <c r="B561" s="20">
        <f t="shared" ref="B561:E562" si="22">B58+B131+B168</f>
        <v>0</v>
      </c>
      <c r="C561" s="20">
        <f t="shared" si="22"/>
        <v>0</v>
      </c>
      <c r="D561" s="20">
        <f t="shared" si="22"/>
        <v>0</v>
      </c>
      <c r="E561" s="20">
        <f t="shared" si="22"/>
        <v>0</v>
      </c>
    </row>
    <row r="562" spans="1:5" ht="15.75" thickBot="1" x14ac:dyDescent="0.3">
      <c r="A562" s="21" t="s">
        <v>85</v>
      </c>
      <c r="B562" s="23">
        <f t="shared" si="22"/>
        <v>0</v>
      </c>
      <c r="C562" s="23">
        <f t="shared" si="22"/>
        <v>0</v>
      </c>
      <c r="D562" s="23">
        <f t="shared" si="22"/>
        <v>0</v>
      </c>
      <c r="E562" s="23">
        <f t="shared" si="22"/>
        <v>0</v>
      </c>
    </row>
    <row r="563" spans="1:5" ht="15.75" thickBot="1" x14ac:dyDescent="0.3">
      <c r="A563" s="19" t="s">
        <v>45</v>
      </c>
      <c r="B563" s="48">
        <f>B133+B60</f>
        <v>0</v>
      </c>
      <c r="C563" s="48">
        <f>C133+C60</f>
        <v>0</v>
      </c>
      <c r="D563" s="48">
        <f>D133+D60</f>
        <v>0</v>
      </c>
      <c r="E563" s="48">
        <f>E133+E60</f>
        <v>0</v>
      </c>
    </row>
    <row r="564" spans="1:5" ht="15.75" thickBot="1" x14ac:dyDescent="0.3">
      <c r="A564" s="21" t="s">
        <v>38</v>
      </c>
      <c r="B564" s="20">
        <f t="shared" ref="B564:E565" si="23">B61+B134+B171</f>
        <v>0</v>
      </c>
      <c r="C564" s="20">
        <f t="shared" si="23"/>
        <v>0</v>
      </c>
      <c r="D564" s="20">
        <f t="shared" si="23"/>
        <v>0</v>
      </c>
      <c r="E564" s="20">
        <f t="shared" si="23"/>
        <v>0</v>
      </c>
    </row>
    <row r="565" spans="1:5" ht="15.75" thickBot="1" x14ac:dyDescent="0.3">
      <c r="A565" s="21" t="s">
        <v>85</v>
      </c>
      <c r="B565" s="23">
        <f t="shared" si="23"/>
        <v>0</v>
      </c>
      <c r="C565" s="23">
        <f t="shared" si="23"/>
        <v>0</v>
      </c>
      <c r="D565" s="23">
        <f t="shared" si="23"/>
        <v>0</v>
      </c>
      <c r="E565" s="23">
        <f t="shared" si="23"/>
        <v>0</v>
      </c>
    </row>
    <row r="566" spans="1:5" ht="15.75" thickBot="1" x14ac:dyDescent="0.3">
      <c r="A566" s="19" t="s">
        <v>86</v>
      </c>
      <c r="B566" s="48"/>
      <c r="C566" s="48"/>
      <c r="D566" s="48"/>
      <c r="E566" s="48"/>
    </row>
    <row r="567" spans="1:5" ht="15.75" thickBot="1" x14ac:dyDescent="0.3">
      <c r="A567" s="21" t="s">
        <v>38</v>
      </c>
      <c r="B567" s="20"/>
      <c r="C567" s="20"/>
      <c r="D567" s="20"/>
      <c r="E567" s="20"/>
    </row>
    <row r="568" spans="1:5" ht="15.75" thickBot="1" x14ac:dyDescent="0.3">
      <c r="A568" s="21" t="s">
        <v>87</v>
      </c>
      <c r="B568" s="20"/>
      <c r="C568" s="20"/>
      <c r="D568" s="20"/>
      <c r="E568" s="20"/>
    </row>
    <row r="569" spans="1:5" ht="15.75" thickBot="1" x14ac:dyDescent="0.3">
      <c r="A569" s="21" t="s">
        <v>63</v>
      </c>
      <c r="B569" s="20"/>
      <c r="C569" s="20"/>
      <c r="D569" s="20"/>
      <c r="E569" s="20"/>
    </row>
    <row r="570" spans="1:5" ht="15.75" thickBot="1" x14ac:dyDescent="0.3">
      <c r="A570" s="21" t="s">
        <v>64</v>
      </c>
      <c r="B570" s="20"/>
      <c r="C570" s="20"/>
      <c r="D570" s="20"/>
      <c r="E570" s="20"/>
    </row>
    <row r="571" spans="1:5" ht="15.75" thickBot="1" x14ac:dyDescent="0.3">
      <c r="A571" s="19" t="s">
        <v>88</v>
      </c>
      <c r="B571" s="48">
        <f>B572+B573+B574+B575</f>
        <v>322000</v>
      </c>
      <c r="C571" s="48">
        <f>C572+C573+C574+C575</f>
        <v>165500</v>
      </c>
      <c r="D571" s="48">
        <f>D572+D573+D574+D575</f>
        <v>165500</v>
      </c>
      <c r="E571" s="48">
        <f>E572+E573+E574+E575</f>
        <v>165500</v>
      </c>
    </row>
    <row r="572" spans="1:5" ht="15.75" thickBot="1" x14ac:dyDescent="0.3">
      <c r="A572" s="21" t="s">
        <v>38</v>
      </c>
      <c r="B572" s="20">
        <f>B199+B225+B251+B277+B303+B329</f>
        <v>322000</v>
      </c>
      <c r="C572" s="20">
        <f>C199+C225+C251+C277+C303+C329</f>
        <v>103145</v>
      </c>
      <c r="D572" s="20">
        <f>D199+D225+D251+D277+D303+D329</f>
        <v>135845</v>
      </c>
      <c r="E572" s="20">
        <f t="shared" ref="E572" si="24">E199+E225+E251+E277+E303+E329</f>
        <v>165500</v>
      </c>
    </row>
    <row r="573" spans="1:5" ht="15.75" thickBot="1" x14ac:dyDescent="0.3">
      <c r="A573" s="21" t="s">
        <v>87</v>
      </c>
      <c r="B573" s="20">
        <v>0</v>
      </c>
      <c r="C573" s="20">
        <f>C200+C226+C252</f>
        <v>0</v>
      </c>
      <c r="D573" s="20">
        <f t="shared" ref="D573:E573" si="25">D200+D226+D252</f>
        <v>0</v>
      </c>
      <c r="E573" s="20">
        <f t="shared" si="25"/>
        <v>0</v>
      </c>
    </row>
    <row r="574" spans="1:5" ht="15.75" thickBot="1" x14ac:dyDescent="0.3">
      <c r="A574" s="21" t="s">
        <v>63</v>
      </c>
      <c r="B574" s="20">
        <v>0</v>
      </c>
      <c r="C574" s="20">
        <f>C201+C227+C253+C539+C513+C487+C461+C435+C409+C383+C357+C331+C305</f>
        <v>32159</v>
      </c>
      <c r="D574" s="20">
        <f t="shared" ref="D574:E574" si="26">D201+D227+D253+D539+D513+D487+D461+D435+D409+D383+D357+D331+D305</f>
        <v>12709</v>
      </c>
      <c r="E574" s="20">
        <f t="shared" si="26"/>
        <v>0</v>
      </c>
    </row>
    <row r="575" spans="1:5" ht="15.75" thickBot="1" x14ac:dyDescent="0.3">
      <c r="A575" s="21" t="s">
        <v>64</v>
      </c>
      <c r="B575" s="20">
        <v>0</v>
      </c>
      <c r="C575" s="20">
        <f>C202+C228+C254+C540+C514+C488+C462+C436+C410+C384+C358</f>
        <v>30196</v>
      </c>
      <c r="D575" s="20">
        <f t="shared" ref="D575:E575" si="27">D202+D228+D254+D540+D514+D488+D462+D436+D410+D384+D358</f>
        <v>16946</v>
      </c>
      <c r="E575" s="20">
        <f t="shared" si="27"/>
        <v>0</v>
      </c>
    </row>
    <row r="576" spans="1:5" ht="15.75" thickBot="1" x14ac:dyDescent="0.3">
      <c r="A576" s="29" t="s">
        <v>47</v>
      </c>
      <c r="B576" s="30">
        <f>IF(B544-B543=0,0,"Error")</f>
        <v>0</v>
      </c>
      <c r="C576" s="30">
        <f>IF(C544-C543=0,0,)</f>
        <v>0</v>
      </c>
      <c r="D576" s="30">
        <f>IF(D544-D543=0,0,"Error")</f>
        <v>0</v>
      </c>
      <c r="E576" s="30">
        <f>IF(E544-E543=0,0,"Error")</f>
        <v>0</v>
      </c>
    </row>
  </sheetData>
  <mergeCells count="127">
    <mergeCell ref="A1:E1"/>
    <mergeCell ref="A3:E3"/>
    <mergeCell ref="B5:E5"/>
    <mergeCell ref="B6:E6"/>
    <mergeCell ref="B7:E7"/>
    <mergeCell ref="A8:E8"/>
    <mergeCell ref="A27:E27"/>
    <mergeCell ref="B28:E28"/>
    <mergeCell ref="B29:E29"/>
    <mergeCell ref="A2:E2"/>
    <mergeCell ref="B30:E30"/>
    <mergeCell ref="A31:A32"/>
    <mergeCell ref="A39:E39"/>
    <mergeCell ref="A9:E11"/>
    <mergeCell ref="B12:E12"/>
    <mergeCell ref="A13:A14"/>
    <mergeCell ref="B20:E20"/>
    <mergeCell ref="A21:E21"/>
    <mergeCell ref="A26:E26"/>
    <mergeCell ref="A77:A78"/>
    <mergeCell ref="B101:E101"/>
    <mergeCell ref="B102:E102"/>
    <mergeCell ref="B103:E103"/>
    <mergeCell ref="A104:A105"/>
    <mergeCell ref="A112:E112"/>
    <mergeCell ref="A40:A41"/>
    <mergeCell ref="B65:E65"/>
    <mergeCell ref="B66:E66"/>
    <mergeCell ref="B67:E67"/>
    <mergeCell ref="A68:A69"/>
    <mergeCell ref="A76:E76"/>
    <mergeCell ref="A150:A151"/>
    <mergeCell ref="A175:E175"/>
    <mergeCell ref="A176:E176"/>
    <mergeCell ref="B177:E177"/>
    <mergeCell ref="D178:E178"/>
    <mergeCell ref="B179:E179"/>
    <mergeCell ref="B180:E180"/>
    <mergeCell ref="A113:A114"/>
    <mergeCell ref="B138:E138"/>
    <mergeCell ref="B139:E139"/>
    <mergeCell ref="B140:E140"/>
    <mergeCell ref="A141:A142"/>
    <mergeCell ref="A149:E149"/>
    <mergeCell ref="B206:E206"/>
    <mergeCell ref="B207:E207"/>
    <mergeCell ref="A208:A209"/>
    <mergeCell ref="A216:E216"/>
    <mergeCell ref="A217:A218"/>
    <mergeCell ref="B230:E230"/>
    <mergeCell ref="B181:E181"/>
    <mergeCell ref="A182:A183"/>
    <mergeCell ref="A190:E190"/>
    <mergeCell ref="A191:A192"/>
    <mergeCell ref="B204:E204"/>
    <mergeCell ref="D205:E205"/>
    <mergeCell ref="B258:E258"/>
    <mergeCell ref="B259:E259"/>
    <mergeCell ref="A260:A261"/>
    <mergeCell ref="A268:E268"/>
    <mergeCell ref="A269:A270"/>
    <mergeCell ref="B282:E282"/>
    <mergeCell ref="B232:E232"/>
    <mergeCell ref="B233:E233"/>
    <mergeCell ref="A234:A235"/>
    <mergeCell ref="A242:E242"/>
    <mergeCell ref="A243:A244"/>
    <mergeCell ref="B256:E256"/>
    <mergeCell ref="B310:E310"/>
    <mergeCell ref="B311:E311"/>
    <mergeCell ref="A312:A313"/>
    <mergeCell ref="A320:E320"/>
    <mergeCell ref="A321:A322"/>
    <mergeCell ref="B334:E334"/>
    <mergeCell ref="B284:E284"/>
    <mergeCell ref="B285:E285"/>
    <mergeCell ref="A286:A287"/>
    <mergeCell ref="A294:E294"/>
    <mergeCell ref="A295:A296"/>
    <mergeCell ref="B308:E308"/>
    <mergeCell ref="B362:E362"/>
    <mergeCell ref="B363:E363"/>
    <mergeCell ref="A364:A365"/>
    <mergeCell ref="A372:E372"/>
    <mergeCell ref="A373:A374"/>
    <mergeCell ref="B386:E386"/>
    <mergeCell ref="B336:E336"/>
    <mergeCell ref="B337:E337"/>
    <mergeCell ref="A338:A339"/>
    <mergeCell ref="A346:E346"/>
    <mergeCell ref="A347:A348"/>
    <mergeCell ref="B360:E360"/>
    <mergeCell ref="B414:E414"/>
    <mergeCell ref="B415:E415"/>
    <mergeCell ref="A416:A417"/>
    <mergeCell ref="A424:E424"/>
    <mergeCell ref="A425:A426"/>
    <mergeCell ref="B438:E438"/>
    <mergeCell ref="B388:E388"/>
    <mergeCell ref="B389:E389"/>
    <mergeCell ref="A390:A391"/>
    <mergeCell ref="A398:E398"/>
    <mergeCell ref="A399:A400"/>
    <mergeCell ref="B412:E412"/>
    <mergeCell ref="B466:E466"/>
    <mergeCell ref="B467:E467"/>
    <mergeCell ref="A468:A469"/>
    <mergeCell ref="A476:E476"/>
    <mergeCell ref="A477:A478"/>
    <mergeCell ref="B490:E490"/>
    <mergeCell ref="B440:E440"/>
    <mergeCell ref="B441:E441"/>
    <mergeCell ref="A442:A443"/>
    <mergeCell ref="A450:E450"/>
    <mergeCell ref="A451:A452"/>
    <mergeCell ref="B464:E464"/>
    <mergeCell ref="B518:E518"/>
    <mergeCell ref="B519:E519"/>
    <mergeCell ref="A520:A521"/>
    <mergeCell ref="A528:E528"/>
    <mergeCell ref="A529:A530"/>
    <mergeCell ref="B492:E492"/>
    <mergeCell ref="B493:E493"/>
    <mergeCell ref="A494:A495"/>
    <mergeCell ref="A502:E502"/>
    <mergeCell ref="A503:A504"/>
    <mergeCell ref="B516:E516"/>
  </mergeCells>
  <conditionalFormatting sqref="C357">
    <cfRule type="cellIs" dxfId="7" priority="8" operator="lessThan">
      <formula>0</formula>
    </cfRule>
  </conditionalFormatting>
  <conditionalFormatting sqref="C461">
    <cfRule type="cellIs" dxfId="6" priority="7" operator="lessThan">
      <formula>0</formula>
    </cfRule>
  </conditionalFormatting>
  <conditionalFormatting sqref="C487">
    <cfRule type="cellIs" dxfId="5" priority="6" operator="lessThan">
      <formula>0</formula>
    </cfRule>
  </conditionalFormatting>
  <conditionalFormatting sqref="C513">
    <cfRule type="cellIs" dxfId="4" priority="5" operator="lessThan">
      <formula>0</formula>
    </cfRule>
  </conditionalFormatting>
  <conditionalFormatting sqref="C539">
    <cfRule type="cellIs" dxfId="3" priority="4" operator="lessThan">
      <formula>0</formula>
    </cfRule>
  </conditionalFormatting>
  <conditionalFormatting sqref="C383">
    <cfRule type="cellIs" dxfId="2" priority="3" operator="lessThan">
      <formula>0</formula>
    </cfRule>
  </conditionalFormatting>
  <conditionalFormatting sqref="C409">
    <cfRule type="cellIs" dxfId="1" priority="2" operator="lessThan">
      <formula>0</formula>
    </cfRule>
  </conditionalFormatting>
  <conditionalFormatting sqref="C435">
    <cfRule type="cellIs" dxfId="0" priority="1" operator="lessThan">
      <formula>0</formula>
    </cfRule>
  </conditionalFormatting>
  <pageMargins left="0.7" right="0.7" top="0.75" bottom="0.75" header="0.3" footer="0.3"/>
  <pageSetup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Formati 1 Misioni</vt:lpstr>
      <vt:lpstr>PMA</vt:lpstr>
      <vt:lpstr>Mbrojtja e Mjedis</vt:lpstr>
      <vt:lpstr>Adm i Pyjeve</vt:lpstr>
      <vt:lpstr>Zhv. i Turizmit</vt:lpstr>
      <vt:lpstr>'Adm i Pyjeve'!Print_Area</vt:lpstr>
      <vt:lpstr>'Mbrojtja e Mjedis'!Print_Area</vt:lpstr>
      <vt:lpstr>PMA!Print_Area</vt:lpstr>
      <vt:lpstr>'Zhv. i Turizmit'!Print_Area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Emanuela Xhelita</dc:creator>
  <cp:lastModifiedBy>Valion Cenalia</cp:lastModifiedBy>
  <dcterms:created xsi:type="dcterms:W3CDTF">2019-07-01T09:34:05Z</dcterms:created>
  <dcterms:modified xsi:type="dcterms:W3CDTF">2019-08-29T14:28:20Z</dcterms:modified>
</cp:coreProperties>
</file>