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runilda.Muka\Desktop\PBA 2020-2022\Faza II\MBZHR\"/>
    </mc:Choice>
  </mc:AlternateContent>
  <bookViews>
    <workbookView xWindow="0" yWindow="0" windowWidth="28800" windowHeight="11835" activeTab="3"/>
  </bookViews>
  <sheets>
    <sheet name="Formati 1 Misioni" sheetId="22" r:id="rId1"/>
    <sheet name="Prog 01110" sheetId="23" r:id="rId2"/>
    <sheet name="Prog 04220" sheetId="28" r:id="rId3"/>
    <sheet name="Prog 04230" sheetId="30" r:id="rId4"/>
    <sheet name="Prog 04860" sheetId="25" r:id="rId5"/>
    <sheet name="Prog 04240" sheetId="26" r:id="rId6"/>
    <sheet name="Prog 04250" sheetId="29" r:id="rId7"/>
    <sheet name="Prog 05470" sheetId="27" r:id="rId8"/>
  </sheets>
  <definedNames>
    <definedName name="_xlnm.Print_Area" localSheetId="1">'Prog 01110'!$A$1:$E$339</definedName>
    <definedName name="_xlnm.Print_Area" localSheetId="2">'Prog 04220'!$A$1:$E$604</definedName>
    <definedName name="_xlnm.Print_Area" localSheetId="5">'Prog 04240'!$A$1:$E$1978</definedName>
    <definedName name="_xlnm.Print_Area" localSheetId="6">'Prog 04250'!$A$1:$E$733</definedName>
    <definedName name="_xlnm.Print_Area" localSheetId="4">'Prog 04860'!$A$1:$E$582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30" i="30" l="1"/>
  <c r="D530" i="30"/>
  <c r="C530" i="30"/>
  <c r="F529" i="30"/>
  <c r="D529" i="30"/>
  <c r="C529" i="30"/>
  <c r="D528" i="30"/>
  <c r="C528" i="30"/>
  <c r="F527" i="30"/>
  <c r="D527" i="30"/>
  <c r="C527" i="30"/>
  <c r="D526" i="30"/>
  <c r="C526" i="30"/>
  <c r="D525" i="30"/>
  <c r="C525" i="30"/>
  <c r="D524" i="30"/>
  <c r="C524" i="30"/>
  <c r="D523" i="30"/>
  <c r="C523" i="30"/>
  <c r="D522" i="30"/>
  <c r="C522" i="30"/>
  <c r="D521" i="30"/>
  <c r="C521" i="30"/>
  <c r="F520" i="30"/>
  <c r="E520" i="30"/>
  <c r="D520" i="30"/>
  <c r="C520" i="30"/>
  <c r="F519" i="30"/>
  <c r="E519" i="30"/>
  <c r="D519" i="30"/>
  <c r="C519" i="30"/>
  <c r="D518" i="30"/>
  <c r="C518" i="30"/>
  <c r="F517" i="30"/>
  <c r="E517" i="30"/>
  <c r="D517" i="30"/>
  <c r="C517" i="30"/>
  <c r="F516" i="30"/>
  <c r="E516" i="30"/>
  <c r="D516" i="30"/>
  <c r="C516" i="30"/>
  <c r="F515" i="30"/>
  <c r="E515" i="30"/>
  <c r="D515" i="30"/>
  <c r="C515" i="30"/>
  <c r="F514" i="30"/>
  <c r="E514" i="30"/>
  <c r="D514" i="30"/>
  <c r="C514" i="30"/>
  <c r="F513" i="30"/>
  <c r="F512" i="30" s="1"/>
  <c r="E513" i="30"/>
  <c r="D513" i="30"/>
  <c r="C513" i="30"/>
  <c r="E512" i="30"/>
  <c r="D512" i="30"/>
  <c r="C512" i="30"/>
  <c r="F511" i="30"/>
  <c r="E511" i="30"/>
  <c r="D511" i="30"/>
  <c r="C511" i="30"/>
  <c r="F510" i="30"/>
  <c r="E510" i="30"/>
  <c r="D510" i="30"/>
  <c r="C510" i="30"/>
  <c r="F509" i="30"/>
  <c r="E509" i="30"/>
  <c r="D509" i="30"/>
  <c r="C509" i="30"/>
  <c r="F508" i="30"/>
  <c r="E508" i="30"/>
  <c r="D508" i="30"/>
  <c r="C508" i="30"/>
  <c r="F507" i="30"/>
  <c r="F506" i="30" s="1"/>
  <c r="E507" i="30"/>
  <c r="D507" i="30"/>
  <c r="C507" i="30"/>
  <c r="E506" i="30"/>
  <c r="D506" i="30"/>
  <c r="C506" i="30"/>
  <c r="F505" i="30"/>
  <c r="E505" i="30"/>
  <c r="D505" i="30"/>
  <c r="C505" i="30"/>
  <c r="F504" i="30"/>
  <c r="F503" i="30" s="1"/>
  <c r="E504" i="30"/>
  <c r="D504" i="30"/>
  <c r="C504" i="30"/>
  <c r="E503" i="30"/>
  <c r="D503" i="30"/>
  <c r="C503" i="30"/>
  <c r="F502" i="30"/>
  <c r="E502" i="30"/>
  <c r="D502" i="30"/>
  <c r="C502" i="30"/>
  <c r="F501" i="30"/>
  <c r="F500" i="30" s="1"/>
  <c r="E501" i="30"/>
  <c r="D501" i="30"/>
  <c r="C501" i="30"/>
  <c r="E500" i="30"/>
  <c r="D500" i="30"/>
  <c r="C500" i="30"/>
  <c r="D499" i="30"/>
  <c r="C499" i="30"/>
  <c r="E495" i="30"/>
  <c r="E496" i="30" s="1"/>
  <c r="F490" i="30"/>
  <c r="F495" i="30" s="1"/>
  <c r="F496" i="30" s="1"/>
  <c r="E490" i="30"/>
  <c r="D490" i="30"/>
  <c r="D495" i="30" s="1"/>
  <c r="D496" i="30" s="1"/>
  <c r="C490" i="30"/>
  <c r="C495" i="30" s="1"/>
  <c r="C477" i="30" s="1"/>
  <c r="F485" i="30"/>
  <c r="E485" i="30"/>
  <c r="D485" i="30"/>
  <c r="C485" i="30"/>
  <c r="E480" i="30"/>
  <c r="E479" i="30"/>
  <c r="F464" i="30"/>
  <c r="F469" i="30" s="1"/>
  <c r="F470" i="30" s="1"/>
  <c r="E464" i="30"/>
  <c r="E469" i="30" s="1"/>
  <c r="E470" i="30" s="1"/>
  <c r="D464" i="30"/>
  <c r="D469" i="30" s="1"/>
  <c r="D470" i="30" s="1"/>
  <c r="C464" i="30"/>
  <c r="C469" i="30" s="1"/>
  <c r="C451" i="30" s="1"/>
  <c r="F459" i="30"/>
  <c r="E459" i="30"/>
  <c r="D459" i="30"/>
  <c r="C459" i="30"/>
  <c r="E454" i="30"/>
  <c r="E453" i="30"/>
  <c r="F438" i="30"/>
  <c r="E438" i="30"/>
  <c r="E443" i="30" s="1"/>
  <c r="E444" i="30" s="1"/>
  <c r="C438" i="30"/>
  <c r="F433" i="30"/>
  <c r="F443" i="30" s="1"/>
  <c r="F444" i="30" s="1"/>
  <c r="E433" i="30"/>
  <c r="D433" i="30"/>
  <c r="D443" i="30" s="1"/>
  <c r="D444" i="30" s="1"/>
  <c r="C433" i="30"/>
  <c r="C443" i="30" s="1"/>
  <c r="C425" i="30" s="1"/>
  <c r="D426" i="30"/>
  <c r="F412" i="30"/>
  <c r="F417" i="30" s="1"/>
  <c r="F418" i="30" s="1"/>
  <c r="E412" i="30"/>
  <c r="E417" i="30" s="1"/>
  <c r="E418" i="30" s="1"/>
  <c r="D412" i="30"/>
  <c r="D417" i="30" s="1"/>
  <c r="D418" i="30" s="1"/>
  <c r="C412" i="30"/>
  <c r="C417" i="30" s="1"/>
  <c r="C399" i="30" s="1"/>
  <c r="F407" i="30"/>
  <c r="E407" i="30"/>
  <c r="D407" i="30"/>
  <c r="C407" i="30"/>
  <c r="E402" i="30"/>
  <c r="E401" i="30"/>
  <c r="D400" i="30"/>
  <c r="F383" i="30"/>
  <c r="E383" i="30"/>
  <c r="E388" i="30" s="1"/>
  <c r="D383" i="30"/>
  <c r="F378" i="30"/>
  <c r="F388" i="30" s="1"/>
  <c r="E378" i="30"/>
  <c r="D378" i="30"/>
  <c r="D388" i="30" s="1"/>
  <c r="C378" i="30"/>
  <c r="C388" i="30" s="1"/>
  <c r="F372" i="30"/>
  <c r="E372" i="30"/>
  <c r="D372" i="30"/>
  <c r="F357" i="30"/>
  <c r="E357" i="30"/>
  <c r="D357" i="30"/>
  <c r="C357" i="30"/>
  <c r="F352" i="30"/>
  <c r="F362" i="30" s="1"/>
  <c r="E352" i="30"/>
  <c r="E362" i="30" s="1"/>
  <c r="D352" i="30"/>
  <c r="D362" i="30" s="1"/>
  <c r="C352" i="30"/>
  <c r="C362" i="30" s="1"/>
  <c r="F346" i="30"/>
  <c r="E346" i="30"/>
  <c r="F331" i="30"/>
  <c r="E331" i="30"/>
  <c r="D331" i="30"/>
  <c r="C331" i="30"/>
  <c r="F326" i="30"/>
  <c r="F336" i="30" s="1"/>
  <c r="E326" i="30"/>
  <c r="E336" i="30" s="1"/>
  <c r="D326" i="30"/>
  <c r="D336" i="30" s="1"/>
  <c r="C326" i="30"/>
  <c r="C336" i="30" s="1"/>
  <c r="F320" i="30"/>
  <c r="E320" i="30"/>
  <c r="D320" i="30"/>
  <c r="D306" i="30"/>
  <c r="D307" i="30" s="1"/>
  <c r="E303" i="30"/>
  <c r="E306" i="30" s="1"/>
  <c r="E307" i="30" s="1"/>
  <c r="F291" i="30"/>
  <c r="E291" i="30"/>
  <c r="D291" i="30"/>
  <c r="C291" i="30"/>
  <c r="C306" i="30" s="1"/>
  <c r="F281" i="30"/>
  <c r="F280" i="30"/>
  <c r="E280" i="30"/>
  <c r="F279" i="30"/>
  <c r="E279" i="30"/>
  <c r="D279" i="30"/>
  <c r="F278" i="30"/>
  <c r="E278" i="30"/>
  <c r="E281" i="30" s="1"/>
  <c r="D278" i="30"/>
  <c r="F262" i="30"/>
  <c r="F263" i="30" s="1"/>
  <c r="E262" i="30"/>
  <c r="E263" i="30" s="1"/>
  <c r="F261" i="30"/>
  <c r="F260" i="30"/>
  <c r="F259" i="30" s="1"/>
  <c r="D257" i="30"/>
  <c r="C257" i="30"/>
  <c r="D252" i="30"/>
  <c r="D262" i="30" s="1"/>
  <c r="D263" i="30" s="1"/>
  <c r="C252" i="30"/>
  <c r="C262" i="30" s="1"/>
  <c r="C263" i="30" s="1"/>
  <c r="E236" i="30"/>
  <c r="E237" i="30" s="1"/>
  <c r="E231" i="30"/>
  <c r="D231" i="30"/>
  <c r="C231" i="30"/>
  <c r="F226" i="30"/>
  <c r="F236" i="30" s="1"/>
  <c r="F237" i="30" s="1"/>
  <c r="E226" i="30"/>
  <c r="D226" i="30"/>
  <c r="D236" i="30" s="1"/>
  <c r="D237" i="30" s="1"/>
  <c r="C226" i="30"/>
  <c r="C236" i="30" s="1"/>
  <c r="C237" i="30" s="1"/>
  <c r="F221" i="30"/>
  <c r="E221" i="30"/>
  <c r="D221" i="30"/>
  <c r="F220" i="30"/>
  <c r="E220" i="30"/>
  <c r="D220" i="30"/>
  <c r="F219" i="30"/>
  <c r="F222" i="30" s="1"/>
  <c r="D219" i="30"/>
  <c r="D222" i="30" s="1"/>
  <c r="C207" i="30"/>
  <c r="C208" i="30" s="1"/>
  <c r="F192" i="30"/>
  <c r="F207" i="30" s="1"/>
  <c r="F208" i="30" s="1"/>
  <c r="E192" i="30"/>
  <c r="E207" i="30" s="1"/>
  <c r="E208" i="30" s="1"/>
  <c r="D192" i="30"/>
  <c r="D207" i="30" s="1"/>
  <c r="D208" i="30" s="1"/>
  <c r="C192" i="30"/>
  <c r="F182" i="30"/>
  <c r="F181" i="30"/>
  <c r="E181" i="30"/>
  <c r="D181" i="30"/>
  <c r="F180" i="30"/>
  <c r="E180" i="30"/>
  <c r="D180" i="30"/>
  <c r="E179" i="30"/>
  <c r="D179" i="30"/>
  <c r="E182" i="30" s="1"/>
  <c r="C179" i="30"/>
  <c r="D182" i="30" s="1"/>
  <c r="C170" i="30"/>
  <c r="C141" i="30" s="1"/>
  <c r="F155" i="30"/>
  <c r="F170" i="30" s="1"/>
  <c r="E155" i="30"/>
  <c r="E170" i="30" s="1"/>
  <c r="D155" i="30"/>
  <c r="D170" i="30" s="1"/>
  <c r="C155" i="30"/>
  <c r="F143" i="30"/>
  <c r="E143" i="30"/>
  <c r="D143" i="30"/>
  <c r="F133" i="30"/>
  <c r="E133" i="30"/>
  <c r="D133" i="30"/>
  <c r="D134" i="30" s="1"/>
  <c r="C133" i="30"/>
  <c r="F106" i="30"/>
  <c r="E106" i="30"/>
  <c r="D106" i="30"/>
  <c r="D104" i="30"/>
  <c r="D105" i="30" s="1"/>
  <c r="C104" i="30"/>
  <c r="D107" i="30" s="1"/>
  <c r="C96" i="30"/>
  <c r="F81" i="30"/>
  <c r="F96" i="30" s="1"/>
  <c r="E81" i="30"/>
  <c r="E96" i="30" s="1"/>
  <c r="D81" i="30"/>
  <c r="D96" i="30" s="1"/>
  <c r="C81" i="30"/>
  <c r="F69" i="30"/>
  <c r="E69" i="30"/>
  <c r="D69" i="30"/>
  <c r="C67" i="30"/>
  <c r="C59" i="30"/>
  <c r="C30" i="30" s="1"/>
  <c r="F56" i="30"/>
  <c r="F59" i="30" s="1"/>
  <c r="E56" i="30"/>
  <c r="E518" i="30" s="1"/>
  <c r="F44" i="30"/>
  <c r="E44" i="30"/>
  <c r="D44" i="30"/>
  <c r="C44" i="30"/>
  <c r="F41" i="30"/>
  <c r="E41" i="30"/>
  <c r="D41" i="30"/>
  <c r="C41" i="30"/>
  <c r="F38" i="30"/>
  <c r="E38" i="30"/>
  <c r="E59" i="30" s="1"/>
  <c r="D38" i="30"/>
  <c r="D59" i="30" s="1"/>
  <c r="C38" i="30"/>
  <c r="F32" i="30"/>
  <c r="E32" i="30"/>
  <c r="D32" i="30"/>
  <c r="F31" i="30"/>
  <c r="F30" i="30"/>
  <c r="E30" i="30" l="1"/>
  <c r="E60" i="30" s="1"/>
  <c r="E67" i="30"/>
  <c r="E97" i="30" s="1"/>
  <c r="D171" i="30"/>
  <c r="D141" i="30"/>
  <c r="D344" i="30"/>
  <c r="D363" i="30"/>
  <c r="C60" i="30"/>
  <c r="E141" i="30"/>
  <c r="C337" i="30"/>
  <c r="C318" i="30"/>
  <c r="C319" i="30" s="1"/>
  <c r="E344" i="30"/>
  <c r="F370" i="30"/>
  <c r="C68" i="30"/>
  <c r="C97" i="30"/>
  <c r="F171" i="30"/>
  <c r="F141" i="30"/>
  <c r="D318" i="30"/>
  <c r="D337" i="30"/>
  <c r="F363" i="30"/>
  <c r="F344" i="30"/>
  <c r="C370" i="30"/>
  <c r="C371" i="30" s="1"/>
  <c r="C277" i="30"/>
  <c r="F337" i="30"/>
  <c r="F318" i="30"/>
  <c r="F67" i="30"/>
  <c r="F97" i="30" s="1"/>
  <c r="E31" i="30"/>
  <c r="F33" i="30"/>
  <c r="D30" i="30"/>
  <c r="D60" i="30"/>
  <c r="F60" i="30"/>
  <c r="D67" i="30"/>
  <c r="F134" i="30"/>
  <c r="D144" i="30"/>
  <c r="C142" i="30"/>
  <c r="F258" i="30"/>
  <c r="F257" i="30" s="1"/>
  <c r="F256" i="30" s="1"/>
  <c r="F528" i="30"/>
  <c r="F526" i="30" s="1"/>
  <c r="E318" i="30"/>
  <c r="E337" i="30"/>
  <c r="C344" i="30"/>
  <c r="C498" i="30" s="1"/>
  <c r="C531" i="30" s="1"/>
  <c r="D370" i="30"/>
  <c r="D371" i="30" s="1"/>
  <c r="E370" i="30"/>
  <c r="C105" i="30"/>
  <c r="D108" i="30" s="1"/>
  <c r="E261" i="30"/>
  <c r="F518" i="30"/>
  <c r="E222" i="30"/>
  <c r="F303" i="30"/>
  <c r="F306" i="30" s="1"/>
  <c r="F307" i="30" s="1"/>
  <c r="C171" i="30"/>
  <c r="E104" i="30"/>
  <c r="E134" i="30" s="1"/>
  <c r="F104" i="30"/>
  <c r="E373" i="30" l="1"/>
  <c r="E371" i="30"/>
  <c r="E374" i="30" s="1"/>
  <c r="F255" i="30"/>
  <c r="F525" i="30"/>
  <c r="E70" i="30"/>
  <c r="D68" i="30"/>
  <c r="E71" i="30" s="1"/>
  <c r="C389" i="30"/>
  <c r="D319" i="30"/>
  <c r="D322" i="30" s="1"/>
  <c r="D321" i="30"/>
  <c r="E498" i="30"/>
  <c r="E345" i="30"/>
  <c r="F144" i="30"/>
  <c r="E142" i="30"/>
  <c r="D345" i="30"/>
  <c r="D498" i="30"/>
  <c r="D531" i="30" s="1"/>
  <c r="D389" i="30"/>
  <c r="E321" i="30"/>
  <c r="E319" i="30"/>
  <c r="E322" i="30" s="1"/>
  <c r="D145" i="30"/>
  <c r="D97" i="30"/>
  <c r="F321" i="30"/>
  <c r="F319" i="30"/>
  <c r="F322" i="30" s="1"/>
  <c r="F498" i="30"/>
  <c r="F345" i="30"/>
  <c r="E363" i="30"/>
  <c r="E171" i="30"/>
  <c r="E144" i="30"/>
  <c r="D142" i="30"/>
  <c r="E145" i="30" s="1"/>
  <c r="E105" i="30"/>
  <c r="E108" i="30" s="1"/>
  <c r="E107" i="30"/>
  <c r="C278" i="30"/>
  <c r="D281" i="30" s="1"/>
  <c r="D280" i="30"/>
  <c r="F371" i="30"/>
  <c r="F374" i="30" s="1"/>
  <c r="F373" i="30"/>
  <c r="F70" i="30"/>
  <c r="E68" i="30"/>
  <c r="E530" i="30"/>
  <c r="E260" i="30"/>
  <c r="C31" i="30"/>
  <c r="D33" i="30"/>
  <c r="C307" i="30"/>
  <c r="F105" i="30"/>
  <c r="F108" i="30" s="1"/>
  <c r="F107" i="30"/>
  <c r="E389" i="30"/>
  <c r="C363" i="30"/>
  <c r="F34" i="30"/>
  <c r="D70" i="30"/>
  <c r="F389" i="30"/>
  <c r="D31" i="30"/>
  <c r="E34" i="30" s="1"/>
  <c r="E33" i="30"/>
  <c r="E529" i="30" l="1"/>
  <c r="E259" i="30"/>
  <c r="F71" i="30"/>
  <c r="D71" i="30"/>
  <c r="F145" i="30"/>
  <c r="F524" i="30"/>
  <c r="F254" i="30"/>
  <c r="D34" i="30"/>
  <c r="F253" i="30" l="1"/>
  <c r="F523" i="30"/>
  <c r="E528" i="30"/>
  <c r="E258" i="30"/>
  <c r="E527" i="30" l="1"/>
  <c r="E526" i="30" s="1"/>
  <c r="E257" i="30"/>
  <c r="E256" i="30" s="1"/>
  <c r="F252" i="30"/>
  <c r="F522" i="30"/>
  <c r="F521" i="30" s="1"/>
  <c r="F499" i="30" s="1"/>
  <c r="F531" i="30" s="1"/>
  <c r="E525" i="30" l="1"/>
  <c r="E255" i="30"/>
  <c r="E524" i="30" l="1"/>
  <c r="E254" i="30"/>
  <c r="E523" i="30" l="1"/>
  <c r="E253" i="30"/>
  <c r="E522" i="30" l="1"/>
  <c r="E521" i="30" s="1"/>
  <c r="E499" i="30" s="1"/>
  <c r="E531" i="30" s="1"/>
  <c r="E252" i="30"/>
  <c r="E732" i="29" l="1"/>
  <c r="D732" i="29"/>
  <c r="C732" i="29"/>
  <c r="B732" i="29"/>
  <c r="E731" i="29"/>
  <c r="D731" i="29"/>
  <c r="C731" i="29"/>
  <c r="B731" i="29"/>
  <c r="E730" i="29"/>
  <c r="D730" i="29"/>
  <c r="C730" i="29"/>
  <c r="B730" i="29"/>
  <c r="E729" i="29"/>
  <c r="D729" i="29"/>
  <c r="C729" i="29"/>
  <c r="B729" i="29"/>
  <c r="B728" i="29" s="1"/>
  <c r="E728" i="29"/>
  <c r="D728" i="29"/>
  <c r="C728" i="29"/>
  <c r="E721" i="29"/>
  <c r="D721" i="29"/>
  <c r="C721" i="29"/>
  <c r="C720" i="29" s="1"/>
  <c r="B721" i="29"/>
  <c r="E720" i="29"/>
  <c r="D720" i="29"/>
  <c r="B720" i="29"/>
  <c r="E710" i="29"/>
  <c r="D710" i="29"/>
  <c r="C710" i="29"/>
  <c r="B710" i="29"/>
  <c r="E709" i="29"/>
  <c r="D709" i="29"/>
  <c r="C709" i="29"/>
  <c r="B709" i="29"/>
  <c r="E708" i="29"/>
  <c r="D708" i="29"/>
  <c r="C708" i="29"/>
  <c r="B708" i="29"/>
  <c r="E707" i="29"/>
  <c r="D707" i="29"/>
  <c r="C707" i="29"/>
  <c r="B707" i="29"/>
  <c r="E706" i="29"/>
  <c r="D706" i="29"/>
  <c r="D705" i="29" s="1"/>
  <c r="C706" i="29"/>
  <c r="B706" i="29"/>
  <c r="B705" i="29" s="1"/>
  <c r="E705" i="29"/>
  <c r="C705" i="29"/>
  <c r="E704" i="29"/>
  <c r="D704" i="29"/>
  <c r="C704" i="29"/>
  <c r="B704" i="29"/>
  <c r="E703" i="29"/>
  <c r="D703" i="29"/>
  <c r="D702" i="29" s="1"/>
  <c r="C703" i="29"/>
  <c r="C702" i="29" s="1"/>
  <c r="B703" i="29"/>
  <c r="E702" i="29"/>
  <c r="B702" i="29"/>
  <c r="E692" i="29"/>
  <c r="E697" i="29" s="1"/>
  <c r="E683" i="29" s="1"/>
  <c r="D692" i="29"/>
  <c r="D697" i="29" s="1"/>
  <c r="D683" i="29" s="1"/>
  <c r="D684" i="29" s="1"/>
  <c r="C692" i="29"/>
  <c r="C697" i="29" s="1"/>
  <c r="C683" i="29" s="1"/>
  <c r="C684" i="29" s="1"/>
  <c r="B692" i="29"/>
  <c r="B697" i="29" s="1"/>
  <c r="B683" i="29" s="1"/>
  <c r="E685" i="29"/>
  <c r="D685" i="29"/>
  <c r="E671" i="29"/>
  <c r="E676" i="29" s="1"/>
  <c r="E662" i="29" s="1"/>
  <c r="D671" i="29"/>
  <c r="D676" i="29" s="1"/>
  <c r="D662" i="29" s="1"/>
  <c r="D663" i="29" s="1"/>
  <c r="C671" i="29"/>
  <c r="C676" i="29" s="1"/>
  <c r="C662" i="29" s="1"/>
  <c r="B671" i="29"/>
  <c r="B676" i="29" s="1"/>
  <c r="B662" i="29" s="1"/>
  <c r="E664" i="29"/>
  <c r="D664" i="29"/>
  <c r="C663" i="29"/>
  <c r="E650" i="29"/>
  <c r="E655" i="29" s="1"/>
  <c r="E641" i="29" s="1"/>
  <c r="E642" i="29" s="1"/>
  <c r="D650" i="29"/>
  <c r="D655" i="29" s="1"/>
  <c r="D641" i="29" s="1"/>
  <c r="C650" i="29"/>
  <c r="C655" i="29" s="1"/>
  <c r="B650" i="29"/>
  <c r="B655" i="29" s="1"/>
  <c r="B641" i="29" s="1"/>
  <c r="B642" i="29" s="1"/>
  <c r="E643" i="29"/>
  <c r="D643" i="29"/>
  <c r="C643" i="29"/>
  <c r="C641" i="29"/>
  <c r="E629" i="29"/>
  <c r="E634" i="29" s="1"/>
  <c r="E620" i="29" s="1"/>
  <c r="D629" i="29"/>
  <c r="D634" i="29" s="1"/>
  <c r="D620" i="29" s="1"/>
  <c r="C629" i="29"/>
  <c r="C634" i="29" s="1"/>
  <c r="C620" i="29" s="1"/>
  <c r="B629" i="29"/>
  <c r="B634" i="29" s="1"/>
  <c r="B620" i="29" s="1"/>
  <c r="C622" i="29"/>
  <c r="E607" i="29"/>
  <c r="E612" i="29" s="1"/>
  <c r="E598" i="29" s="1"/>
  <c r="D607" i="29"/>
  <c r="D612" i="29" s="1"/>
  <c r="D598" i="29" s="1"/>
  <c r="C607" i="29"/>
  <c r="C612" i="29" s="1"/>
  <c r="C598" i="29" s="1"/>
  <c r="B607" i="29"/>
  <c r="B612" i="29" s="1"/>
  <c r="B598" i="29" s="1"/>
  <c r="B599" i="29" s="1"/>
  <c r="C600" i="29"/>
  <c r="E585" i="29"/>
  <c r="E590" i="29" s="1"/>
  <c r="E576" i="29" s="1"/>
  <c r="D585" i="29"/>
  <c r="D590" i="29" s="1"/>
  <c r="D576" i="29" s="1"/>
  <c r="C585" i="29"/>
  <c r="C590" i="29" s="1"/>
  <c r="C576" i="29" s="1"/>
  <c r="B585" i="29"/>
  <c r="B590" i="29" s="1"/>
  <c r="B576" i="29" s="1"/>
  <c r="E563" i="29"/>
  <c r="E568" i="29" s="1"/>
  <c r="E554" i="29" s="1"/>
  <c r="D563" i="29"/>
  <c r="D568" i="29" s="1"/>
  <c r="D554" i="29" s="1"/>
  <c r="C563" i="29"/>
  <c r="C568" i="29" s="1"/>
  <c r="C554" i="29" s="1"/>
  <c r="B563" i="29"/>
  <c r="B568" i="29" s="1"/>
  <c r="B554" i="29" s="1"/>
  <c r="E541" i="29"/>
  <c r="E546" i="29" s="1"/>
  <c r="E532" i="29" s="1"/>
  <c r="D541" i="29"/>
  <c r="D546" i="29" s="1"/>
  <c r="D532" i="29" s="1"/>
  <c r="C541" i="29"/>
  <c r="C546" i="29" s="1"/>
  <c r="C532" i="29" s="1"/>
  <c r="B541" i="29"/>
  <c r="B546" i="29" s="1"/>
  <c r="B532" i="29" s="1"/>
  <c r="E519" i="29"/>
  <c r="E524" i="29" s="1"/>
  <c r="E510" i="29" s="1"/>
  <c r="D519" i="29"/>
  <c r="D524" i="29" s="1"/>
  <c r="D510" i="29" s="1"/>
  <c r="C519" i="29"/>
  <c r="C524" i="29" s="1"/>
  <c r="C510" i="29" s="1"/>
  <c r="C511" i="29" s="1"/>
  <c r="B519" i="29"/>
  <c r="B524" i="29" s="1"/>
  <c r="B510" i="29" s="1"/>
  <c r="C512" i="29"/>
  <c r="E494" i="29"/>
  <c r="E499" i="29" s="1"/>
  <c r="E485" i="29" s="1"/>
  <c r="D494" i="29"/>
  <c r="D499" i="29" s="1"/>
  <c r="D485" i="29" s="1"/>
  <c r="C494" i="29"/>
  <c r="C499" i="29" s="1"/>
  <c r="C485" i="29" s="1"/>
  <c r="B494" i="29"/>
  <c r="B499" i="29" s="1"/>
  <c r="B485" i="29" s="1"/>
  <c r="B486" i="29" s="1"/>
  <c r="C487" i="29"/>
  <c r="E471" i="29"/>
  <c r="E476" i="29" s="1"/>
  <c r="E462" i="29" s="1"/>
  <c r="D471" i="29"/>
  <c r="D476" i="29" s="1"/>
  <c r="D462" i="29" s="1"/>
  <c r="C471" i="29"/>
  <c r="C476" i="29" s="1"/>
  <c r="B471" i="29"/>
  <c r="B476" i="29" s="1"/>
  <c r="B462" i="29" s="1"/>
  <c r="B463" i="29" s="1"/>
  <c r="C464" i="29"/>
  <c r="C462" i="29"/>
  <c r="C463" i="29" s="1"/>
  <c r="E447" i="29"/>
  <c r="E452" i="29" s="1"/>
  <c r="E438" i="29" s="1"/>
  <c r="D447" i="29"/>
  <c r="D452" i="29" s="1"/>
  <c r="C447" i="29"/>
  <c r="C452" i="29" s="1"/>
  <c r="C438" i="29" s="1"/>
  <c r="B447" i="29"/>
  <c r="B452" i="29" s="1"/>
  <c r="B438" i="29" s="1"/>
  <c r="B439" i="29" s="1"/>
  <c r="C440" i="29"/>
  <c r="D438" i="29"/>
  <c r="E425" i="29"/>
  <c r="E430" i="29" s="1"/>
  <c r="D425" i="29"/>
  <c r="D430" i="29" s="1"/>
  <c r="D416" i="29" s="1"/>
  <c r="C425" i="29"/>
  <c r="C430" i="29" s="1"/>
  <c r="C416" i="29" s="1"/>
  <c r="C417" i="29" s="1"/>
  <c r="B425" i="29"/>
  <c r="B430" i="29" s="1"/>
  <c r="B416" i="29" s="1"/>
  <c r="E416" i="29"/>
  <c r="E402" i="29"/>
  <c r="E407" i="29" s="1"/>
  <c r="E393" i="29" s="1"/>
  <c r="D402" i="29"/>
  <c r="D407" i="29" s="1"/>
  <c r="D393" i="29" s="1"/>
  <c r="C402" i="29"/>
  <c r="C407" i="29" s="1"/>
  <c r="C393" i="29" s="1"/>
  <c r="B402" i="29"/>
  <c r="B407" i="29" s="1"/>
  <c r="B393" i="29" s="1"/>
  <c r="C394" i="29"/>
  <c r="E379" i="29"/>
  <c r="E384" i="29" s="1"/>
  <c r="E370" i="29" s="1"/>
  <c r="D379" i="29"/>
  <c r="D384" i="29" s="1"/>
  <c r="D370" i="29" s="1"/>
  <c r="C379" i="29"/>
  <c r="C384" i="29" s="1"/>
  <c r="C370" i="29" s="1"/>
  <c r="C371" i="29" s="1"/>
  <c r="B379" i="29"/>
  <c r="B384" i="29" s="1"/>
  <c r="B370" i="29" s="1"/>
  <c r="E356" i="29"/>
  <c r="E361" i="29" s="1"/>
  <c r="E347" i="29" s="1"/>
  <c r="D356" i="29"/>
  <c r="D361" i="29" s="1"/>
  <c r="C356" i="29"/>
  <c r="C361" i="29" s="1"/>
  <c r="C347" i="29" s="1"/>
  <c r="B356" i="29"/>
  <c r="B361" i="29" s="1"/>
  <c r="B347" i="29" s="1"/>
  <c r="B348" i="29" s="1"/>
  <c r="E349" i="29"/>
  <c r="D349" i="29"/>
  <c r="C349" i="29"/>
  <c r="D347" i="29"/>
  <c r="E333" i="29"/>
  <c r="D333" i="29"/>
  <c r="C333" i="29"/>
  <c r="B333" i="29"/>
  <c r="E328" i="29"/>
  <c r="D328" i="29"/>
  <c r="C328" i="29"/>
  <c r="B328" i="29"/>
  <c r="E306" i="29"/>
  <c r="D306" i="29"/>
  <c r="C306" i="29"/>
  <c r="B306" i="29"/>
  <c r="E301" i="29"/>
  <c r="D301" i="29"/>
  <c r="C301" i="29"/>
  <c r="B301" i="29"/>
  <c r="B723" i="29" s="1"/>
  <c r="C295" i="29"/>
  <c r="E279" i="29"/>
  <c r="D279" i="29"/>
  <c r="C279" i="29"/>
  <c r="B279" i="29"/>
  <c r="E276" i="29"/>
  <c r="D276" i="29"/>
  <c r="C276" i="29"/>
  <c r="B276" i="29"/>
  <c r="E273" i="29"/>
  <c r="D273" i="29"/>
  <c r="C273" i="29"/>
  <c r="B273" i="29"/>
  <c r="E270" i="29"/>
  <c r="D270" i="29"/>
  <c r="C270" i="29"/>
  <c r="B270" i="29"/>
  <c r="E267" i="29"/>
  <c r="D267" i="29"/>
  <c r="C267" i="29"/>
  <c r="B267" i="29"/>
  <c r="E264" i="29"/>
  <c r="D264" i="29"/>
  <c r="C264" i="29"/>
  <c r="B264" i="29"/>
  <c r="E261" i="29"/>
  <c r="D261" i="29"/>
  <c r="C261" i="29"/>
  <c r="B261" i="29"/>
  <c r="E253" i="29"/>
  <c r="D253" i="29"/>
  <c r="C253" i="29"/>
  <c r="B253" i="29"/>
  <c r="E242" i="29"/>
  <c r="D242" i="29"/>
  <c r="C242" i="29"/>
  <c r="B242" i="29"/>
  <c r="E239" i="29"/>
  <c r="D239" i="29"/>
  <c r="C239" i="29"/>
  <c r="B239" i="29"/>
  <c r="E236" i="29"/>
  <c r="D236" i="29"/>
  <c r="C236" i="29"/>
  <c r="B236" i="29"/>
  <c r="E233" i="29"/>
  <c r="D233" i="29"/>
  <c r="C233" i="29"/>
  <c r="B233" i="29"/>
  <c r="E230" i="29"/>
  <c r="D230" i="29"/>
  <c r="C230" i="29"/>
  <c r="B230" i="29"/>
  <c r="E227" i="29"/>
  <c r="D227" i="29"/>
  <c r="C227" i="29"/>
  <c r="B227" i="29"/>
  <c r="E224" i="29"/>
  <c r="D224" i="29"/>
  <c r="D216" i="29" s="1"/>
  <c r="C224" i="29"/>
  <c r="B224" i="29"/>
  <c r="B216" i="29" s="1"/>
  <c r="B217" i="29" s="1"/>
  <c r="E218" i="29"/>
  <c r="D218" i="29"/>
  <c r="C218" i="29"/>
  <c r="E216" i="29"/>
  <c r="E217" i="29" s="1"/>
  <c r="C216" i="29"/>
  <c r="C219" i="29" s="1"/>
  <c r="E205" i="29"/>
  <c r="D205" i="29"/>
  <c r="C205" i="29"/>
  <c r="B205" i="29"/>
  <c r="E202" i="29"/>
  <c r="D202" i="29"/>
  <c r="C202" i="29"/>
  <c r="B202" i="29"/>
  <c r="E199" i="29"/>
  <c r="D199" i="29"/>
  <c r="C199" i="29"/>
  <c r="B199" i="29"/>
  <c r="E196" i="29"/>
  <c r="D196" i="29"/>
  <c r="C196" i="29"/>
  <c r="B196" i="29"/>
  <c r="E193" i="29"/>
  <c r="D193" i="29"/>
  <c r="C193" i="29"/>
  <c r="B193" i="29"/>
  <c r="E190" i="29"/>
  <c r="D190" i="29"/>
  <c r="C190" i="29"/>
  <c r="B190" i="29"/>
  <c r="E187" i="29"/>
  <c r="E179" i="29" s="1"/>
  <c r="D187" i="29"/>
  <c r="D179" i="29" s="1"/>
  <c r="D182" i="29" s="1"/>
  <c r="C187" i="29"/>
  <c r="C179" i="29" s="1"/>
  <c r="B187" i="29"/>
  <c r="E181" i="29"/>
  <c r="D181" i="29"/>
  <c r="C181" i="29"/>
  <c r="B179" i="29"/>
  <c r="B180" i="29" s="1"/>
  <c r="E168" i="29"/>
  <c r="D168" i="29"/>
  <c r="C168" i="29"/>
  <c r="B168" i="29"/>
  <c r="E165" i="29"/>
  <c r="D165" i="29"/>
  <c r="C165" i="29"/>
  <c r="B165" i="29"/>
  <c r="E162" i="29"/>
  <c r="D162" i="29"/>
  <c r="C162" i="29"/>
  <c r="B162" i="29"/>
  <c r="E159" i="29"/>
  <c r="D159" i="29"/>
  <c r="C159" i="29"/>
  <c r="B159" i="29"/>
  <c r="E156" i="29"/>
  <c r="D156" i="29"/>
  <c r="C156" i="29"/>
  <c r="B156" i="29"/>
  <c r="E153" i="29"/>
  <c r="D153" i="29"/>
  <c r="C153" i="29"/>
  <c r="B153" i="29"/>
  <c r="E150" i="29"/>
  <c r="D150" i="29"/>
  <c r="C150" i="29"/>
  <c r="B150" i="29"/>
  <c r="B142" i="29" s="1"/>
  <c r="E142" i="29"/>
  <c r="D142" i="29"/>
  <c r="C142" i="29"/>
  <c r="E131" i="29"/>
  <c r="D131" i="29"/>
  <c r="C131" i="29"/>
  <c r="E128" i="29"/>
  <c r="D128" i="29"/>
  <c r="C128" i="29"/>
  <c r="E125" i="29"/>
  <c r="D125" i="29"/>
  <c r="C125" i="29"/>
  <c r="E122" i="29"/>
  <c r="D122" i="29"/>
  <c r="C122" i="29"/>
  <c r="E119" i="29"/>
  <c r="D119" i="29"/>
  <c r="C119" i="29"/>
  <c r="B119" i="29"/>
  <c r="B134" i="29" s="1"/>
  <c r="E116" i="29"/>
  <c r="D116" i="29"/>
  <c r="C116" i="29"/>
  <c r="C105" i="29" s="1"/>
  <c r="C108" i="29" s="1"/>
  <c r="E113" i="29"/>
  <c r="D113" i="29"/>
  <c r="C113" i="29"/>
  <c r="E107" i="29"/>
  <c r="D107" i="29"/>
  <c r="C107" i="29"/>
  <c r="B105" i="29"/>
  <c r="B106" i="29" s="1"/>
  <c r="E94" i="29"/>
  <c r="D94" i="29"/>
  <c r="C94" i="29"/>
  <c r="B94" i="29"/>
  <c r="E91" i="29"/>
  <c r="D91" i="29"/>
  <c r="C91" i="29"/>
  <c r="B91" i="29"/>
  <c r="E88" i="29"/>
  <c r="D88" i="29"/>
  <c r="C88" i="29"/>
  <c r="B88" i="29"/>
  <c r="E85" i="29"/>
  <c r="D85" i="29"/>
  <c r="C85" i="29"/>
  <c r="B85" i="29"/>
  <c r="E82" i="29"/>
  <c r="D82" i="29"/>
  <c r="C82" i="29"/>
  <c r="B82" i="29"/>
  <c r="E79" i="29"/>
  <c r="D79" i="29"/>
  <c r="C79" i="29"/>
  <c r="B79" i="29"/>
  <c r="E76" i="29"/>
  <c r="D76" i="29"/>
  <c r="C76" i="29"/>
  <c r="C68" i="29" s="1"/>
  <c r="C69" i="29" s="1"/>
  <c r="B76" i="29"/>
  <c r="B68" i="29" s="1"/>
  <c r="B69" i="29" s="1"/>
  <c r="E68" i="29"/>
  <c r="E69" i="29" s="1"/>
  <c r="D68" i="29"/>
  <c r="D69" i="29" s="1"/>
  <c r="C60" i="29"/>
  <c r="C31" i="29" s="1"/>
  <c r="E57" i="29"/>
  <c r="D57" i="29"/>
  <c r="C57" i="29"/>
  <c r="B57" i="29"/>
  <c r="E54" i="29"/>
  <c r="D54" i="29"/>
  <c r="C54" i="29"/>
  <c r="B54" i="29"/>
  <c r="E51" i="29"/>
  <c r="D51" i="29"/>
  <c r="C51" i="29"/>
  <c r="B51" i="29"/>
  <c r="E48" i="29"/>
  <c r="D48" i="29"/>
  <c r="C48" i="29"/>
  <c r="B48" i="29"/>
  <c r="E45" i="29"/>
  <c r="D45" i="29"/>
  <c r="C45" i="29"/>
  <c r="B45" i="29"/>
  <c r="E42" i="29"/>
  <c r="D42" i="29"/>
  <c r="C42" i="29"/>
  <c r="B42" i="29"/>
  <c r="E39" i="29"/>
  <c r="D39" i="29"/>
  <c r="C39" i="29"/>
  <c r="B39" i="29"/>
  <c r="E33" i="29"/>
  <c r="D33" i="29"/>
  <c r="C33" i="29"/>
  <c r="E603" i="28"/>
  <c r="D603" i="28"/>
  <c r="C603" i="28"/>
  <c r="B603" i="28"/>
  <c r="E602" i="28"/>
  <c r="D602" i="28"/>
  <c r="C602" i="28"/>
  <c r="B602" i="28"/>
  <c r="E601" i="28"/>
  <c r="D601" i="28"/>
  <c r="C601" i="28"/>
  <c r="B601" i="28"/>
  <c r="E600" i="28"/>
  <c r="E599" i="28" s="1"/>
  <c r="D600" i="28"/>
  <c r="C600" i="28"/>
  <c r="C599" i="28" s="1"/>
  <c r="B600" i="28"/>
  <c r="D599" i="28"/>
  <c r="B599" i="28"/>
  <c r="E598" i="28"/>
  <c r="D598" i="28"/>
  <c r="C598" i="28"/>
  <c r="B598" i="28"/>
  <c r="E597" i="28"/>
  <c r="D597" i="28"/>
  <c r="C597" i="28"/>
  <c r="B597" i="28"/>
  <c r="E596" i="28"/>
  <c r="D596" i="28"/>
  <c r="C596" i="28"/>
  <c r="B596" i="28"/>
  <c r="E595" i="28"/>
  <c r="E594" i="28" s="1"/>
  <c r="D595" i="28"/>
  <c r="C595" i="28"/>
  <c r="C594" i="28" s="1"/>
  <c r="B595" i="28"/>
  <c r="B594" i="28" s="1"/>
  <c r="D594" i="28"/>
  <c r="E593" i="28"/>
  <c r="D593" i="28"/>
  <c r="C593" i="28"/>
  <c r="B593" i="28"/>
  <c r="E592" i="28"/>
  <c r="D592" i="28"/>
  <c r="C592" i="28"/>
  <c r="B592" i="28"/>
  <c r="C591" i="28"/>
  <c r="B591" i="28"/>
  <c r="E590" i="28"/>
  <c r="D590" i="28"/>
  <c r="C590" i="28"/>
  <c r="B590" i="28"/>
  <c r="E589" i="28"/>
  <c r="D589" i="28"/>
  <c r="C589" i="28"/>
  <c r="C588" i="28" s="1"/>
  <c r="B589" i="28"/>
  <c r="E588" i="28"/>
  <c r="D588" i="28"/>
  <c r="B588" i="28"/>
  <c r="E587" i="28"/>
  <c r="D587" i="28"/>
  <c r="C587" i="28"/>
  <c r="B587" i="28"/>
  <c r="E586" i="28"/>
  <c r="D586" i="28"/>
  <c r="C586" i="28"/>
  <c r="B586" i="28"/>
  <c r="E585" i="28"/>
  <c r="D585" i="28"/>
  <c r="C585" i="28"/>
  <c r="B585" i="28"/>
  <c r="E584" i="28"/>
  <c r="D584" i="28"/>
  <c r="C584" i="28"/>
  <c r="B584" i="28"/>
  <c r="E583" i="28"/>
  <c r="D583" i="28"/>
  <c r="C583" i="28"/>
  <c r="C582" i="28" s="1"/>
  <c r="B583" i="28"/>
  <c r="B582" i="28" s="1"/>
  <c r="E582" i="28"/>
  <c r="D582" i="28"/>
  <c r="E581" i="28"/>
  <c r="D581" i="28"/>
  <c r="C581" i="28"/>
  <c r="B581" i="28"/>
  <c r="E580" i="28"/>
  <c r="D580" i="28"/>
  <c r="C580" i="28"/>
  <c r="C579" i="28" s="1"/>
  <c r="B580" i="28"/>
  <c r="B579" i="28" s="1"/>
  <c r="E579" i="28"/>
  <c r="D579" i="28"/>
  <c r="E578" i="28"/>
  <c r="D578" i="28"/>
  <c r="C578" i="28"/>
  <c r="B578" i="28"/>
  <c r="E577" i="28"/>
  <c r="E576" i="28" s="1"/>
  <c r="D577" i="28"/>
  <c r="C577" i="28"/>
  <c r="C576" i="28" s="1"/>
  <c r="B577" i="28"/>
  <c r="D576" i="28"/>
  <c r="B576" i="28"/>
  <c r="E575" i="28"/>
  <c r="D575" i="28"/>
  <c r="C575" i="28"/>
  <c r="B575" i="28"/>
  <c r="E574" i="28"/>
  <c r="E573" i="28" s="1"/>
  <c r="D574" i="28"/>
  <c r="D573" i="28" s="1"/>
  <c r="C574" i="28"/>
  <c r="C573" i="28" s="1"/>
  <c r="B574" i="28"/>
  <c r="B573" i="28"/>
  <c r="E563" i="28"/>
  <c r="D563" i="28"/>
  <c r="C563" i="28"/>
  <c r="B563" i="28"/>
  <c r="E558" i="28"/>
  <c r="E568" i="28" s="1"/>
  <c r="E550" i="28" s="1"/>
  <c r="E551" i="28" s="1"/>
  <c r="D558" i="28"/>
  <c r="D568" i="28" s="1"/>
  <c r="D550" i="28" s="1"/>
  <c r="D551" i="28" s="1"/>
  <c r="C558" i="28"/>
  <c r="C568" i="28" s="1"/>
  <c r="C550" i="28" s="1"/>
  <c r="C551" i="28" s="1"/>
  <c r="B558" i="28"/>
  <c r="B568" i="28" s="1"/>
  <c r="E537" i="28"/>
  <c r="D537" i="28"/>
  <c r="C537" i="28"/>
  <c r="B537" i="28"/>
  <c r="E532" i="28"/>
  <c r="E542" i="28" s="1"/>
  <c r="E524" i="28" s="1"/>
  <c r="E525" i="28" s="1"/>
  <c r="D532" i="28"/>
  <c r="D542" i="28" s="1"/>
  <c r="D524" i="28" s="1"/>
  <c r="D525" i="28" s="1"/>
  <c r="C532" i="28"/>
  <c r="C542" i="28" s="1"/>
  <c r="C524" i="28" s="1"/>
  <c r="C525" i="28" s="1"/>
  <c r="B532" i="28"/>
  <c r="B542" i="28" s="1"/>
  <c r="E511" i="28"/>
  <c r="D511" i="28"/>
  <c r="C511" i="28"/>
  <c r="B511" i="28"/>
  <c r="E506" i="28"/>
  <c r="E516" i="28" s="1"/>
  <c r="E498" i="28" s="1"/>
  <c r="E499" i="28" s="1"/>
  <c r="D506" i="28"/>
  <c r="D516" i="28" s="1"/>
  <c r="D498" i="28" s="1"/>
  <c r="D499" i="28" s="1"/>
  <c r="C506" i="28"/>
  <c r="C516" i="28" s="1"/>
  <c r="C498" i="28" s="1"/>
  <c r="C499" i="28" s="1"/>
  <c r="B506" i="28"/>
  <c r="B516" i="28" s="1"/>
  <c r="E485" i="28"/>
  <c r="D485" i="28"/>
  <c r="C485" i="28"/>
  <c r="B485" i="28"/>
  <c r="E480" i="28"/>
  <c r="E490" i="28" s="1"/>
  <c r="E472" i="28" s="1"/>
  <c r="D480" i="28"/>
  <c r="D490" i="28" s="1"/>
  <c r="D472" i="28" s="1"/>
  <c r="C480" i="28"/>
  <c r="C490" i="28" s="1"/>
  <c r="C472" i="28" s="1"/>
  <c r="B480" i="28"/>
  <c r="E459" i="28"/>
  <c r="D459" i="28"/>
  <c r="C459" i="28"/>
  <c r="B459" i="28"/>
  <c r="E454" i="28"/>
  <c r="E464" i="28" s="1"/>
  <c r="E446" i="28" s="1"/>
  <c r="E447" i="28" s="1"/>
  <c r="D454" i="28"/>
  <c r="D464" i="28" s="1"/>
  <c r="D446" i="28" s="1"/>
  <c r="C454" i="28"/>
  <c r="C464" i="28" s="1"/>
  <c r="C446" i="28" s="1"/>
  <c r="B454" i="28"/>
  <c r="B464" i="28" s="1"/>
  <c r="B446" i="28" s="1"/>
  <c r="B447" i="28" s="1"/>
  <c r="E448" i="28"/>
  <c r="D448" i="28"/>
  <c r="C448" i="28"/>
  <c r="E421" i="28"/>
  <c r="E436" i="28" s="1"/>
  <c r="D421" i="28"/>
  <c r="D436" i="28" s="1"/>
  <c r="D407" i="28" s="1"/>
  <c r="D408" i="28" s="1"/>
  <c r="C421" i="28"/>
  <c r="C436" i="28" s="1"/>
  <c r="C407" i="28" s="1"/>
  <c r="B421" i="28"/>
  <c r="B436" i="28" s="1"/>
  <c r="E409" i="28"/>
  <c r="D409" i="28"/>
  <c r="C409" i="28"/>
  <c r="D396" i="28"/>
  <c r="E396" i="28" s="1"/>
  <c r="E399" i="28" s="1"/>
  <c r="E384" i="28"/>
  <c r="D384" i="28"/>
  <c r="C384" i="28"/>
  <c r="C399" i="28" s="1"/>
  <c r="C370" i="28" s="1"/>
  <c r="C371" i="28" s="1"/>
  <c r="B384" i="28"/>
  <c r="B399" i="28" s="1"/>
  <c r="E372" i="28"/>
  <c r="D372" i="28"/>
  <c r="C372" i="28"/>
  <c r="E349" i="28"/>
  <c r="D349" i="28"/>
  <c r="C349" i="28"/>
  <c r="B349" i="28"/>
  <c r="E344" i="28"/>
  <c r="E354" i="28" s="1"/>
  <c r="D344" i="28"/>
  <c r="D354" i="28" s="1"/>
  <c r="D336" i="28" s="1"/>
  <c r="C344" i="28"/>
  <c r="C354" i="28" s="1"/>
  <c r="B344" i="28"/>
  <c r="B354" i="28" s="1"/>
  <c r="E338" i="28"/>
  <c r="D338" i="28"/>
  <c r="C338" i="28"/>
  <c r="E323" i="28"/>
  <c r="D323" i="28"/>
  <c r="C323" i="28"/>
  <c r="B323" i="28"/>
  <c r="E318" i="28"/>
  <c r="E328" i="28" s="1"/>
  <c r="D318" i="28"/>
  <c r="D328" i="28" s="1"/>
  <c r="C318" i="28"/>
  <c r="C328" i="28" s="1"/>
  <c r="C310" i="28" s="1"/>
  <c r="B318" i="28"/>
  <c r="B328" i="28" s="1"/>
  <c r="B329" i="28" s="1"/>
  <c r="B311" i="28"/>
  <c r="E296" i="28"/>
  <c r="D296" i="28"/>
  <c r="C296" i="28"/>
  <c r="B296" i="28"/>
  <c r="E291" i="28"/>
  <c r="E301" i="28" s="1"/>
  <c r="D291" i="28"/>
  <c r="D301" i="28" s="1"/>
  <c r="C291" i="28"/>
  <c r="C301" i="28" s="1"/>
  <c r="C283" i="28" s="1"/>
  <c r="B291" i="28"/>
  <c r="B301" i="28" s="1"/>
  <c r="B283" i="28" s="1"/>
  <c r="B284" i="28" s="1"/>
  <c r="E285" i="28"/>
  <c r="D285" i="28"/>
  <c r="C285" i="28"/>
  <c r="E270" i="28"/>
  <c r="D270" i="28"/>
  <c r="C270" i="28"/>
  <c r="B270" i="28"/>
  <c r="E265" i="28"/>
  <c r="E275" i="28" s="1"/>
  <c r="D265" i="28"/>
  <c r="D275" i="28" s="1"/>
  <c r="C265" i="28"/>
  <c r="C275" i="28" s="1"/>
  <c r="C257" i="28" s="1"/>
  <c r="B265" i="28"/>
  <c r="B275" i="28" s="1"/>
  <c r="B257" i="28" s="1"/>
  <c r="B258" i="28" s="1"/>
  <c r="E259" i="28"/>
  <c r="D259" i="28"/>
  <c r="C259" i="28"/>
  <c r="E232" i="28"/>
  <c r="E247" i="28" s="1"/>
  <c r="D232" i="28"/>
  <c r="D247" i="28" s="1"/>
  <c r="D218" i="28" s="1"/>
  <c r="D219" i="28" s="1"/>
  <c r="C232" i="28"/>
  <c r="C247" i="28" s="1"/>
  <c r="C218" i="28" s="1"/>
  <c r="B232" i="28"/>
  <c r="B247" i="28" s="1"/>
  <c r="E220" i="28"/>
  <c r="D220" i="28"/>
  <c r="C220" i="28"/>
  <c r="E195" i="28"/>
  <c r="E210" i="28" s="1"/>
  <c r="E181" i="28" s="1"/>
  <c r="E182" i="28" s="1"/>
  <c r="D195" i="28"/>
  <c r="D210" i="28" s="1"/>
  <c r="D181" i="28" s="1"/>
  <c r="C195" i="28"/>
  <c r="C210" i="28" s="1"/>
  <c r="B195" i="28"/>
  <c r="B210" i="28" s="1"/>
  <c r="E183" i="28"/>
  <c r="D183" i="28"/>
  <c r="C183" i="28"/>
  <c r="E158" i="28"/>
  <c r="E173" i="28" s="1"/>
  <c r="D158" i="28"/>
  <c r="D173" i="28" s="1"/>
  <c r="C158" i="28"/>
  <c r="C173" i="28" s="1"/>
  <c r="B158" i="28"/>
  <c r="B173" i="28" s="1"/>
  <c r="E146" i="28"/>
  <c r="D146" i="28"/>
  <c r="C146" i="28"/>
  <c r="B144" i="28"/>
  <c r="B145" i="28" s="1"/>
  <c r="E136" i="28"/>
  <c r="E107" i="28" s="1"/>
  <c r="D136" i="28"/>
  <c r="D107" i="28" s="1"/>
  <c r="C136" i="28"/>
  <c r="B136" i="28"/>
  <c r="B107" i="28" s="1"/>
  <c r="B108" i="28" s="1"/>
  <c r="E109" i="28"/>
  <c r="D109" i="28"/>
  <c r="C109" i="28"/>
  <c r="C107" i="28"/>
  <c r="E84" i="28"/>
  <c r="E99" i="28" s="1"/>
  <c r="D84" i="28"/>
  <c r="D99" i="28" s="1"/>
  <c r="C84" i="28"/>
  <c r="C99" i="28" s="1"/>
  <c r="C70" i="28" s="1"/>
  <c r="B84" i="28"/>
  <c r="B99" i="28" s="1"/>
  <c r="E72" i="28"/>
  <c r="D72" i="28"/>
  <c r="C72" i="28"/>
  <c r="D70" i="28"/>
  <c r="D71" i="28" s="1"/>
  <c r="D59" i="28"/>
  <c r="E47" i="28"/>
  <c r="D47" i="28"/>
  <c r="C47" i="28"/>
  <c r="C62" i="28" s="1"/>
  <c r="B47" i="28"/>
  <c r="B62" i="28" s="1"/>
  <c r="E35" i="28"/>
  <c r="D35" i="28"/>
  <c r="C35" i="28"/>
  <c r="E699" i="29" l="1"/>
  <c r="D134" i="29"/>
  <c r="D665" i="29"/>
  <c r="E665" i="29"/>
  <c r="D110" i="28"/>
  <c r="C208" i="29"/>
  <c r="C209" i="29" s="1"/>
  <c r="D338" i="29"/>
  <c r="D320" i="29" s="1"/>
  <c r="E449" i="28"/>
  <c r="B572" i="28"/>
  <c r="C572" i="28"/>
  <c r="D399" i="28"/>
  <c r="D370" i="28" s="1"/>
  <c r="D373" i="28" s="1"/>
  <c r="B490" i="28"/>
  <c r="B472" i="28" s="1"/>
  <c r="E182" i="29"/>
  <c r="D700" i="29"/>
  <c r="D699" i="29"/>
  <c r="D733" i="29" s="1"/>
  <c r="B60" i="29"/>
  <c r="B31" i="29" s="1"/>
  <c r="B32" i="29" s="1"/>
  <c r="D208" i="29"/>
  <c r="D245" i="29"/>
  <c r="D246" i="29" s="1"/>
  <c r="C97" i="29"/>
  <c r="D105" i="29"/>
  <c r="D135" i="29" s="1"/>
  <c r="E105" i="29"/>
  <c r="E106" i="29" s="1"/>
  <c r="C171" i="29"/>
  <c r="C172" i="29" s="1"/>
  <c r="E208" i="29"/>
  <c r="E209" i="29" s="1"/>
  <c r="E219" i="29"/>
  <c r="E245" i="29"/>
  <c r="E246" i="29" s="1"/>
  <c r="E282" i="29"/>
  <c r="E283" i="29" s="1"/>
  <c r="B699" i="29"/>
  <c r="B311" i="29"/>
  <c r="B293" i="29" s="1"/>
  <c r="B294" i="29" s="1"/>
  <c r="E338" i="29"/>
  <c r="E320" i="29" s="1"/>
  <c r="E700" i="29"/>
  <c r="E701" i="29" s="1"/>
  <c r="B97" i="29"/>
  <c r="B98" i="29" s="1"/>
  <c r="E311" i="29"/>
  <c r="E293" i="29" s="1"/>
  <c r="D60" i="29"/>
  <c r="D97" i="29"/>
  <c r="D98" i="29" s="1"/>
  <c r="D171" i="29"/>
  <c r="D172" i="29" s="1"/>
  <c r="B208" i="29"/>
  <c r="B209" i="29" s="1"/>
  <c r="B245" i="29"/>
  <c r="B246" i="29" s="1"/>
  <c r="B282" i="29"/>
  <c r="B283" i="29" s="1"/>
  <c r="C311" i="29"/>
  <c r="C293" i="29" s="1"/>
  <c r="C296" i="29" s="1"/>
  <c r="B338" i="29"/>
  <c r="B320" i="29" s="1"/>
  <c r="B171" i="29"/>
  <c r="B172" i="29" s="1"/>
  <c r="D282" i="29"/>
  <c r="D283" i="29" s="1"/>
  <c r="E60" i="29"/>
  <c r="E97" i="29"/>
  <c r="E98" i="29" s="1"/>
  <c r="B135" i="29"/>
  <c r="E171" i="29"/>
  <c r="E172" i="29" s="1"/>
  <c r="C245" i="29"/>
  <c r="C282" i="29"/>
  <c r="C283" i="29" s="1"/>
  <c r="D311" i="29"/>
  <c r="D293" i="29" s="1"/>
  <c r="C338" i="29"/>
  <c r="C320" i="29" s="1"/>
  <c r="C321" i="29" s="1"/>
  <c r="E108" i="28"/>
  <c r="E110" i="28"/>
  <c r="E144" i="28"/>
  <c r="E174" i="28" s="1"/>
  <c r="C110" i="28"/>
  <c r="C137" i="28"/>
  <c r="E137" i="28"/>
  <c r="D62" i="28"/>
  <c r="D33" i="28" s="1"/>
  <c r="D137" i="28"/>
  <c r="C98" i="29"/>
  <c r="C623" i="29"/>
  <c r="C621" i="29"/>
  <c r="C348" i="29"/>
  <c r="C351" i="29" s="1"/>
  <c r="C350" i="29"/>
  <c r="C601" i="29"/>
  <c r="C644" i="29"/>
  <c r="D644" i="29"/>
  <c r="D642" i="29"/>
  <c r="E645" i="29" s="1"/>
  <c r="E31" i="29"/>
  <c r="C106" i="29"/>
  <c r="C109" i="29" s="1"/>
  <c r="C134" i="29"/>
  <c r="C135" i="29" s="1"/>
  <c r="C180" i="29"/>
  <c r="C183" i="29" s="1"/>
  <c r="C182" i="29"/>
  <c r="C217" i="29"/>
  <c r="C220" i="29" s="1"/>
  <c r="D350" i="29"/>
  <c r="C439" i="29"/>
  <c r="C442" i="29" s="1"/>
  <c r="C441" i="29"/>
  <c r="C599" i="29"/>
  <c r="C602" i="29" s="1"/>
  <c r="C642" i="29"/>
  <c r="C645" i="29" s="1"/>
  <c r="E644" i="29"/>
  <c r="D686" i="29"/>
  <c r="E686" i="29"/>
  <c r="E220" i="29"/>
  <c r="C32" i="29"/>
  <c r="D209" i="29"/>
  <c r="D348" i="29"/>
  <c r="E350" i="29"/>
  <c r="E348" i="29"/>
  <c r="C465" i="29"/>
  <c r="E666" i="29"/>
  <c r="D666" i="29"/>
  <c r="B700" i="29"/>
  <c r="B733" i="29" s="1"/>
  <c r="D31" i="29"/>
  <c r="D61" i="29" s="1"/>
  <c r="E687" i="29"/>
  <c r="D687" i="29"/>
  <c r="C61" i="29"/>
  <c r="E134" i="29"/>
  <c r="E135" i="29" s="1"/>
  <c r="D180" i="29"/>
  <c r="D219" i="29"/>
  <c r="C246" i="29"/>
  <c r="C294" i="29"/>
  <c r="C466" i="29"/>
  <c r="C488" i="29"/>
  <c r="C486" i="29"/>
  <c r="C489" i="29" s="1"/>
  <c r="C700" i="29"/>
  <c r="C699" i="29"/>
  <c r="E180" i="29"/>
  <c r="E183" i="29" s="1"/>
  <c r="D217" i="29"/>
  <c r="D220" i="29" s="1"/>
  <c r="C260" i="28"/>
  <c r="C258" i="28"/>
  <c r="C261" i="28" s="1"/>
  <c r="C336" i="28"/>
  <c r="D339" i="28" s="1"/>
  <c r="C286" i="28"/>
  <c r="C284" i="28"/>
  <c r="C287" i="28" s="1"/>
  <c r="C449" i="28"/>
  <c r="C447" i="28"/>
  <c r="C450" i="28" s="1"/>
  <c r="B33" i="28"/>
  <c r="B34" i="28" s="1"/>
  <c r="D182" i="28"/>
  <c r="C219" i="28"/>
  <c r="D355" i="28"/>
  <c r="C408" i="28"/>
  <c r="C473" i="28"/>
  <c r="C71" i="28"/>
  <c r="C181" i="28"/>
  <c r="D184" i="28" s="1"/>
  <c r="C248" i="28"/>
  <c r="C276" i="28"/>
  <c r="C302" i="28"/>
  <c r="D337" i="28"/>
  <c r="E336" i="28"/>
  <c r="E355" i="28" s="1"/>
  <c r="C437" i="28"/>
  <c r="D473" i="28"/>
  <c r="B550" i="28"/>
  <c r="B551" i="28" s="1"/>
  <c r="C33" i="28"/>
  <c r="C63" i="28" s="1"/>
  <c r="C100" i="28"/>
  <c r="C108" i="28"/>
  <c r="C111" i="28" s="1"/>
  <c r="D221" i="28"/>
  <c r="D248" i="28"/>
  <c r="D257" i="28"/>
  <c r="D283" i="28"/>
  <c r="B336" i="28"/>
  <c r="B337" i="28" s="1"/>
  <c r="B370" i="28"/>
  <c r="B371" i="28" s="1"/>
  <c r="C374" i="28" s="1"/>
  <c r="E370" i="28"/>
  <c r="E400" i="28" s="1"/>
  <c r="D410" i="28"/>
  <c r="D437" i="28"/>
  <c r="D449" i="28"/>
  <c r="D447" i="28"/>
  <c r="E473" i="28"/>
  <c r="B524" i="28"/>
  <c r="B525" i="28" s="1"/>
  <c r="D591" i="28"/>
  <c r="D572" i="28" s="1"/>
  <c r="E59" i="28"/>
  <c r="E70" i="28"/>
  <c r="C144" i="28"/>
  <c r="C174" i="28" s="1"/>
  <c r="B181" i="28"/>
  <c r="B182" i="28" s="1"/>
  <c r="B218" i="28"/>
  <c r="B219" i="28" s="1"/>
  <c r="B407" i="28"/>
  <c r="B408" i="28" s="1"/>
  <c r="B70" i="28"/>
  <c r="B71" i="28" s="1"/>
  <c r="D144" i="28"/>
  <c r="D174" i="28" s="1"/>
  <c r="E184" i="28"/>
  <c r="D211" i="28"/>
  <c r="D73" i="28"/>
  <c r="D100" i="28"/>
  <c r="B137" i="28"/>
  <c r="B174" i="28"/>
  <c r="E145" i="28"/>
  <c r="E147" i="28"/>
  <c r="E211" i="28"/>
  <c r="D222" i="28"/>
  <c r="E218" i="28"/>
  <c r="E248" i="28" s="1"/>
  <c r="E257" i="28"/>
  <c r="E283" i="28"/>
  <c r="E302" i="28" s="1"/>
  <c r="C400" i="28"/>
  <c r="D411" i="28"/>
  <c r="E407" i="28"/>
  <c r="E437" i="28" s="1"/>
  <c r="E450" i="28"/>
  <c r="B498" i="28"/>
  <c r="B499" i="28" s="1"/>
  <c r="D108" i="28"/>
  <c r="E124" i="27"/>
  <c r="D124" i="27"/>
  <c r="C124" i="27"/>
  <c r="B124" i="27"/>
  <c r="E123" i="27"/>
  <c r="D123" i="27"/>
  <c r="C123" i="27"/>
  <c r="B123" i="27"/>
  <c r="E122" i="27"/>
  <c r="D122" i="27"/>
  <c r="C122" i="27"/>
  <c r="B122" i="27"/>
  <c r="E121" i="27"/>
  <c r="E120" i="27" s="1"/>
  <c r="D121" i="27"/>
  <c r="B121" i="27"/>
  <c r="D120" i="27"/>
  <c r="E119" i="27"/>
  <c r="D119" i="27"/>
  <c r="C119" i="27"/>
  <c r="B119" i="27"/>
  <c r="E118" i="27"/>
  <c r="D118" i="27"/>
  <c r="C118" i="27"/>
  <c r="B118" i="27"/>
  <c r="E117" i="27"/>
  <c r="D117" i="27"/>
  <c r="C117" i="27"/>
  <c r="B117" i="27"/>
  <c r="E116" i="27"/>
  <c r="D116" i="27"/>
  <c r="C116" i="27"/>
  <c r="B116" i="27"/>
  <c r="E115" i="27"/>
  <c r="D115" i="27"/>
  <c r="C115" i="27"/>
  <c r="B115" i="27"/>
  <c r="E114" i="27"/>
  <c r="D114" i="27"/>
  <c r="C114" i="27"/>
  <c r="B114" i="27"/>
  <c r="E113" i="27"/>
  <c r="D113" i="27"/>
  <c r="C113" i="27"/>
  <c r="B113" i="27"/>
  <c r="C112" i="27"/>
  <c r="B112" i="27"/>
  <c r="E111" i="27"/>
  <c r="D111" i="27"/>
  <c r="C111" i="27"/>
  <c r="B111" i="27"/>
  <c r="E110" i="27"/>
  <c r="D110" i="27"/>
  <c r="D109" i="27" s="1"/>
  <c r="C110" i="27"/>
  <c r="B110" i="27"/>
  <c r="B109" i="27" s="1"/>
  <c r="E109" i="27"/>
  <c r="C109" i="27"/>
  <c r="E108" i="27"/>
  <c r="D108" i="27"/>
  <c r="C108" i="27"/>
  <c r="B108" i="27"/>
  <c r="E107" i="27"/>
  <c r="E106" i="27" s="1"/>
  <c r="D107" i="27"/>
  <c r="D106" i="27" s="1"/>
  <c r="C107" i="27"/>
  <c r="C106" i="27" s="1"/>
  <c r="B107" i="27"/>
  <c r="B106" i="27" s="1"/>
  <c r="E105" i="27"/>
  <c r="D105" i="27"/>
  <c r="C105" i="27"/>
  <c r="B105" i="27"/>
  <c r="E104" i="27"/>
  <c r="E103" i="27" s="1"/>
  <c r="D104" i="27"/>
  <c r="C104" i="27"/>
  <c r="C103" i="27" s="1"/>
  <c r="B104" i="27"/>
  <c r="B103" i="27" s="1"/>
  <c r="D103" i="27"/>
  <c r="E102" i="27"/>
  <c r="D102" i="27"/>
  <c r="C102" i="27"/>
  <c r="B102" i="27"/>
  <c r="E101" i="27"/>
  <c r="E100" i="27" s="1"/>
  <c r="D101" i="27"/>
  <c r="D100" i="27" s="1"/>
  <c r="C101" i="27"/>
  <c r="B101" i="27"/>
  <c r="C100" i="27"/>
  <c r="B100" i="27"/>
  <c r="E99" i="27"/>
  <c r="D99" i="27"/>
  <c r="C99" i="27"/>
  <c r="B99" i="27"/>
  <c r="E98" i="27"/>
  <c r="D98" i="27"/>
  <c r="D97" i="27" s="1"/>
  <c r="C98" i="27"/>
  <c r="C97" i="27" s="1"/>
  <c r="B98" i="27"/>
  <c r="B97" i="27" s="1"/>
  <c r="E97" i="27"/>
  <c r="E96" i="27"/>
  <c r="D96" i="27"/>
  <c r="C96" i="27"/>
  <c r="B96" i="27"/>
  <c r="E95" i="27"/>
  <c r="D95" i="27"/>
  <c r="D94" i="27" s="1"/>
  <c r="C95" i="27"/>
  <c r="C94" i="27" s="1"/>
  <c r="B95" i="27"/>
  <c r="B94" i="27" s="1"/>
  <c r="E94" i="27"/>
  <c r="E92" i="27"/>
  <c r="D92" i="27"/>
  <c r="C92" i="27"/>
  <c r="B92" i="27"/>
  <c r="E86" i="27"/>
  <c r="D86" i="27"/>
  <c r="B86" i="27"/>
  <c r="E81" i="27"/>
  <c r="E91" i="27" s="1"/>
  <c r="D81" i="27"/>
  <c r="C81" i="27"/>
  <c r="B81" i="27"/>
  <c r="B91" i="27" s="1"/>
  <c r="C74" i="27"/>
  <c r="C61" i="27"/>
  <c r="C93" i="27" s="1"/>
  <c r="B61" i="27"/>
  <c r="B62" i="27" s="1"/>
  <c r="D58" i="27"/>
  <c r="E58" i="27" s="1"/>
  <c r="E35" i="27"/>
  <c r="D35" i="27"/>
  <c r="C35" i="27"/>
  <c r="E34" i="27"/>
  <c r="D34" i="27"/>
  <c r="C34" i="27"/>
  <c r="E33" i="27"/>
  <c r="D33" i="27"/>
  <c r="D36" i="27" s="1"/>
  <c r="C33" i="27"/>
  <c r="B33" i="27"/>
  <c r="E1977" i="26"/>
  <c r="D1977" i="26"/>
  <c r="C1977" i="26"/>
  <c r="B1977" i="26"/>
  <c r="E1976" i="26"/>
  <c r="D1976" i="26"/>
  <c r="C1976" i="26"/>
  <c r="B1976" i="26"/>
  <c r="E1975" i="26"/>
  <c r="D1975" i="26"/>
  <c r="C1975" i="26"/>
  <c r="B1975" i="26"/>
  <c r="E1972" i="26"/>
  <c r="D1972" i="26"/>
  <c r="C1972" i="26"/>
  <c r="B1972" i="26"/>
  <c r="E1971" i="26"/>
  <c r="D1971" i="26"/>
  <c r="C1971" i="26"/>
  <c r="B1971" i="26"/>
  <c r="E1970" i="26"/>
  <c r="D1970" i="26"/>
  <c r="C1970" i="26"/>
  <c r="B1970" i="26"/>
  <c r="B1969" i="26"/>
  <c r="B1954" i="26"/>
  <c r="B1953" i="26" s="1"/>
  <c r="E1951" i="26"/>
  <c r="D1951" i="26"/>
  <c r="C1951" i="26"/>
  <c r="B1951" i="26"/>
  <c r="B1950" i="26" s="1"/>
  <c r="E1950" i="26"/>
  <c r="D1950" i="26"/>
  <c r="C1950" i="26"/>
  <c r="E1948" i="26"/>
  <c r="D1948" i="26"/>
  <c r="C1948" i="26"/>
  <c r="B1948" i="26"/>
  <c r="B1947" i="26" s="1"/>
  <c r="E1947" i="26"/>
  <c r="D1947" i="26"/>
  <c r="C1947" i="26"/>
  <c r="E1938" i="26"/>
  <c r="D1938" i="26"/>
  <c r="C1938" i="26"/>
  <c r="B1938" i="26"/>
  <c r="B1943" i="26" s="1"/>
  <c r="E1934" i="26"/>
  <c r="E1969" i="26" s="1"/>
  <c r="D1934" i="26"/>
  <c r="D1969" i="26" s="1"/>
  <c r="C1934" i="26"/>
  <c r="C1969" i="26" s="1"/>
  <c r="C1933" i="26"/>
  <c r="C1943" i="26" s="1"/>
  <c r="B1933" i="26"/>
  <c r="E1928" i="26"/>
  <c r="D1928" i="26"/>
  <c r="C1928" i="26"/>
  <c r="B1928" i="26"/>
  <c r="E1927" i="26"/>
  <c r="D1927" i="26"/>
  <c r="C1927" i="26"/>
  <c r="B1927" i="26"/>
  <c r="E1926" i="26"/>
  <c r="D1926" i="26"/>
  <c r="C1926" i="26"/>
  <c r="B1926" i="26"/>
  <c r="B1929" i="26" s="1"/>
  <c r="E1911" i="26"/>
  <c r="D1911" i="26"/>
  <c r="D1910" i="26" s="1"/>
  <c r="C1910" i="26"/>
  <c r="B1910" i="26"/>
  <c r="E1905" i="26"/>
  <c r="D1905" i="26"/>
  <c r="C1905" i="26"/>
  <c r="C1915" i="26" s="1"/>
  <c r="B1905" i="26"/>
  <c r="B1915" i="26" s="1"/>
  <c r="E1900" i="26"/>
  <c r="D1900" i="26"/>
  <c r="C1900" i="26"/>
  <c r="B1900" i="26"/>
  <c r="E1899" i="26"/>
  <c r="D1899" i="26"/>
  <c r="C1899" i="26"/>
  <c r="B1899" i="26"/>
  <c r="E1898" i="26"/>
  <c r="D1898" i="26"/>
  <c r="D1901" i="26" s="1"/>
  <c r="C1898" i="26"/>
  <c r="B1898" i="26"/>
  <c r="B1901" i="26" s="1"/>
  <c r="D1886" i="26"/>
  <c r="D1885" i="26" s="1"/>
  <c r="C1886" i="26"/>
  <c r="C1885" i="26" s="1"/>
  <c r="E1885" i="26"/>
  <c r="B1885" i="26"/>
  <c r="E1880" i="26"/>
  <c r="D1880" i="26"/>
  <c r="C1880" i="26"/>
  <c r="C1890" i="26" s="1"/>
  <c r="B1880" i="26"/>
  <c r="B1890" i="26" s="1"/>
  <c r="D1875" i="26"/>
  <c r="C1875" i="26"/>
  <c r="B1875" i="26"/>
  <c r="E1874" i="26"/>
  <c r="D1874" i="26"/>
  <c r="C1874" i="26"/>
  <c r="B1874" i="26"/>
  <c r="D1873" i="26"/>
  <c r="C1873" i="26"/>
  <c r="B1873" i="26"/>
  <c r="B1876" i="26" s="1"/>
  <c r="D1861" i="26"/>
  <c r="D1860" i="26" s="1"/>
  <c r="C1861" i="26"/>
  <c r="C1860" i="26" s="1"/>
  <c r="C1865" i="26" s="1"/>
  <c r="E1860" i="26"/>
  <c r="B1860" i="26"/>
  <c r="E1855" i="26"/>
  <c r="E1865" i="26" s="1"/>
  <c r="E1847" i="26" s="1"/>
  <c r="D1855" i="26"/>
  <c r="C1855" i="26"/>
  <c r="B1855" i="26"/>
  <c r="B1865" i="26" s="1"/>
  <c r="D1850" i="26"/>
  <c r="C1850" i="26"/>
  <c r="B1850" i="26"/>
  <c r="E1849" i="26"/>
  <c r="D1849" i="26"/>
  <c r="C1849" i="26"/>
  <c r="B1849" i="26"/>
  <c r="D1848" i="26"/>
  <c r="C1848" i="26"/>
  <c r="B1848" i="26"/>
  <c r="B1851" i="26" s="1"/>
  <c r="C1836" i="26"/>
  <c r="C1835" i="26" s="1"/>
  <c r="E1835" i="26"/>
  <c r="D1835" i="26"/>
  <c r="D1840" i="26" s="1"/>
  <c r="D1822" i="26" s="1"/>
  <c r="B1835" i="26"/>
  <c r="E1830" i="26"/>
  <c r="E1840" i="26" s="1"/>
  <c r="E1822" i="26" s="1"/>
  <c r="D1830" i="26"/>
  <c r="C1830" i="26"/>
  <c r="B1830" i="26"/>
  <c r="B1840" i="26" s="1"/>
  <c r="C1825" i="26"/>
  <c r="B1825" i="26"/>
  <c r="E1824" i="26"/>
  <c r="D1824" i="26"/>
  <c r="C1824" i="26"/>
  <c r="B1824" i="26"/>
  <c r="C1823" i="26"/>
  <c r="B1823" i="26"/>
  <c r="B1826" i="26" s="1"/>
  <c r="E1810" i="26"/>
  <c r="D1810" i="26"/>
  <c r="C1810" i="26"/>
  <c r="B1810" i="26"/>
  <c r="E1805" i="26"/>
  <c r="E1815" i="26" s="1"/>
  <c r="E1797" i="26" s="1"/>
  <c r="D1805" i="26"/>
  <c r="D1815" i="26" s="1"/>
  <c r="D1797" i="26" s="1"/>
  <c r="C1805" i="26"/>
  <c r="C1815" i="26" s="1"/>
  <c r="C1797" i="26" s="1"/>
  <c r="B1805" i="26"/>
  <c r="B1815" i="26" s="1"/>
  <c r="B1800" i="26"/>
  <c r="E1799" i="26"/>
  <c r="D1799" i="26"/>
  <c r="C1799" i="26"/>
  <c r="B1799" i="26"/>
  <c r="B1798" i="26"/>
  <c r="B1801" i="26" s="1"/>
  <c r="E1785" i="26"/>
  <c r="D1785" i="26"/>
  <c r="C1785" i="26"/>
  <c r="B1785" i="26"/>
  <c r="E1780" i="26"/>
  <c r="E1790" i="26" s="1"/>
  <c r="E1772" i="26" s="1"/>
  <c r="D1780" i="26"/>
  <c r="D1790" i="26" s="1"/>
  <c r="D1772" i="26" s="1"/>
  <c r="C1780" i="26"/>
  <c r="C1790" i="26" s="1"/>
  <c r="B1780" i="26"/>
  <c r="B1790" i="26" s="1"/>
  <c r="C1775" i="26"/>
  <c r="B1775" i="26"/>
  <c r="E1774" i="26"/>
  <c r="D1774" i="26"/>
  <c r="C1774" i="26"/>
  <c r="B1774" i="26"/>
  <c r="C1773" i="26"/>
  <c r="C1776" i="26" s="1"/>
  <c r="B1773" i="26"/>
  <c r="B1776" i="26" s="1"/>
  <c r="D1765" i="26"/>
  <c r="D1747" i="26" s="1"/>
  <c r="C1761" i="26"/>
  <c r="C1760" i="26" s="1"/>
  <c r="E1760" i="26"/>
  <c r="D1760" i="26"/>
  <c r="B1760" i="26"/>
  <c r="E1755" i="26"/>
  <c r="E1765" i="26" s="1"/>
  <c r="E1747" i="26" s="1"/>
  <c r="D1755" i="26"/>
  <c r="C1755" i="26"/>
  <c r="B1755" i="26"/>
  <c r="B1765" i="26" s="1"/>
  <c r="C1750" i="26"/>
  <c r="B1750" i="26"/>
  <c r="E1749" i="26"/>
  <c r="D1749" i="26"/>
  <c r="C1749" i="26"/>
  <c r="B1749" i="26"/>
  <c r="C1748" i="26"/>
  <c r="B1748" i="26"/>
  <c r="B1751" i="26" s="1"/>
  <c r="C1736" i="26"/>
  <c r="C1735" i="26" s="1"/>
  <c r="E1735" i="26"/>
  <c r="D1735" i="26"/>
  <c r="B1735" i="26"/>
  <c r="E1730" i="26"/>
  <c r="E1740" i="26" s="1"/>
  <c r="E1722" i="26" s="1"/>
  <c r="D1730" i="26"/>
  <c r="D1740" i="26" s="1"/>
  <c r="D1722" i="26" s="1"/>
  <c r="C1730" i="26"/>
  <c r="B1730" i="26"/>
  <c r="B1740" i="26" s="1"/>
  <c r="C1725" i="26"/>
  <c r="B1725" i="26"/>
  <c r="E1724" i="26"/>
  <c r="D1724" i="26"/>
  <c r="C1724" i="26"/>
  <c r="B1724" i="26"/>
  <c r="C1723" i="26"/>
  <c r="B1723" i="26"/>
  <c r="B1726" i="26" s="1"/>
  <c r="E1710" i="26"/>
  <c r="D1710" i="26"/>
  <c r="C1710" i="26"/>
  <c r="B1710" i="26"/>
  <c r="E1705" i="26"/>
  <c r="E1715" i="26" s="1"/>
  <c r="E1697" i="26" s="1"/>
  <c r="D1705" i="26"/>
  <c r="D1715" i="26" s="1"/>
  <c r="D1697" i="26" s="1"/>
  <c r="C1705" i="26"/>
  <c r="C1715" i="26" s="1"/>
  <c r="C1697" i="26" s="1"/>
  <c r="B1705" i="26"/>
  <c r="B1715" i="26" s="1"/>
  <c r="B1700" i="26"/>
  <c r="E1699" i="26"/>
  <c r="D1699" i="26"/>
  <c r="C1699" i="26"/>
  <c r="B1699" i="26"/>
  <c r="B1698" i="26"/>
  <c r="B1701" i="26" s="1"/>
  <c r="E1685" i="26"/>
  <c r="D1685" i="26"/>
  <c r="C1685" i="26"/>
  <c r="B1685" i="26"/>
  <c r="E1680" i="26"/>
  <c r="E1690" i="26" s="1"/>
  <c r="E1672" i="26" s="1"/>
  <c r="D1680" i="26"/>
  <c r="D1690" i="26" s="1"/>
  <c r="D1672" i="26" s="1"/>
  <c r="C1680" i="26"/>
  <c r="C1690" i="26" s="1"/>
  <c r="C1672" i="26" s="1"/>
  <c r="B1680" i="26"/>
  <c r="B1690" i="26" s="1"/>
  <c r="B1675" i="26"/>
  <c r="E1674" i="26"/>
  <c r="D1674" i="26"/>
  <c r="C1674" i="26"/>
  <c r="B1674" i="26"/>
  <c r="B1673" i="26"/>
  <c r="B1676" i="26" s="1"/>
  <c r="E1660" i="26"/>
  <c r="D1660" i="26"/>
  <c r="C1660" i="26"/>
  <c r="B1660" i="26"/>
  <c r="E1655" i="26"/>
  <c r="E1665" i="26" s="1"/>
  <c r="E1647" i="26" s="1"/>
  <c r="D1655" i="26"/>
  <c r="D1665" i="26" s="1"/>
  <c r="D1647" i="26" s="1"/>
  <c r="C1655" i="26"/>
  <c r="C1665" i="26" s="1"/>
  <c r="B1655" i="26"/>
  <c r="B1665" i="26" s="1"/>
  <c r="C1650" i="26"/>
  <c r="B1650" i="26"/>
  <c r="E1649" i="26"/>
  <c r="D1649" i="26"/>
  <c r="C1649" i="26"/>
  <c r="B1649" i="26"/>
  <c r="C1648" i="26"/>
  <c r="B1648" i="26"/>
  <c r="B1651" i="26" s="1"/>
  <c r="E1635" i="26"/>
  <c r="D1635" i="26"/>
  <c r="C1635" i="26"/>
  <c r="B1635" i="26"/>
  <c r="E1630" i="26"/>
  <c r="E1640" i="26" s="1"/>
  <c r="E1622" i="26" s="1"/>
  <c r="D1630" i="26"/>
  <c r="D1640" i="26" s="1"/>
  <c r="D1622" i="26" s="1"/>
  <c r="C1630" i="26"/>
  <c r="C1640" i="26" s="1"/>
  <c r="C1622" i="26" s="1"/>
  <c r="B1630" i="26"/>
  <c r="B1640" i="26" s="1"/>
  <c r="B1625" i="26"/>
  <c r="E1624" i="26"/>
  <c r="D1624" i="26"/>
  <c r="C1624" i="26"/>
  <c r="B1624" i="26"/>
  <c r="B1623" i="26"/>
  <c r="B1626" i="26" s="1"/>
  <c r="C1611" i="26"/>
  <c r="C1610" i="26" s="1"/>
  <c r="E1610" i="26"/>
  <c r="D1610" i="26"/>
  <c r="B1610" i="26"/>
  <c r="E1605" i="26"/>
  <c r="E1615" i="26" s="1"/>
  <c r="D1605" i="26"/>
  <c r="D1615" i="26" s="1"/>
  <c r="C1605" i="26"/>
  <c r="B1605" i="26"/>
  <c r="B1615" i="26" s="1"/>
  <c r="E1600" i="26"/>
  <c r="D1600" i="26"/>
  <c r="C1600" i="26"/>
  <c r="B1600" i="26"/>
  <c r="E1599" i="26"/>
  <c r="D1599" i="26"/>
  <c r="C1599" i="26"/>
  <c r="B1599" i="26"/>
  <c r="E1598" i="26"/>
  <c r="E1601" i="26" s="1"/>
  <c r="D1598" i="26"/>
  <c r="C1598" i="26"/>
  <c r="B1598" i="26"/>
  <c r="B1601" i="26" s="1"/>
  <c r="C1590" i="26"/>
  <c r="E1585" i="26"/>
  <c r="D1585" i="26"/>
  <c r="C1585" i="26"/>
  <c r="B1585" i="26"/>
  <c r="E1580" i="26"/>
  <c r="E1590" i="26" s="1"/>
  <c r="D1580" i="26"/>
  <c r="D1590" i="26" s="1"/>
  <c r="C1580" i="26"/>
  <c r="B1580" i="26"/>
  <c r="B1590" i="26" s="1"/>
  <c r="C1575" i="26"/>
  <c r="B1575" i="26"/>
  <c r="E1574" i="26"/>
  <c r="D1574" i="26"/>
  <c r="C1574" i="26"/>
  <c r="B1574" i="26"/>
  <c r="C1573" i="26"/>
  <c r="B1573" i="26"/>
  <c r="B1576" i="26" s="1"/>
  <c r="E1572" i="26"/>
  <c r="D1572" i="26"/>
  <c r="D1575" i="26" s="1"/>
  <c r="E1555" i="26"/>
  <c r="E1554" i="26" s="1"/>
  <c r="D1555" i="26"/>
  <c r="D1554" i="26" s="1"/>
  <c r="C1554" i="26"/>
  <c r="B1554" i="26"/>
  <c r="E1549" i="26"/>
  <c r="E1559" i="26" s="1"/>
  <c r="D1549" i="26"/>
  <c r="C1549" i="26"/>
  <c r="C1559" i="26" s="1"/>
  <c r="C1541" i="26" s="1"/>
  <c r="C1544" i="26" s="1"/>
  <c r="B1549" i="26"/>
  <c r="B1559" i="26" s="1"/>
  <c r="B1541" i="26" s="1"/>
  <c r="E1544" i="26"/>
  <c r="E1543" i="26"/>
  <c r="D1543" i="26"/>
  <c r="C1543" i="26"/>
  <c r="B1543" i="26"/>
  <c r="E1542" i="26"/>
  <c r="E1545" i="26" s="1"/>
  <c r="D1542" i="26"/>
  <c r="C1530" i="26"/>
  <c r="C1529" i="26" s="1"/>
  <c r="E1529" i="26"/>
  <c r="B1529" i="26"/>
  <c r="E1524" i="26"/>
  <c r="D1524" i="26"/>
  <c r="D1534" i="26" s="1"/>
  <c r="C1524" i="26"/>
  <c r="B1524" i="26"/>
  <c r="B1534" i="26" s="1"/>
  <c r="B1520" i="26"/>
  <c r="E1519" i="26"/>
  <c r="D1519" i="26"/>
  <c r="C1519" i="26"/>
  <c r="B1519" i="26"/>
  <c r="E1518" i="26"/>
  <c r="D1518" i="26"/>
  <c r="C1518" i="26"/>
  <c r="B1518" i="26"/>
  <c r="E1517" i="26"/>
  <c r="D1517" i="26"/>
  <c r="C1517" i="26"/>
  <c r="C1520" i="26" s="1"/>
  <c r="B1505" i="26"/>
  <c r="B1506" i="26" s="1"/>
  <c r="E1490" i="26"/>
  <c r="E1505" i="26" s="1"/>
  <c r="E1506" i="26" s="1"/>
  <c r="D1490" i="26"/>
  <c r="D1505" i="26" s="1"/>
  <c r="D1506" i="26" s="1"/>
  <c r="C1490" i="26"/>
  <c r="C1505" i="26" s="1"/>
  <c r="C1506" i="26" s="1"/>
  <c r="E1479" i="26"/>
  <c r="D1479" i="26"/>
  <c r="C1479" i="26"/>
  <c r="B1479" i="26"/>
  <c r="E1478" i="26"/>
  <c r="D1478" i="26"/>
  <c r="C1478" i="26"/>
  <c r="B1478" i="26"/>
  <c r="E1477" i="26"/>
  <c r="D1477" i="26"/>
  <c r="C1477" i="26"/>
  <c r="B1477" i="26"/>
  <c r="B1480" i="26" s="1"/>
  <c r="E1468" i="26"/>
  <c r="E1469" i="26" s="1"/>
  <c r="D1468" i="26"/>
  <c r="D1469" i="26" s="1"/>
  <c r="C1468" i="26"/>
  <c r="C1469" i="26" s="1"/>
  <c r="B1468" i="26"/>
  <c r="B1469" i="26" s="1"/>
  <c r="E1442" i="26"/>
  <c r="D1442" i="26"/>
  <c r="C1442" i="26"/>
  <c r="B1442" i="26"/>
  <c r="E1441" i="26"/>
  <c r="D1441" i="26"/>
  <c r="C1441" i="26"/>
  <c r="B1441" i="26"/>
  <c r="E1440" i="26"/>
  <c r="D1440" i="26"/>
  <c r="C1440" i="26"/>
  <c r="C1443" i="26" s="1"/>
  <c r="B1440" i="26"/>
  <c r="B1443" i="26" s="1"/>
  <c r="B1431" i="26"/>
  <c r="B1432" i="26" s="1"/>
  <c r="E1417" i="26"/>
  <c r="E1416" i="26" s="1"/>
  <c r="D1417" i="26"/>
  <c r="D1416" i="26" s="1"/>
  <c r="C1417" i="26"/>
  <c r="C1416" i="26" s="1"/>
  <c r="E1405" i="26"/>
  <c r="D1405" i="26"/>
  <c r="C1405" i="26"/>
  <c r="B1405" i="26"/>
  <c r="E1404" i="26"/>
  <c r="D1404" i="26"/>
  <c r="C1404" i="26"/>
  <c r="B1404" i="26"/>
  <c r="E1403" i="26"/>
  <c r="D1403" i="26"/>
  <c r="D1406" i="26" s="1"/>
  <c r="C1403" i="26"/>
  <c r="B1403" i="26"/>
  <c r="B1406" i="26" s="1"/>
  <c r="E1394" i="26"/>
  <c r="E1395" i="26" s="1"/>
  <c r="B1394" i="26"/>
  <c r="B1395" i="26" s="1"/>
  <c r="E1380" i="26"/>
  <c r="E1379" i="26" s="1"/>
  <c r="D1380" i="26"/>
  <c r="C1380" i="26"/>
  <c r="C1379" i="26" s="1"/>
  <c r="C1394" i="26" s="1"/>
  <c r="C1395" i="26" s="1"/>
  <c r="D1379" i="26"/>
  <c r="D1394" i="26" s="1"/>
  <c r="D1395" i="26" s="1"/>
  <c r="E1366" i="26"/>
  <c r="D1366" i="26"/>
  <c r="C1366" i="26"/>
  <c r="B1366" i="26"/>
  <c r="E1365" i="26"/>
  <c r="D1365" i="26"/>
  <c r="C1365" i="26"/>
  <c r="B1365" i="26"/>
  <c r="E1364" i="26"/>
  <c r="D1364" i="26"/>
  <c r="C1364" i="26"/>
  <c r="B1364" i="26"/>
  <c r="B1367" i="26" s="1"/>
  <c r="E1345" i="26"/>
  <c r="D1345" i="26"/>
  <c r="C1345" i="26"/>
  <c r="B1345" i="26"/>
  <c r="E1340" i="26"/>
  <c r="E1350" i="26" s="1"/>
  <c r="D1340" i="26"/>
  <c r="D1350" i="26" s="1"/>
  <c r="C1340" i="26"/>
  <c r="C1350" i="26" s="1"/>
  <c r="B1340" i="26"/>
  <c r="B1350" i="26" s="1"/>
  <c r="E1335" i="26"/>
  <c r="D1335" i="26"/>
  <c r="C1335" i="26"/>
  <c r="B1335" i="26"/>
  <c r="E1334" i="26"/>
  <c r="D1334" i="26"/>
  <c r="C1334" i="26"/>
  <c r="B1334" i="26"/>
  <c r="E1333" i="26"/>
  <c r="E1336" i="26" s="1"/>
  <c r="D1333" i="26"/>
  <c r="C1333" i="26"/>
  <c r="B1333" i="26"/>
  <c r="B1336" i="26" s="1"/>
  <c r="E1320" i="26"/>
  <c r="D1320" i="26"/>
  <c r="B1320" i="26"/>
  <c r="E1315" i="26"/>
  <c r="E1325" i="26" s="1"/>
  <c r="D1315" i="26"/>
  <c r="C1315" i="26"/>
  <c r="C1325" i="26" s="1"/>
  <c r="B1315" i="26"/>
  <c r="B1325" i="26" s="1"/>
  <c r="E1310" i="26"/>
  <c r="D1310" i="26"/>
  <c r="C1310" i="26"/>
  <c r="B1310" i="26"/>
  <c r="E1309" i="26"/>
  <c r="D1309" i="26"/>
  <c r="C1309" i="26"/>
  <c r="B1309" i="26"/>
  <c r="E1308" i="26"/>
  <c r="E1311" i="26" s="1"/>
  <c r="D1308" i="26"/>
  <c r="C1308" i="26"/>
  <c r="B1308" i="26"/>
  <c r="B1311" i="26" s="1"/>
  <c r="E1294" i="26"/>
  <c r="D1294" i="26"/>
  <c r="C1294" i="26"/>
  <c r="B1294" i="26"/>
  <c r="E1289" i="26"/>
  <c r="E1299" i="26" s="1"/>
  <c r="D1289" i="26"/>
  <c r="D1299" i="26" s="1"/>
  <c r="C1289" i="26"/>
  <c r="C1299" i="26" s="1"/>
  <c r="B1289" i="26"/>
  <c r="B1299" i="26" s="1"/>
  <c r="E1284" i="26"/>
  <c r="D1284" i="26"/>
  <c r="C1284" i="26"/>
  <c r="B1284" i="26"/>
  <c r="E1283" i="26"/>
  <c r="D1283" i="26"/>
  <c r="C1283" i="26"/>
  <c r="B1283" i="26"/>
  <c r="E1282" i="26"/>
  <c r="D1282" i="26"/>
  <c r="E1285" i="26" s="1"/>
  <c r="C1282" i="26"/>
  <c r="B1282" i="26"/>
  <c r="B1285" i="26" s="1"/>
  <c r="E1269" i="26"/>
  <c r="D1269" i="26"/>
  <c r="C1269" i="26"/>
  <c r="B1269" i="26"/>
  <c r="E1264" i="26"/>
  <c r="E1274" i="26" s="1"/>
  <c r="D1264" i="26"/>
  <c r="D1274" i="26" s="1"/>
  <c r="C1264" i="26"/>
  <c r="C1274" i="26" s="1"/>
  <c r="B1264" i="26"/>
  <c r="B1274" i="26" s="1"/>
  <c r="E1259" i="26"/>
  <c r="D1259" i="26"/>
  <c r="C1259" i="26"/>
  <c r="B1259" i="26"/>
  <c r="E1258" i="26"/>
  <c r="D1258" i="26"/>
  <c r="C1258" i="26"/>
  <c r="B1258" i="26"/>
  <c r="E1257" i="26"/>
  <c r="D1257" i="26"/>
  <c r="C1257" i="26"/>
  <c r="C1260" i="26" s="1"/>
  <c r="B1257" i="26"/>
  <c r="B1260" i="26" s="1"/>
  <c r="E1242" i="26"/>
  <c r="D1242" i="26"/>
  <c r="D1241" i="26" s="1"/>
  <c r="C1242" i="26"/>
  <c r="C1241" i="26" s="1"/>
  <c r="B1242" i="26"/>
  <c r="E1241" i="26"/>
  <c r="B1241" i="26"/>
  <c r="E1236" i="26"/>
  <c r="E1246" i="26" s="1"/>
  <c r="D1236" i="26"/>
  <c r="C1236" i="26"/>
  <c r="B1236" i="26"/>
  <c r="B1246" i="26" s="1"/>
  <c r="E1231" i="26"/>
  <c r="D1231" i="26"/>
  <c r="C1231" i="26"/>
  <c r="B1231" i="26"/>
  <c r="E1230" i="26"/>
  <c r="D1230" i="26"/>
  <c r="C1230" i="26"/>
  <c r="B1230" i="26"/>
  <c r="E1229" i="26"/>
  <c r="E1232" i="26" s="1"/>
  <c r="D1229" i="26"/>
  <c r="C1229" i="26"/>
  <c r="B1229" i="26"/>
  <c r="B1232" i="26" s="1"/>
  <c r="E1217" i="26"/>
  <c r="E1216" i="26" s="1"/>
  <c r="D1217" i="26"/>
  <c r="D1216" i="26" s="1"/>
  <c r="C1217" i="26"/>
  <c r="C1216" i="26" s="1"/>
  <c r="B1217" i="26"/>
  <c r="B1216" i="26" s="1"/>
  <c r="E1211" i="26"/>
  <c r="E1221" i="26" s="1"/>
  <c r="D1211" i="26"/>
  <c r="D1221" i="26" s="1"/>
  <c r="C1211" i="26"/>
  <c r="B1211" i="26"/>
  <c r="E1206" i="26"/>
  <c r="D1206" i="26"/>
  <c r="C1206" i="26"/>
  <c r="B1206" i="26"/>
  <c r="E1205" i="26"/>
  <c r="D1205" i="26"/>
  <c r="C1205" i="26"/>
  <c r="B1205" i="26"/>
  <c r="E1204" i="26"/>
  <c r="E1207" i="26" s="1"/>
  <c r="D1204" i="26"/>
  <c r="D1207" i="26" s="1"/>
  <c r="C1204" i="26"/>
  <c r="B1204" i="26"/>
  <c r="B1207" i="26" s="1"/>
  <c r="E1192" i="26"/>
  <c r="E1191" i="26" s="1"/>
  <c r="D1192" i="26"/>
  <c r="C1192" i="26"/>
  <c r="C1191" i="26" s="1"/>
  <c r="B1192" i="26"/>
  <c r="B1191" i="26" s="1"/>
  <c r="D1191" i="26"/>
  <c r="E1186" i="26"/>
  <c r="D1186" i="26"/>
  <c r="C1186" i="26"/>
  <c r="B1186" i="26"/>
  <c r="E1181" i="26"/>
  <c r="D1181" i="26"/>
  <c r="C1181" i="26"/>
  <c r="B1181" i="26"/>
  <c r="E1180" i="26"/>
  <c r="D1180" i="26"/>
  <c r="C1180" i="26"/>
  <c r="B1180" i="26"/>
  <c r="E1179" i="26"/>
  <c r="D1179" i="26"/>
  <c r="C1179" i="26"/>
  <c r="C1182" i="26" s="1"/>
  <c r="B1179" i="26"/>
  <c r="B1182" i="26" s="1"/>
  <c r="E1167" i="26"/>
  <c r="D1167" i="26"/>
  <c r="C1167" i="26"/>
  <c r="B1167" i="26"/>
  <c r="E1166" i="26"/>
  <c r="D1166" i="26"/>
  <c r="C1166" i="26"/>
  <c r="B1166" i="26"/>
  <c r="E1161" i="26"/>
  <c r="E1171" i="26" s="1"/>
  <c r="D1161" i="26"/>
  <c r="D1171" i="26" s="1"/>
  <c r="C1161" i="26"/>
  <c r="C1171" i="26" s="1"/>
  <c r="B1161" i="26"/>
  <c r="B1171" i="26" s="1"/>
  <c r="E1156" i="26"/>
  <c r="D1156" i="26"/>
  <c r="C1156" i="26"/>
  <c r="B1156" i="26"/>
  <c r="E1155" i="26"/>
  <c r="D1155" i="26"/>
  <c r="C1155" i="26"/>
  <c r="B1155" i="26"/>
  <c r="E1154" i="26"/>
  <c r="D1154" i="26"/>
  <c r="C1154" i="26"/>
  <c r="B1154" i="26"/>
  <c r="B1157" i="26" s="1"/>
  <c r="E1142" i="26"/>
  <c r="D1142" i="26"/>
  <c r="C1142" i="26"/>
  <c r="B1142" i="26"/>
  <c r="E1141" i="26"/>
  <c r="D1141" i="26"/>
  <c r="C1141" i="26"/>
  <c r="B1141" i="26"/>
  <c r="E1136" i="26"/>
  <c r="E1146" i="26" s="1"/>
  <c r="D1136" i="26"/>
  <c r="D1146" i="26" s="1"/>
  <c r="C1136" i="26"/>
  <c r="C1146" i="26" s="1"/>
  <c r="B1136" i="26"/>
  <c r="E1131" i="26"/>
  <c r="D1131" i="26"/>
  <c r="C1131" i="26"/>
  <c r="B1131" i="26"/>
  <c r="E1130" i="26"/>
  <c r="D1130" i="26"/>
  <c r="C1130" i="26"/>
  <c r="B1130" i="26"/>
  <c r="E1129" i="26"/>
  <c r="D1129" i="26"/>
  <c r="C1129" i="26"/>
  <c r="C1132" i="26" s="1"/>
  <c r="B1129" i="26"/>
  <c r="B1132" i="26" s="1"/>
  <c r="E1117" i="26"/>
  <c r="D1117" i="26"/>
  <c r="C1117" i="26"/>
  <c r="B1117" i="26"/>
  <c r="E1116" i="26"/>
  <c r="D1116" i="26"/>
  <c r="C1116" i="26"/>
  <c r="B1116" i="26"/>
  <c r="E1111" i="26"/>
  <c r="E1121" i="26" s="1"/>
  <c r="D1111" i="26"/>
  <c r="D1121" i="26" s="1"/>
  <c r="C1111" i="26"/>
  <c r="C1121" i="26" s="1"/>
  <c r="B1111" i="26"/>
  <c r="B1121" i="26" s="1"/>
  <c r="E1106" i="26"/>
  <c r="D1106" i="26"/>
  <c r="C1106" i="26"/>
  <c r="B1106" i="26"/>
  <c r="E1105" i="26"/>
  <c r="D1105" i="26"/>
  <c r="C1105" i="26"/>
  <c r="B1105" i="26"/>
  <c r="E1104" i="26"/>
  <c r="D1104" i="26"/>
  <c r="D1107" i="26" s="1"/>
  <c r="C1104" i="26"/>
  <c r="B1104" i="26"/>
  <c r="B1107" i="26" s="1"/>
  <c r="E1092" i="26"/>
  <c r="E1091" i="26" s="1"/>
  <c r="D1092" i="26"/>
  <c r="C1092" i="26"/>
  <c r="C1091" i="26" s="1"/>
  <c r="B1092" i="26"/>
  <c r="B1091" i="26" s="1"/>
  <c r="D1091" i="26"/>
  <c r="D1096" i="26" s="1"/>
  <c r="E1086" i="26"/>
  <c r="D1086" i="26"/>
  <c r="C1086" i="26"/>
  <c r="B1086" i="26"/>
  <c r="E1081" i="26"/>
  <c r="D1081" i="26"/>
  <c r="C1081" i="26"/>
  <c r="B1081" i="26"/>
  <c r="E1080" i="26"/>
  <c r="D1080" i="26"/>
  <c r="C1080" i="26"/>
  <c r="B1080" i="26"/>
  <c r="E1079" i="26"/>
  <c r="D1079" i="26"/>
  <c r="E1082" i="26" s="1"/>
  <c r="C1079" i="26"/>
  <c r="B1079" i="26"/>
  <c r="B1082" i="26" s="1"/>
  <c r="E1067" i="26"/>
  <c r="D1067" i="26"/>
  <c r="C1067" i="26"/>
  <c r="B1067" i="26"/>
  <c r="E1066" i="26"/>
  <c r="D1066" i="26"/>
  <c r="C1066" i="26"/>
  <c r="B1066" i="26"/>
  <c r="E1061" i="26"/>
  <c r="E1071" i="26" s="1"/>
  <c r="D1061" i="26"/>
  <c r="D1071" i="26" s="1"/>
  <c r="C1061" i="26"/>
  <c r="C1071" i="26" s="1"/>
  <c r="B1061" i="26"/>
  <c r="B1071" i="26" s="1"/>
  <c r="E1056" i="26"/>
  <c r="D1056" i="26"/>
  <c r="C1056" i="26"/>
  <c r="B1056" i="26"/>
  <c r="E1055" i="26"/>
  <c r="D1055" i="26"/>
  <c r="C1055" i="26"/>
  <c r="B1055" i="26"/>
  <c r="E1054" i="26"/>
  <c r="D1054" i="26"/>
  <c r="C1054" i="26"/>
  <c r="C1057" i="26" s="1"/>
  <c r="B1054" i="26"/>
  <c r="B1057" i="26" s="1"/>
  <c r="E1042" i="26"/>
  <c r="D1042" i="26"/>
  <c r="C1042" i="26"/>
  <c r="B1042" i="26"/>
  <c r="E1041" i="26"/>
  <c r="D1041" i="26"/>
  <c r="C1041" i="26"/>
  <c r="B1041" i="26"/>
  <c r="E1036" i="26"/>
  <c r="E1046" i="26" s="1"/>
  <c r="D1036" i="26"/>
  <c r="D1046" i="26" s="1"/>
  <c r="C1036" i="26"/>
  <c r="C1046" i="26" s="1"/>
  <c r="B1036" i="26"/>
  <c r="B1046" i="26" s="1"/>
  <c r="E1031" i="26"/>
  <c r="D1031" i="26"/>
  <c r="C1031" i="26"/>
  <c r="B1031" i="26"/>
  <c r="E1030" i="26"/>
  <c r="D1030" i="26"/>
  <c r="C1030" i="26"/>
  <c r="B1030" i="26"/>
  <c r="E1029" i="26"/>
  <c r="D1029" i="26"/>
  <c r="D1032" i="26" s="1"/>
  <c r="C1029" i="26"/>
  <c r="B1029" i="26"/>
  <c r="B1032" i="26" s="1"/>
  <c r="E1017" i="26"/>
  <c r="D1017" i="26"/>
  <c r="C1017" i="26"/>
  <c r="B1017" i="26"/>
  <c r="E1016" i="26"/>
  <c r="D1016" i="26"/>
  <c r="C1016" i="26"/>
  <c r="B1016" i="26"/>
  <c r="E1011" i="26"/>
  <c r="E1021" i="26" s="1"/>
  <c r="D1011" i="26"/>
  <c r="D1021" i="26" s="1"/>
  <c r="C1011" i="26"/>
  <c r="C1021" i="26" s="1"/>
  <c r="B1011" i="26"/>
  <c r="B1021" i="26" s="1"/>
  <c r="E1006" i="26"/>
  <c r="D1006" i="26"/>
  <c r="C1006" i="26"/>
  <c r="B1006" i="26"/>
  <c r="E1005" i="26"/>
  <c r="D1005" i="26"/>
  <c r="C1005" i="26"/>
  <c r="B1005" i="26"/>
  <c r="E1004" i="26"/>
  <c r="D1004" i="26"/>
  <c r="D1007" i="26" s="1"/>
  <c r="C1004" i="26"/>
  <c r="B1004" i="26"/>
  <c r="B1007" i="26" s="1"/>
  <c r="E992" i="26"/>
  <c r="D992" i="26"/>
  <c r="C992" i="26"/>
  <c r="B992" i="26"/>
  <c r="E991" i="26"/>
  <c r="D991" i="26"/>
  <c r="C991" i="26"/>
  <c r="B991" i="26"/>
  <c r="E986" i="26"/>
  <c r="E996" i="26" s="1"/>
  <c r="D986" i="26"/>
  <c r="D996" i="26" s="1"/>
  <c r="C986" i="26"/>
  <c r="C996" i="26" s="1"/>
  <c r="B986" i="26"/>
  <c r="B996" i="26" s="1"/>
  <c r="E981" i="26"/>
  <c r="D981" i="26"/>
  <c r="C981" i="26"/>
  <c r="B981" i="26"/>
  <c r="E980" i="26"/>
  <c r="D980" i="26"/>
  <c r="C980" i="26"/>
  <c r="B980" i="26"/>
  <c r="E979" i="26"/>
  <c r="D979" i="26"/>
  <c r="D982" i="26" s="1"/>
  <c r="C979" i="26"/>
  <c r="B979" i="26"/>
  <c r="B982" i="26" s="1"/>
  <c r="E967" i="26"/>
  <c r="E966" i="26" s="1"/>
  <c r="D967" i="26"/>
  <c r="D966" i="26" s="1"/>
  <c r="C967" i="26"/>
  <c r="B967" i="26"/>
  <c r="B966" i="26" s="1"/>
  <c r="C966" i="26"/>
  <c r="E961" i="26"/>
  <c r="D961" i="26"/>
  <c r="C961" i="26"/>
  <c r="C971" i="26" s="1"/>
  <c r="B961" i="26"/>
  <c r="E956" i="26"/>
  <c r="D956" i="26"/>
  <c r="C956" i="26"/>
  <c r="B956" i="26"/>
  <c r="E955" i="26"/>
  <c r="D955" i="26"/>
  <c r="C955" i="26"/>
  <c r="B955" i="26"/>
  <c r="E954" i="26"/>
  <c r="D954" i="26"/>
  <c r="C954" i="26"/>
  <c r="B954" i="26"/>
  <c r="B957" i="26" s="1"/>
  <c r="E942" i="26"/>
  <c r="D942" i="26"/>
  <c r="C942" i="26"/>
  <c r="C941" i="26" s="1"/>
  <c r="B942" i="26"/>
  <c r="E941" i="26"/>
  <c r="D941" i="26"/>
  <c r="B941" i="26"/>
  <c r="E936" i="26"/>
  <c r="E946" i="26" s="1"/>
  <c r="D936" i="26"/>
  <c r="C936" i="26"/>
  <c r="B936" i="26"/>
  <c r="B946" i="26" s="1"/>
  <c r="E931" i="26"/>
  <c r="D931" i="26"/>
  <c r="C931" i="26"/>
  <c r="B931" i="26"/>
  <c r="E930" i="26"/>
  <c r="D930" i="26"/>
  <c r="C930" i="26"/>
  <c r="B930" i="26"/>
  <c r="E929" i="26"/>
  <c r="D929" i="26"/>
  <c r="C929" i="26"/>
  <c r="B929" i="26"/>
  <c r="B932" i="26" s="1"/>
  <c r="E917" i="26"/>
  <c r="D917" i="26"/>
  <c r="C917" i="26"/>
  <c r="B917" i="26"/>
  <c r="E916" i="26"/>
  <c r="D916" i="26"/>
  <c r="C916" i="26"/>
  <c r="B916" i="26"/>
  <c r="E911" i="26"/>
  <c r="E921" i="26" s="1"/>
  <c r="D911" i="26"/>
  <c r="C911" i="26"/>
  <c r="C921" i="26" s="1"/>
  <c r="B911" i="26"/>
  <c r="B921" i="26" s="1"/>
  <c r="E906" i="26"/>
  <c r="D906" i="26"/>
  <c r="C906" i="26"/>
  <c r="B906" i="26"/>
  <c r="E905" i="26"/>
  <c r="D905" i="26"/>
  <c r="C905" i="26"/>
  <c r="B905" i="26"/>
  <c r="E904" i="26"/>
  <c r="D904" i="26"/>
  <c r="C904" i="26"/>
  <c r="B904" i="26"/>
  <c r="B907" i="26" s="1"/>
  <c r="E892" i="26"/>
  <c r="D892" i="26"/>
  <c r="C892" i="26"/>
  <c r="B892" i="26"/>
  <c r="B891" i="26" s="1"/>
  <c r="E891" i="26"/>
  <c r="D891" i="26"/>
  <c r="C891" i="26"/>
  <c r="E886" i="26"/>
  <c r="E896" i="26" s="1"/>
  <c r="D886" i="26"/>
  <c r="D896" i="26" s="1"/>
  <c r="C886" i="26"/>
  <c r="C896" i="26" s="1"/>
  <c r="B886" i="26"/>
  <c r="E881" i="26"/>
  <c r="D881" i="26"/>
  <c r="C881" i="26"/>
  <c r="B881" i="26"/>
  <c r="E880" i="26"/>
  <c r="D880" i="26"/>
  <c r="C880" i="26"/>
  <c r="B880" i="26"/>
  <c r="E879" i="26"/>
  <c r="D879" i="26"/>
  <c r="D882" i="26" s="1"/>
  <c r="C879" i="26"/>
  <c r="B879" i="26"/>
  <c r="B882" i="26" s="1"/>
  <c r="E867" i="26"/>
  <c r="D867" i="26"/>
  <c r="C867" i="26"/>
  <c r="B867" i="26"/>
  <c r="E866" i="26"/>
  <c r="D866" i="26"/>
  <c r="C866" i="26"/>
  <c r="B866" i="26"/>
  <c r="E861" i="26"/>
  <c r="E871" i="26" s="1"/>
  <c r="D861" i="26"/>
  <c r="D871" i="26" s="1"/>
  <c r="C861" i="26"/>
  <c r="C871" i="26" s="1"/>
  <c r="B861" i="26"/>
  <c r="B871" i="26" s="1"/>
  <c r="E856" i="26"/>
  <c r="D856" i="26"/>
  <c r="C856" i="26"/>
  <c r="B856" i="26"/>
  <c r="E855" i="26"/>
  <c r="D855" i="26"/>
  <c r="C855" i="26"/>
  <c r="B855" i="26"/>
  <c r="E854" i="26"/>
  <c r="D854" i="26"/>
  <c r="C854" i="26"/>
  <c r="C857" i="26" s="1"/>
  <c r="B854" i="26"/>
  <c r="B857" i="26" s="1"/>
  <c r="E842" i="26"/>
  <c r="D842" i="26"/>
  <c r="C842" i="26"/>
  <c r="B842" i="26"/>
  <c r="E841" i="26"/>
  <c r="D841" i="26"/>
  <c r="C841" i="26"/>
  <c r="B841" i="26"/>
  <c r="E836" i="26"/>
  <c r="E846" i="26" s="1"/>
  <c r="D836" i="26"/>
  <c r="D846" i="26" s="1"/>
  <c r="C836" i="26"/>
  <c r="C846" i="26" s="1"/>
  <c r="B836" i="26"/>
  <c r="B846" i="26" s="1"/>
  <c r="E831" i="26"/>
  <c r="D831" i="26"/>
  <c r="C831" i="26"/>
  <c r="B831" i="26"/>
  <c r="E830" i="26"/>
  <c r="D830" i="26"/>
  <c r="C830" i="26"/>
  <c r="B830" i="26"/>
  <c r="E829" i="26"/>
  <c r="D829" i="26"/>
  <c r="D832" i="26" s="1"/>
  <c r="C829" i="26"/>
  <c r="B829" i="26"/>
  <c r="B832" i="26" s="1"/>
  <c r="E817" i="26"/>
  <c r="D817" i="26"/>
  <c r="C817" i="26"/>
  <c r="B817" i="26"/>
  <c r="E816" i="26"/>
  <c r="D816" i="26"/>
  <c r="C816" i="26"/>
  <c r="B816" i="26"/>
  <c r="E811" i="26"/>
  <c r="E821" i="26" s="1"/>
  <c r="D811" i="26"/>
  <c r="D821" i="26" s="1"/>
  <c r="C811" i="26"/>
  <c r="C821" i="26" s="1"/>
  <c r="B811" i="26"/>
  <c r="B821" i="26" s="1"/>
  <c r="E806" i="26"/>
  <c r="D806" i="26"/>
  <c r="C806" i="26"/>
  <c r="B806" i="26"/>
  <c r="E805" i="26"/>
  <c r="D805" i="26"/>
  <c r="C805" i="26"/>
  <c r="B805" i="26"/>
  <c r="E804" i="26"/>
  <c r="D804" i="26"/>
  <c r="D807" i="26" s="1"/>
  <c r="C804" i="26"/>
  <c r="B804" i="26"/>
  <c r="B807" i="26" s="1"/>
  <c r="E792" i="26"/>
  <c r="D792" i="26"/>
  <c r="D791" i="26" s="1"/>
  <c r="C792" i="26"/>
  <c r="B792" i="26"/>
  <c r="B791" i="26" s="1"/>
  <c r="E791" i="26"/>
  <c r="C791" i="26"/>
  <c r="E786" i="26"/>
  <c r="D786" i="26"/>
  <c r="C786" i="26"/>
  <c r="C796" i="26" s="1"/>
  <c r="B786" i="26"/>
  <c r="E781" i="26"/>
  <c r="D781" i="26"/>
  <c r="C781" i="26"/>
  <c r="B781" i="26"/>
  <c r="E780" i="26"/>
  <c r="D780" i="26"/>
  <c r="C780" i="26"/>
  <c r="B780" i="26"/>
  <c r="E779" i="26"/>
  <c r="D779" i="26"/>
  <c r="D782" i="26" s="1"/>
  <c r="C779" i="26"/>
  <c r="B779" i="26"/>
  <c r="B782" i="26" s="1"/>
  <c r="E767" i="26"/>
  <c r="E766" i="26" s="1"/>
  <c r="D767" i="26"/>
  <c r="D766" i="26" s="1"/>
  <c r="C767" i="26"/>
  <c r="B767" i="26"/>
  <c r="C766" i="26"/>
  <c r="B766" i="26"/>
  <c r="E761" i="26"/>
  <c r="D761" i="26"/>
  <c r="C761" i="26"/>
  <c r="C771" i="26" s="1"/>
  <c r="B761" i="26"/>
  <c r="B771" i="26" s="1"/>
  <c r="E756" i="26"/>
  <c r="D756" i="26"/>
  <c r="C756" i="26"/>
  <c r="B756" i="26"/>
  <c r="E755" i="26"/>
  <c r="D755" i="26"/>
  <c r="C755" i="26"/>
  <c r="B755" i="26"/>
  <c r="E754" i="26"/>
  <c r="D754" i="26"/>
  <c r="C754" i="26"/>
  <c r="C757" i="26" s="1"/>
  <c r="B754" i="26"/>
  <c r="B757" i="26" s="1"/>
  <c r="E742" i="26"/>
  <c r="D742" i="26"/>
  <c r="C742" i="26"/>
  <c r="B742" i="26"/>
  <c r="E741" i="26"/>
  <c r="D741" i="26"/>
  <c r="C741" i="26"/>
  <c r="B741" i="26"/>
  <c r="E736" i="26"/>
  <c r="E746" i="26" s="1"/>
  <c r="D736" i="26"/>
  <c r="D746" i="26" s="1"/>
  <c r="C736" i="26"/>
  <c r="C746" i="26" s="1"/>
  <c r="B736" i="26"/>
  <c r="B746" i="26" s="1"/>
  <c r="E731" i="26"/>
  <c r="D731" i="26"/>
  <c r="C731" i="26"/>
  <c r="B731" i="26"/>
  <c r="E730" i="26"/>
  <c r="D730" i="26"/>
  <c r="C730" i="26"/>
  <c r="B730" i="26"/>
  <c r="E729" i="26"/>
  <c r="D729" i="26"/>
  <c r="D732" i="26" s="1"/>
  <c r="C729" i="26"/>
  <c r="B729" i="26"/>
  <c r="B732" i="26" s="1"/>
  <c r="E717" i="26"/>
  <c r="D717" i="26"/>
  <c r="D716" i="26" s="1"/>
  <c r="C717" i="26"/>
  <c r="B717" i="26"/>
  <c r="E716" i="26"/>
  <c r="C716" i="26"/>
  <c r="B716" i="26"/>
  <c r="E711" i="26"/>
  <c r="E721" i="26" s="1"/>
  <c r="D711" i="26"/>
  <c r="C711" i="26"/>
  <c r="C721" i="26" s="1"/>
  <c r="B711" i="26"/>
  <c r="B721" i="26" s="1"/>
  <c r="E706" i="26"/>
  <c r="D706" i="26"/>
  <c r="C706" i="26"/>
  <c r="B706" i="26"/>
  <c r="E705" i="26"/>
  <c r="D705" i="26"/>
  <c r="C705" i="26"/>
  <c r="B705" i="26"/>
  <c r="E704" i="26"/>
  <c r="D704" i="26"/>
  <c r="C704" i="26"/>
  <c r="B704" i="26"/>
  <c r="B707" i="26" s="1"/>
  <c r="E692" i="26"/>
  <c r="D692" i="26"/>
  <c r="C692" i="26"/>
  <c r="B692" i="26"/>
  <c r="B691" i="26" s="1"/>
  <c r="E691" i="26"/>
  <c r="D691" i="26"/>
  <c r="C691" i="26"/>
  <c r="E686" i="26"/>
  <c r="E696" i="26" s="1"/>
  <c r="D686" i="26"/>
  <c r="D696" i="26" s="1"/>
  <c r="C686" i="26"/>
  <c r="C696" i="26" s="1"/>
  <c r="B686" i="26"/>
  <c r="E681" i="26"/>
  <c r="D681" i="26"/>
  <c r="C681" i="26"/>
  <c r="B681" i="26"/>
  <c r="E680" i="26"/>
  <c r="D680" i="26"/>
  <c r="C680" i="26"/>
  <c r="B680" i="26"/>
  <c r="E679" i="26"/>
  <c r="E682" i="26" s="1"/>
  <c r="D679" i="26"/>
  <c r="C679" i="26"/>
  <c r="B679" i="26"/>
  <c r="B682" i="26" s="1"/>
  <c r="E667" i="26"/>
  <c r="D667" i="26"/>
  <c r="C667" i="26"/>
  <c r="B667" i="26"/>
  <c r="E666" i="26"/>
  <c r="D666" i="26"/>
  <c r="C666" i="26"/>
  <c r="B666" i="26"/>
  <c r="E661" i="26"/>
  <c r="E671" i="26" s="1"/>
  <c r="D661" i="26"/>
  <c r="D671" i="26" s="1"/>
  <c r="C661" i="26"/>
  <c r="C671" i="26" s="1"/>
  <c r="B661" i="26"/>
  <c r="B671" i="26" s="1"/>
  <c r="E656" i="26"/>
  <c r="D656" i="26"/>
  <c r="C656" i="26"/>
  <c r="B656" i="26"/>
  <c r="E655" i="26"/>
  <c r="D655" i="26"/>
  <c r="C655" i="26"/>
  <c r="B655" i="26"/>
  <c r="E654" i="26"/>
  <c r="D654" i="26"/>
  <c r="C654" i="26"/>
  <c r="C657" i="26" s="1"/>
  <c r="B654" i="26"/>
  <c r="B657" i="26" s="1"/>
  <c r="E642" i="26"/>
  <c r="E641" i="26" s="1"/>
  <c r="D642" i="26"/>
  <c r="C642" i="26"/>
  <c r="C641" i="26" s="1"/>
  <c r="B642" i="26"/>
  <c r="D641" i="26"/>
  <c r="B641" i="26"/>
  <c r="E636" i="26"/>
  <c r="E646" i="26" s="1"/>
  <c r="D636" i="26"/>
  <c r="D646" i="26" s="1"/>
  <c r="C636" i="26"/>
  <c r="B636" i="26"/>
  <c r="B646" i="26" s="1"/>
  <c r="E631" i="26"/>
  <c r="D631" i="26"/>
  <c r="C631" i="26"/>
  <c r="B631" i="26"/>
  <c r="E630" i="26"/>
  <c r="D630" i="26"/>
  <c r="C630" i="26"/>
  <c r="B630" i="26"/>
  <c r="E629" i="26"/>
  <c r="D629" i="26"/>
  <c r="C629" i="26"/>
  <c r="D632" i="26" s="1"/>
  <c r="B629" i="26"/>
  <c r="B632" i="26" s="1"/>
  <c r="E617" i="26"/>
  <c r="D617" i="26"/>
  <c r="C617" i="26"/>
  <c r="B617" i="26"/>
  <c r="E616" i="26"/>
  <c r="D616" i="26"/>
  <c r="C616" i="26"/>
  <c r="B616" i="26"/>
  <c r="E611" i="26"/>
  <c r="E621" i="26" s="1"/>
  <c r="D611" i="26"/>
  <c r="D621" i="26" s="1"/>
  <c r="C611" i="26"/>
  <c r="C621" i="26" s="1"/>
  <c r="B611" i="26"/>
  <c r="B621" i="26" s="1"/>
  <c r="E606" i="26"/>
  <c r="D606" i="26"/>
  <c r="C606" i="26"/>
  <c r="B606" i="26"/>
  <c r="E605" i="26"/>
  <c r="D605" i="26"/>
  <c r="C605" i="26"/>
  <c r="B605" i="26"/>
  <c r="E604" i="26"/>
  <c r="D604" i="26"/>
  <c r="C604" i="26"/>
  <c r="B604" i="26"/>
  <c r="B607" i="26" s="1"/>
  <c r="E592" i="26"/>
  <c r="D592" i="26"/>
  <c r="C592" i="26"/>
  <c r="B592" i="26"/>
  <c r="E591" i="26"/>
  <c r="D591" i="26"/>
  <c r="C591" i="26"/>
  <c r="B591" i="26"/>
  <c r="E586" i="26"/>
  <c r="E596" i="26" s="1"/>
  <c r="D586" i="26"/>
  <c r="D596" i="26" s="1"/>
  <c r="C586" i="26"/>
  <c r="C596" i="26" s="1"/>
  <c r="B586" i="26"/>
  <c r="B596" i="26" s="1"/>
  <c r="E581" i="26"/>
  <c r="D581" i="26"/>
  <c r="C581" i="26"/>
  <c r="B581" i="26"/>
  <c r="E580" i="26"/>
  <c r="D580" i="26"/>
  <c r="C580" i="26"/>
  <c r="B580" i="26"/>
  <c r="E579" i="26"/>
  <c r="E582" i="26" s="1"/>
  <c r="D579" i="26"/>
  <c r="C579" i="26"/>
  <c r="B579" i="26"/>
  <c r="B582" i="26" s="1"/>
  <c r="E567" i="26"/>
  <c r="D567" i="26"/>
  <c r="C567" i="26"/>
  <c r="B567" i="26"/>
  <c r="E566" i="26"/>
  <c r="D566" i="26"/>
  <c r="C566" i="26"/>
  <c r="B566" i="26"/>
  <c r="E561" i="26"/>
  <c r="E571" i="26" s="1"/>
  <c r="D561" i="26"/>
  <c r="D571" i="26" s="1"/>
  <c r="C561" i="26"/>
  <c r="C571" i="26" s="1"/>
  <c r="B561" i="26"/>
  <c r="B571" i="26" s="1"/>
  <c r="E556" i="26"/>
  <c r="D556" i="26"/>
  <c r="C556" i="26"/>
  <c r="B556" i="26"/>
  <c r="E555" i="26"/>
  <c r="D555" i="26"/>
  <c r="C555" i="26"/>
  <c r="B555" i="26"/>
  <c r="E554" i="26"/>
  <c r="D554" i="26"/>
  <c r="C554" i="26"/>
  <c r="C557" i="26" s="1"/>
  <c r="B554" i="26"/>
  <c r="B557" i="26" s="1"/>
  <c r="E542" i="26"/>
  <c r="D542" i="26"/>
  <c r="C542" i="26"/>
  <c r="C541" i="26" s="1"/>
  <c r="B542" i="26"/>
  <c r="E541" i="26"/>
  <c r="D541" i="26"/>
  <c r="B541" i="26"/>
  <c r="E536" i="26"/>
  <c r="E546" i="26" s="1"/>
  <c r="D536" i="26"/>
  <c r="C536" i="26"/>
  <c r="B536" i="26"/>
  <c r="B546" i="26" s="1"/>
  <c r="E531" i="26"/>
  <c r="D531" i="26"/>
  <c r="C531" i="26"/>
  <c r="B531" i="26"/>
  <c r="E530" i="26"/>
  <c r="D530" i="26"/>
  <c r="C530" i="26"/>
  <c r="B530" i="26"/>
  <c r="E529" i="26"/>
  <c r="E532" i="26" s="1"/>
  <c r="D529" i="26"/>
  <c r="C529" i="26"/>
  <c r="B529" i="26"/>
  <c r="B532" i="26" s="1"/>
  <c r="E517" i="26"/>
  <c r="D517" i="26"/>
  <c r="C517" i="26"/>
  <c r="B517" i="26"/>
  <c r="E516" i="26"/>
  <c r="D516" i="26"/>
  <c r="C516" i="26"/>
  <c r="B516" i="26"/>
  <c r="E511" i="26"/>
  <c r="E521" i="26" s="1"/>
  <c r="D511" i="26"/>
  <c r="D521" i="26" s="1"/>
  <c r="C511" i="26"/>
  <c r="C521" i="26" s="1"/>
  <c r="B511" i="26"/>
  <c r="B521" i="26" s="1"/>
  <c r="E506" i="26"/>
  <c r="D506" i="26"/>
  <c r="C506" i="26"/>
  <c r="B506" i="26"/>
  <c r="E505" i="26"/>
  <c r="D505" i="26"/>
  <c r="C505" i="26"/>
  <c r="B505" i="26"/>
  <c r="E504" i="26"/>
  <c r="E507" i="26" s="1"/>
  <c r="D504" i="26"/>
  <c r="C504" i="26"/>
  <c r="C507" i="26" s="1"/>
  <c r="B504" i="26"/>
  <c r="B507" i="26" s="1"/>
  <c r="E492" i="26"/>
  <c r="D492" i="26"/>
  <c r="C492" i="26"/>
  <c r="B492" i="26"/>
  <c r="E491" i="26"/>
  <c r="D491" i="26"/>
  <c r="C491" i="26"/>
  <c r="B491" i="26"/>
  <c r="E486" i="26"/>
  <c r="E496" i="26" s="1"/>
  <c r="D486" i="26"/>
  <c r="D496" i="26" s="1"/>
  <c r="C486" i="26"/>
  <c r="C496" i="26" s="1"/>
  <c r="B486" i="26"/>
  <c r="B496" i="26" s="1"/>
  <c r="E481" i="26"/>
  <c r="D481" i="26"/>
  <c r="C481" i="26"/>
  <c r="B481" i="26"/>
  <c r="E480" i="26"/>
  <c r="D480" i="26"/>
  <c r="C480" i="26"/>
  <c r="B480" i="26"/>
  <c r="E479" i="26"/>
  <c r="E482" i="26" s="1"/>
  <c r="D479" i="26"/>
  <c r="C479" i="26"/>
  <c r="C482" i="26" s="1"/>
  <c r="B479" i="26"/>
  <c r="B482" i="26" s="1"/>
  <c r="E467" i="26"/>
  <c r="D467" i="26"/>
  <c r="C467" i="26"/>
  <c r="B467" i="26"/>
  <c r="E466" i="26"/>
  <c r="D466" i="26"/>
  <c r="C466" i="26"/>
  <c r="B466" i="26"/>
  <c r="E461" i="26"/>
  <c r="E471" i="26" s="1"/>
  <c r="D461" i="26"/>
  <c r="D471" i="26" s="1"/>
  <c r="C461" i="26"/>
  <c r="C471" i="26" s="1"/>
  <c r="B461" i="26"/>
  <c r="B471" i="26" s="1"/>
  <c r="E456" i="26"/>
  <c r="D456" i="26"/>
  <c r="C456" i="26"/>
  <c r="B456" i="26"/>
  <c r="E455" i="26"/>
  <c r="D455" i="26"/>
  <c r="C455" i="26"/>
  <c r="B455" i="26"/>
  <c r="E454" i="26"/>
  <c r="E457" i="26" s="1"/>
  <c r="D454" i="26"/>
  <c r="C454" i="26"/>
  <c r="C457" i="26" s="1"/>
  <c r="B454" i="26"/>
  <c r="B457" i="26" s="1"/>
  <c r="E442" i="26"/>
  <c r="D442" i="26"/>
  <c r="C442" i="26"/>
  <c r="B442" i="26"/>
  <c r="E441" i="26"/>
  <c r="D441" i="26"/>
  <c r="C441" i="26"/>
  <c r="B441" i="26"/>
  <c r="E436" i="26"/>
  <c r="E446" i="26" s="1"/>
  <c r="D436" i="26"/>
  <c r="D446" i="26" s="1"/>
  <c r="C436" i="26"/>
  <c r="C446" i="26" s="1"/>
  <c r="B436" i="26"/>
  <c r="B446" i="26" s="1"/>
  <c r="E431" i="26"/>
  <c r="D431" i="26"/>
  <c r="C431" i="26"/>
  <c r="B431" i="26"/>
  <c r="E430" i="26"/>
  <c r="D430" i="26"/>
  <c r="C430" i="26"/>
  <c r="B430" i="26"/>
  <c r="E429" i="26"/>
  <c r="E432" i="26" s="1"/>
  <c r="D429" i="26"/>
  <c r="C429" i="26"/>
  <c r="C432" i="26" s="1"/>
  <c r="B429" i="26"/>
  <c r="B432" i="26" s="1"/>
  <c r="E417" i="26"/>
  <c r="D417" i="26"/>
  <c r="C417" i="26"/>
  <c r="B417" i="26"/>
  <c r="E416" i="26"/>
  <c r="D416" i="26"/>
  <c r="C416" i="26"/>
  <c r="B416" i="26"/>
  <c r="E411" i="26"/>
  <c r="E421" i="26" s="1"/>
  <c r="D411" i="26"/>
  <c r="D421" i="26" s="1"/>
  <c r="C411" i="26"/>
  <c r="C421" i="26" s="1"/>
  <c r="B411" i="26"/>
  <c r="B421" i="26" s="1"/>
  <c r="E406" i="26"/>
  <c r="D406" i="26"/>
  <c r="C406" i="26"/>
  <c r="B406" i="26"/>
  <c r="E405" i="26"/>
  <c r="D405" i="26"/>
  <c r="C405" i="26"/>
  <c r="B405" i="26"/>
  <c r="E404" i="26"/>
  <c r="E407" i="26" s="1"/>
  <c r="D404" i="26"/>
  <c r="C404" i="26"/>
  <c r="C407" i="26" s="1"/>
  <c r="B404" i="26"/>
  <c r="B407" i="26" s="1"/>
  <c r="E392" i="26"/>
  <c r="D392" i="26"/>
  <c r="C392" i="26"/>
  <c r="B392" i="26"/>
  <c r="E391" i="26"/>
  <c r="D391" i="26"/>
  <c r="C391" i="26"/>
  <c r="B391" i="26"/>
  <c r="E386" i="26"/>
  <c r="E396" i="26" s="1"/>
  <c r="D386" i="26"/>
  <c r="D396" i="26" s="1"/>
  <c r="C386" i="26"/>
  <c r="C396" i="26" s="1"/>
  <c r="B386" i="26"/>
  <c r="B396" i="26" s="1"/>
  <c r="E381" i="26"/>
  <c r="D381" i="26"/>
  <c r="C381" i="26"/>
  <c r="B381" i="26"/>
  <c r="E380" i="26"/>
  <c r="D380" i="26"/>
  <c r="C380" i="26"/>
  <c r="B380" i="26"/>
  <c r="E379" i="26"/>
  <c r="E382" i="26" s="1"/>
  <c r="D379" i="26"/>
  <c r="C379" i="26"/>
  <c r="C382" i="26" s="1"/>
  <c r="B379" i="26"/>
  <c r="B382" i="26" s="1"/>
  <c r="E367" i="26"/>
  <c r="D367" i="26"/>
  <c r="C367" i="26"/>
  <c r="B367" i="26"/>
  <c r="E366" i="26"/>
  <c r="D366" i="26"/>
  <c r="C366" i="26"/>
  <c r="B366" i="26"/>
  <c r="E361" i="26"/>
  <c r="E371" i="26" s="1"/>
  <c r="D361" i="26"/>
  <c r="D371" i="26" s="1"/>
  <c r="C361" i="26"/>
  <c r="C371" i="26" s="1"/>
  <c r="B361" i="26"/>
  <c r="B371" i="26" s="1"/>
  <c r="E356" i="26"/>
  <c r="D356" i="26"/>
  <c r="C356" i="26"/>
  <c r="B356" i="26"/>
  <c r="E355" i="26"/>
  <c r="D355" i="26"/>
  <c r="C355" i="26"/>
  <c r="B355" i="26"/>
  <c r="E354" i="26"/>
  <c r="E357" i="26" s="1"/>
  <c r="D354" i="26"/>
  <c r="C354" i="26"/>
  <c r="C357" i="26" s="1"/>
  <c r="B354" i="26"/>
  <c r="B357" i="26" s="1"/>
  <c r="E342" i="26"/>
  <c r="D342" i="26"/>
  <c r="C342" i="26"/>
  <c r="B342" i="26"/>
  <c r="E341" i="26"/>
  <c r="D341" i="26"/>
  <c r="C341" i="26"/>
  <c r="B341" i="26"/>
  <c r="E336" i="26"/>
  <c r="E346" i="26" s="1"/>
  <c r="D336" i="26"/>
  <c r="D346" i="26" s="1"/>
  <c r="C336" i="26"/>
  <c r="C346" i="26" s="1"/>
  <c r="B336" i="26"/>
  <c r="B346" i="26" s="1"/>
  <c r="E331" i="26"/>
  <c r="D331" i="26"/>
  <c r="C331" i="26"/>
  <c r="B331" i="26"/>
  <c r="E330" i="26"/>
  <c r="D330" i="26"/>
  <c r="C330" i="26"/>
  <c r="B330" i="26"/>
  <c r="E329" i="26"/>
  <c r="E332" i="26" s="1"/>
  <c r="D329" i="26"/>
  <c r="C329" i="26"/>
  <c r="C332" i="26" s="1"/>
  <c r="B329" i="26"/>
  <c r="B332" i="26" s="1"/>
  <c r="E317" i="26"/>
  <c r="D317" i="26"/>
  <c r="C317" i="26"/>
  <c r="B317" i="26"/>
  <c r="E316" i="26"/>
  <c r="D316" i="26"/>
  <c r="C316" i="26"/>
  <c r="B316" i="26"/>
  <c r="E311" i="26"/>
  <c r="E321" i="26" s="1"/>
  <c r="D311" i="26"/>
  <c r="D321" i="26" s="1"/>
  <c r="C311" i="26"/>
  <c r="C321" i="26" s="1"/>
  <c r="B311" i="26"/>
  <c r="B321" i="26" s="1"/>
  <c r="E306" i="26"/>
  <c r="D306" i="26"/>
  <c r="C306" i="26"/>
  <c r="B306" i="26"/>
  <c r="E305" i="26"/>
  <c r="D305" i="26"/>
  <c r="C305" i="26"/>
  <c r="B305" i="26"/>
  <c r="E304" i="26"/>
  <c r="E307" i="26" s="1"/>
  <c r="D304" i="26"/>
  <c r="C304" i="26"/>
  <c r="C307" i="26" s="1"/>
  <c r="B304" i="26"/>
  <c r="B307" i="26" s="1"/>
  <c r="E292" i="26"/>
  <c r="D292" i="26"/>
  <c r="C292" i="26"/>
  <c r="B292" i="26"/>
  <c r="E291" i="26"/>
  <c r="D291" i="26"/>
  <c r="C291" i="26"/>
  <c r="B291" i="26"/>
  <c r="E286" i="26"/>
  <c r="E296" i="26" s="1"/>
  <c r="D286" i="26"/>
  <c r="D296" i="26" s="1"/>
  <c r="C286" i="26"/>
  <c r="C296" i="26" s="1"/>
  <c r="B286" i="26"/>
  <c r="B296" i="26" s="1"/>
  <c r="E281" i="26"/>
  <c r="D281" i="26"/>
  <c r="C281" i="26"/>
  <c r="B281" i="26"/>
  <c r="E280" i="26"/>
  <c r="D280" i="26"/>
  <c r="C280" i="26"/>
  <c r="B280" i="26"/>
  <c r="E279" i="26"/>
  <c r="E282" i="26" s="1"/>
  <c r="D279" i="26"/>
  <c r="C279" i="26"/>
  <c r="C282" i="26" s="1"/>
  <c r="B279" i="26"/>
  <c r="B282" i="26" s="1"/>
  <c r="E267" i="26"/>
  <c r="D267" i="26"/>
  <c r="C267" i="26"/>
  <c r="B267" i="26"/>
  <c r="E266" i="26"/>
  <c r="D266" i="26"/>
  <c r="C266" i="26"/>
  <c r="B266" i="26"/>
  <c r="E261" i="26"/>
  <c r="E271" i="26" s="1"/>
  <c r="D261" i="26"/>
  <c r="D271" i="26" s="1"/>
  <c r="C261" i="26"/>
  <c r="C271" i="26" s="1"/>
  <c r="B261" i="26"/>
  <c r="B271" i="26" s="1"/>
  <c r="E256" i="26"/>
  <c r="D256" i="26"/>
  <c r="C256" i="26"/>
  <c r="B256" i="26"/>
  <c r="E255" i="26"/>
  <c r="D255" i="26"/>
  <c r="C255" i="26"/>
  <c r="B255" i="26"/>
  <c r="E254" i="26"/>
  <c r="E257" i="26" s="1"/>
  <c r="D254" i="26"/>
  <c r="C254" i="26"/>
  <c r="C257" i="26" s="1"/>
  <c r="B254" i="26"/>
  <c r="B257" i="26" s="1"/>
  <c r="E242" i="26"/>
  <c r="D242" i="26"/>
  <c r="C242" i="26"/>
  <c r="B242" i="26"/>
  <c r="E241" i="26"/>
  <c r="D241" i="26"/>
  <c r="C241" i="26"/>
  <c r="B241" i="26"/>
  <c r="E236" i="26"/>
  <c r="E246" i="26" s="1"/>
  <c r="D236" i="26"/>
  <c r="D246" i="26" s="1"/>
  <c r="C236" i="26"/>
  <c r="C246" i="26" s="1"/>
  <c r="B236" i="26"/>
  <c r="B246" i="26" s="1"/>
  <c r="E231" i="26"/>
  <c r="D231" i="26"/>
  <c r="C231" i="26"/>
  <c r="B231" i="26"/>
  <c r="E230" i="26"/>
  <c r="D230" i="26"/>
  <c r="C230" i="26"/>
  <c r="B230" i="26"/>
  <c r="E229" i="26"/>
  <c r="D229" i="26"/>
  <c r="C229" i="26"/>
  <c r="C232" i="26" s="1"/>
  <c r="B229" i="26"/>
  <c r="B232" i="26" s="1"/>
  <c r="E217" i="26"/>
  <c r="D217" i="26"/>
  <c r="C217" i="26"/>
  <c r="B217" i="26"/>
  <c r="E216" i="26"/>
  <c r="D216" i="26"/>
  <c r="C216" i="26"/>
  <c r="B216" i="26"/>
  <c r="E211" i="26"/>
  <c r="E221" i="26" s="1"/>
  <c r="D211" i="26"/>
  <c r="D221" i="26" s="1"/>
  <c r="C211" i="26"/>
  <c r="B211" i="26"/>
  <c r="B221" i="26" s="1"/>
  <c r="E206" i="26"/>
  <c r="D206" i="26"/>
  <c r="C206" i="26"/>
  <c r="B206" i="26"/>
  <c r="E205" i="26"/>
  <c r="D205" i="26"/>
  <c r="C205" i="26"/>
  <c r="B205" i="26"/>
  <c r="E204" i="26"/>
  <c r="D204" i="26"/>
  <c r="C204" i="26"/>
  <c r="C207" i="26" s="1"/>
  <c r="B204" i="26"/>
  <c r="B207" i="26" s="1"/>
  <c r="E189" i="26"/>
  <c r="E188" i="26" s="1"/>
  <c r="D189" i="26"/>
  <c r="D188" i="26" s="1"/>
  <c r="C188" i="26"/>
  <c r="B188" i="26"/>
  <c r="E183" i="26"/>
  <c r="D183" i="26"/>
  <c r="C183" i="26"/>
  <c r="C193" i="26" s="1"/>
  <c r="B183" i="26"/>
  <c r="B193" i="26" s="1"/>
  <c r="E178" i="26"/>
  <c r="D178" i="26"/>
  <c r="C178" i="26"/>
  <c r="B178" i="26"/>
  <c r="E177" i="26"/>
  <c r="D177" i="26"/>
  <c r="C177" i="26"/>
  <c r="B177" i="26"/>
  <c r="E176" i="26"/>
  <c r="D176" i="26"/>
  <c r="C176" i="26"/>
  <c r="C179" i="26" s="1"/>
  <c r="B176" i="26"/>
  <c r="B179" i="26" s="1"/>
  <c r="D164" i="26"/>
  <c r="D163" i="26" s="1"/>
  <c r="C164" i="26"/>
  <c r="C163" i="26" s="1"/>
  <c r="E163" i="26"/>
  <c r="B163" i="26"/>
  <c r="E158" i="26"/>
  <c r="D158" i="26"/>
  <c r="D168" i="26" s="1"/>
  <c r="C158" i="26"/>
  <c r="B158" i="26"/>
  <c r="B168" i="26" s="1"/>
  <c r="E153" i="26"/>
  <c r="D153" i="26"/>
  <c r="C153" i="26"/>
  <c r="B153" i="26"/>
  <c r="E152" i="26"/>
  <c r="D152" i="26"/>
  <c r="C152" i="26"/>
  <c r="B152" i="26"/>
  <c r="E151" i="26"/>
  <c r="E154" i="26" s="1"/>
  <c r="D151" i="26"/>
  <c r="C151" i="26"/>
  <c r="B151" i="26"/>
  <c r="B154" i="26" s="1"/>
  <c r="D139" i="26"/>
  <c r="C139" i="26"/>
  <c r="C138" i="26" s="1"/>
  <c r="C143" i="26" s="1"/>
  <c r="E138" i="26"/>
  <c r="D138" i="26"/>
  <c r="B138" i="26"/>
  <c r="E133" i="26"/>
  <c r="E143" i="26" s="1"/>
  <c r="D133" i="26"/>
  <c r="D143" i="26" s="1"/>
  <c r="C133" i="26"/>
  <c r="B133" i="26"/>
  <c r="B143" i="26" s="1"/>
  <c r="E128" i="26"/>
  <c r="D128" i="26"/>
  <c r="C128" i="26"/>
  <c r="B128" i="26"/>
  <c r="E127" i="26"/>
  <c r="D127" i="26"/>
  <c r="C127" i="26"/>
  <c r="B127" i="26"/>
  <c r="E126" i="26"/>
  <c r="D126" i="26"/>
  <c r="D129" i="26" s="1"/>
  <c r="C126" i="26"/>
  <c r="B126" i="26"/>
  <c r="B129" i="26" s="1"/>
  <c r="E113" i="26"/>
  <c r="D113" i="26"/>
  <c r="C113" i="26"/>
  <c r="B113" i="26"/>
  <c r="E108" i="26"/>
  <c r="E118" i="26" s="1"/>
  <c r="D108" i="26"/>
  <c r="D118" i="26" s="1"/>
  <c r="C108" i="26"/>
  <c r="C118" i="26" s="1"/>
  <c r="B108" i="26"/>
  <c r="B118" i="26" s="1"/>
  <c r="D104" i="26"/>
  <c r="E103" i="26"/>
  <c r="D103" i="26"/>
  <c r="C103" i="26"/>
  <c r="B103" i="26"/>
  <c r="E102" i="26"/>
  <c r="D102" i="26"/>
  <c r="C102" i="26"/>
  <c r="B102" i="26"/>
  <c r="E101" i="26"/>
  <c r="E104" i="26" s="1"/>
  <c r="D101" i="26"/>
  <c r="C101" i="26"/>
  <c r="B101" i="26"/>
  <c r="B104" i="26" s="1"/>
  <c r="E88" i="26"/>
  <c r="D88" i="26"/>
  <c r="C88" i="26"/>
  <c r="B88" i="26"/>
  <c r="E83" i="26"/>
  <c r="E93" i="26" s="1"/>
  <c r="D83" i="26"/>
  <c r="D93" i="26" s="1"/>
  <c r="C83" i="26"/>
  <c r="B83" i="26"/>
  <c r="B93" i="26" s="1"/>
  <c r="D78" i="26"/>
  <c r="C78" i="26"/>
  <c r="B78" i="26"/>
  <c r="E77" i="26"/>
  <c r="D77" i="26"/>
  <c r="C77" i="26"/>
  <c r="B77" i="26"/>
  <c r="D76" i="26"/>
  <c r="D79" i="26" s="1"/>
  <c r="C76" i="26"/>
  <c r="B76" i="26"/>
  <c r="B79" i="26" s="1"/>
  <c r="E75" i="26"/>
  <c r="E78" i="26" s="1"/>
  <c r="B61" i="26"/>
  <c r="B62" i="26" s="1"/>
  <c r="C58" i="26"/>
  <c r="D58" i="26" s="1"/>
  <c r="E58" i="26" s="1"/>
  <c r="E61" i="26" s="1"/>
  <c r="E62" i="26" s="1"/>
  <c r="E47" i="26"/>
  <c r="E46" i="26" s="1"/>
  <c r="D47" i="26"/>
  <c r="D46" i="26" s="1"/>
  <c r="C47" i="26"/>
  <c r="C46" i="26" s="1"/>
  <c r="E35" i="26"/>
  <c r="D35" i="26"/>
  <c r="C35" i="26"/>
  <c r="B35" i="26"/>
  <c r="E34" i="26"/>
  <c r="D34" i="26"/>
  <c r="C34" i="26"/>
  <c r="B34" i="26"/>
  <c r="E33" i="26"/>
  <c r="D33" i="26"/>
  <c r="C33" i="26"/>
  <c r="B33" i="26"/>
  <c r="B36" i="26" s="1"/>
  <c r="B36" i="25"/>
  <c r="C37" i="25"/>
  <c r="D37" i="25"/>
  <c r="E37" i="25"/>
  <c r="B43" i="25"/>
  <c r="C43" i="25"/>
  <c r="D43" i="25"/>
  <c r="E43" i="25"/>
  <c r="B46" i="25"/>
  <c r="B64" i="25" s="1"/>
  <c r="C46" i="25"/>
  <c r="D46" i="25"/>
  <c r="E46" i="25"/>
  <c r="D61" i="25"/>
  <c r="E61" i="25" s="1"/>
  <c r="C64" i="25"/>
  <c r="C35" i="25" s="1"/>
  <c r="B73" i="25"/>
  <c r="C73" i="25"/>
  <c r="D73" i="25"/>
  <c r="E73" i="25"/>
  <c r="C74" i="25"/>
  <c r="D74" i="25"/>
  <c r="E74" i="25"/>
  <c r="C75" i="25"/>
  <c r="D75" i="25"/>
  <c r="E75" i="25"/>
  <c r="C86" i="25"/>
  <c r="D86" i="25"/>
  <c r="E86" i="25"/>
  <c r="B101" i="25"/>
  <c r="C101" i="25"/>
  <c r="C102" i="25" s="1"/>
  <c r="D101" i="25"/>
  <c r="E101" i="25"/>
  <c r="E102" i="25" s="1"/>
  <c r="B102" i="25"/>
  <c r="D102" i="25"/>
  <c r="B110" i="25"/>
  <c r="C110" i="25"/>
  <c r="D110" i="25"/>
  <c r="E110" i="25"/>
  <c r="C111" i="25"/>
  <c r="D111" i="25"/>
  <c r="E111" i="25"/>
  <c r="C112" i="25"/>
  <c r="D112" i="25"/>
  <c r="E112" i="25"/>
  <c r="B123" i="25"/>
  <c r="C123" i="25"/>
  <c r="D123" i="25"/>
  <c r="E123" i="25"/>
  <c r="B138" i="25"/>
  <c r="B139" i="25" s="1"/>
  <c r="C138" i="25"/>
  <c r="D138" i="25"/>
  <c r="D139" i="25" s="1"/>
  <c r="E138" i="25"/>
  <c r="C139" i="25"/>
  <c r="E139" i="25"/>
  <c r="B147" i="25"/>
  <c r="C148" i="25"/>
  <c r="D148" i="25"/>
  <c r="E148" i="25"/>
  <c r="B175" i="25"/>
  <c r="C175" i="25"/>
  <c r="C146" i="25" s="1"/>
  <c r="D175" i="25"/>
  <c r="D146" i="25" s="1"/>
  <c r="D176" i="25" s="1"/>
  <c r="E175" i="25"/>
  <c r="E146" i="25" s="1"/>
  <c r="B176" i="25"/>
  <c r="C184" i="25"/>
  <c r="C187" i="25" s="1"/>
  <c r="D184" i="25"/>
  <c r="E184" i="25"/>
  <c r="C185" i="25"/>
  <c r="D185" i="25"/>
  <c r="E185" i="25"/>
  <c r="D186" i="25"/>
  <c r="E186" i="25"/>
  <c r="E187" i="25"/>
  <c r="B212" i="25"/>
  <c r="B183" i="25" s="1"/>
  <c r="B213" i="25" s="1"/>
  <c r="C212" i="25"/>
  <c r="D212" i="25"/>
  <c r="D213" i="25" s="1"/>
  <c r="E212" i="25"/>
  <c r="E213" i="25" s="1"/>
  <c r="C213" i="25"/>
  <c r="B224" i="25"/>
  <c r="C224" i="25"/>
  <c r="C225" i="25"/>
  <c r="D225" i="25"/>
  <c r="E225" i="25"/>
  <c r="C226" i="25"/>
  <c r="B231" i="25"/>
  <c r="C231" i="25"/>
  <c r="D231" i="25"/>
  <c r="E231" i="25"/>
  <c r="E241" i="25" s="1"/>
  <c r="E223" i="25" s="1"/>
  <c r="B236" i="25"/>
  <c r="B241" i="25" s="1"/>
  <c r="C236" i="25"/>
  <c r="D236" i="25"/>
  <c r="D241" i="25" s="1"/>
  <c r="D223" i="25" s="1"/>
  <c r="D226" i="25" s="1"/>
  <c r="E236" i="25"/>
  <c r="C241" i="25"/>
  <c r="B253" i="25"/>
  <c r="C256" i="25" s="1"/>
  <c r="C254" i="25"/>
  <c r="D254" i="25"/>
  <c r="E254" i="25"/>
  <c r="C255" i="25"/>
  <c r="B260" i="25"/>
  <c r="C260" i="25"/>
  <c r="D260" i="25"/>
  <c r="E260" i="25"/>
  <c r="E270" i="25" s="1"/>
  <c r="B265" i="25"/>
  <c r="C265" i="25"/>
  <c r="D265" i="25"/>
  <c r="E265" i="25"/>
  <c r="B270" i="25"/>
  <c r="C270" i="25"/>
  <c r="B279" i="25"/>
  <c r="C279" i="25"/>
  <c r="D279" i="25"/>
  <c r="C280" i="25"/>
  <c r="D280" i="25"/>
  <c r="E280" i="25"/>
  <c r="C281" i="25"/>
  <c r="D281" i="25"/>
  <c r="B286" i="25"/>
  <c r="C286" i="25"/>
  <c r="D286" i="25"/>
  <c r="E286" i="25"/>
  <c r="B291" i="25"/>
  <c r="C291" i="25"/>
  <c r="D291" i="25"/>
  <c r="E291" i="25"/>
  <c r="D296" i="25"/>
  <c r="B304" i="25"/>
  <c r="C304" i="25"/>
  <c r="D304" i="25"/>
  <c r="E304" i="25"/>
  <c r="E307" i="25" s="1"/>
  <c r="C305" i="25"/>
  <c r="D305" i="25"/>
  <c r="E305" i="25"/>
  <c r="C306" i="25"/>
  <c r="D306" i="25"/>
  <c r="E306" i="25"/>
  <c r="B311" i="25"/>
  <c r="C311" i="25"/>
  <c r="D311" i="25"/>
  <c r="E311" i="25"/>
  <c r="B316" i="25"/>
  <c r="C316" i="25"/>
  <c r="D316" i="25"/>
  <c r="E316" i="25"/>
  <c r="B321" i="25"/>
  <c r="C321" i="25"/>
  <c r="D321" i="25"/>
  <c r="E321" i="25"/>
  <c r="B329" i="25"/>
  <c r="C329" i="25"/>
  <c r="C330" i="25"/>
  <c r="D330" i="25"/>
  <c r="E330" i="25"/>
  <c r="C331" i="25"/>
  <c r="B336" i="25"/>
  <c r="C336" i="25"/>
  <c r="D336" i="25"/>
  <c r="E336" i="25"/>
  <c r="B341" i="25"/>
  <c r="C341" i="25"/>
  <c r="D341" i="25"/>
  <c r="D252" i="25" s="1"/>
  <c r="D255" i="25" s="1"/>
  <c r="E341" i="25"/>
  <c r="E252" i="25" s="1"/>
  <c r="B346" i="25"/>
  <c r="C346" i="25"/>
  <c r="D346" i="25"/>
  <c r="D328" i="25" s="1"/>
  <c r="E346" i="25"/>
  <c r="E328" i="25" s="1"/>
  <c r="C354" i="25"/>
  <c r="D354" i="25"/>
  <c r="D357" i="25" s="1"/>
  <c r="C355" i="25"/>
  <c r="D355" i="25"/>
  <c r="E355" i="25"/>
  <c r="D356" i="25"/>
  <c r="B361" i="25"/>
  <c r="C361" i="25"/>
  <c r="D361" i="25"/>
  <c r="E361" i="25"/>
  <c r="B366" i="25"/>
  <c r="C366" i="25"/>
  <c r="C371" i="25" s="1"/>
  <c r="D366" i="25"/>
  <c r="E366" i="25"/>
  <c r="B371" i="25"/>
  <c r="B353" i="25" s="1"/>
  <c r="C356" i="25" s="1"/>
  <c r="E371" i="25"/>
  <c r="E353" i="25" s="1"/>
  <c r="C379" i="25"/>
  <c r="D379" i="25"/>
  <c r="C380" i="25"/>
  <c r="D380" i="25"/>
  <c r="E380" i="25"/>
  <c r="D381" i="25"/>
  <c r="D382" i="25"/>
  <c r="B386" i="25"/>
  <c r="C386" i="25"/>
  <c r="D386" i="25"/>
  <c r="E386" i="25"/>
  <c r="B391" i="25"/>
  <c r="C391" i="25"/>
  <c r="D391" i="25"/>
  <c r="E391" i="25"/>
  <c r="B396" i="25"/>
  <c r="B378" i="25" s="1"/>
  <c r="C396" i="25"/>
  <c r="D396" i="25"/>
  <c r="E396" i="25"/>
  <c r="E378" i="25" s="1"/>
  <c r="E381" i="25" s="1"/>
  <c r="C404" i="25"/>
  <c r="D404" i="25"/>
  <c r="E404" i="25"/>
  <c r="C405" i="25"/>
  <c r="D405" i="25"/>
  <c r="E405" i="25"/>
  <c r="D406" i="25"/>
  <c r="E406" i="25"/>
  <c r="B411" i="25"/>
  <c r="C411" i="25"/>
  <c r="D411" i="25"/>
  <c r="E411" i="25"/>
  <c r="B416" i="25"/>
  <c r="B421" i="25" s="1"/>
  <c r="B403" i="25" s="1"/>
  <c r="C416" i="25"/>
  <c r="D416" i="25"/>
  <c r="E416" i="25"/>
  <c r="C421" i="25"/>
  <c r="D421" i="25"/>
  <c r="C430" i="25"/>
  <c r="C433" i="25" s="1"/>
  <c r="C431" i="25"/>
  <c r="D431" i="25"/>
  <c r="E431" i="25"/>
  <c r="C432" i="25"/>
  <c r="B437" i="25"/>
  <c r="C437" i="25"/>
  <c r="D437" i="25"/>
  <c r="E437" i="25"/>
  <c r="B442" i="25"/>
  <c r="C442" i="25"/>
  <c r="D442" i="25"/>
  <c r="D447" i="25" s="1"/>
  <c r="D429" i="25" s="1"/>
  <c r="E442" i="25"/>
  <c r="B447" i="25"/>
  <c r="C447" i="25"/>
  <c r="E447" i="25"/>
  <c r="E429" i="25" s="1"/>
  <c r="C455" i="25"/>
  <c r="D455" i="25"/>
  <c r="D458" i="25" s="1"/>
  <c r="C456" i="25"/>
  <c r="D456" i="25"/>
  <c r="E456" i="25"/>
  <c r="C457" i="25"/>
  <c r="D457" i="25"/>
  <c r="C458" i="25"/>
  <c r="B462" i="25"/>
  <c r="C462" i="25"/>
  <c r="D462" i="25"/>
  <c r="E462" i="25"/>
  <c r="B467" i="25"/>
  <c r="C467" i="25"/>
  <c r="D467" i="25"/>
  <c r="E467" i="25"/>
  <c r="B472" i="25"/>
  <c r="D472" i="25"/>
  <c r="B480" i="25"/>
  <c r="C483" i="25" s="1"/>
  <c r="C481" i="25"/>
  <c r="D481" i="25"/>
  <c r="E481" i="25"/>
  <c r="C482" i="25"/>
  <c r="B487" i="25"/>
  <c r="C487" i="25"/>
  <c r="D487" i="25"/>
  <c r="E487" i="25"/>
  <c r="B492" i="25"/>
  <c r="C492" i="25"/>
  <c r="D492" i="25"/>
  <c r="E492" i="25"/>
  <c r="B497" i="25"/>
  <c r="C497" i="25"/>
  <c r="D497" i="25"/>
  <c r="D479" i="25" s="1"/>
  <c r="B505" i="25"/>
  <c r="C508" i="25" s="1"/>
  <c r="C506" i="25"/>
  <c r="D506" i="25"/>
  <c r="E506" i="25"/>
  <c r="C507" i="25"/>
  <c r="B512" i="25"/>
  <c r="C512" i="25"/>
  <c r="D512" i="25"/>
  <c r="E512" i="25"/>
  <c r="B517" i="25"/>
  <c r="C517" i="25"/>
  <c r="D517" i="25"/>
  <c r="D522" i="25" s="1"/>
  <c r="D504" i="25" s="1"/>
  <c r="E517" i="25"/>
  <c r="B522" i="25"/>
  <c r="C522" i="25"/>
  <c r="E522" i="25"/>
  <c r="E504" i="25" s="1"/>
  <c r="B530" i="25"/>
  <c r="C530" i="25"/>
  <c r="D530" i="25"/>
  <c r="D533" i="25" s="1"/>
  <c r="E530" i="25"/>
  <c r="C531" i="25"/>
  <c r="D531" i="25"/>
  <c r="E531" i="25"/>
  <c r="C532" i="25"/>
  <c r="D532" i="25"/>
  <c r="E532" i="25"/>
  <c r="B537" i="25"/>
  <c r="C537" i="25"/>
  <c r="C547" i="25" s="1"/>
  <c r="D537" i="25"/>
  <c r="E537" i="25"/>
  <c r="B542" i="25"/>
  <c r="B547" i="25" s="1"/>
  <c r="C542" i="25"/>
  <c r="D542" i="25"/>
  <c r="D547" i="25" s="1"/>
  <c r="E542" i="25"/>
  <c r="E547" i="25"/>
  <c r="B552" i="25"/>
  <c r="C552" i="25"/>
  <c r="D552" i="25"/>
  <c r="E552" i="25"/>
  <c r="B553" i="25"/>
  <c r="C553" i="25"/>
  <c r="D553" i="25"/>
  <c r="E553" i="25"/>
  <c r="B555" i="25"/>
  <c r="C555" i="25"/>
  <c r="D555" i="25"/>
  <c r="E555" i="25"/>
  <c r="B556" i="25"/>
  <c r="C556" i="25"/>
  <c r="D556" i="25"/>
  <c r="E556" i="25"/>
  <c r="B558" i="25"/>
  <c r="B557" i="25" s="1"/>
  <c r="C558" i="25"/>
  <c r="D558" i="25"/>
  <c r="E558" i="25"/>
  <c r="C559" i="25"/>
  <c r="D559" i="25"/>
  <c r="E559" i="25"/>
  <c r="C564" i="25"/>
  <c r="D564" i="25"/>
  <c r="E564" i="25"/>
  <c r="B565" i="25"/>
  <c r="B563" i="25" s="1"/>
  <c r="C565" i="25"/>
  <c r="C563" i="25" s="1"/>
  <c r="D565" i="25"/>
  <c r="E565" i="25"/>
  <c r="B567" i="25"/>
  <c r="C567" i="25"/>
  <c r="D567" i="25"/>
  <c r="E567" i="25"/>
  <c r="B568" i="25"/>
  <c r="C568" i="25"/>
  <c r="D568" i="25"/>
  <c r="E568" i="25"/>
  <c r="B569" i="25"/>
  <c r="C569" i="25"/>
  <c r="D569" i="25"/>
  <c r="E569" i="25"/>
  <c r="B570" i="25"/>
  <c r="C570" i="25"/>
  <c r="D570" i="25"/>
  <c r="E570" i="25"/>
  <c r="B571" i="25"/>
  <c r="C571" i="25"/>
  <c r="D571" i="25"/>
  <c r="E571" i="25"/>
  <c r="B573" i="25"/>
  <c r="B572" i="25" s="1"/>
  <c r="C573" i="25"/>
  <c r="C572" i="25" s="1"/>
  <c r="D573" i="25"/>
  <c r="D572" i="25" s="1"/>
  <c r="E573" i="25"/>
  <c r="E572" i="25" s="1"/>
  <c r="B578" i="25"/>
  <c r="C578" i="25"/>
  <c r="C577" i="25" s="1"/>
  <c r="D578" i="25"/>
  <c r="E578" i="25"/>
  <c r="B579" i="25"/>
  <c r="D579" i="25"/>
  <c r="E579" i="25"/>
  <c r="B580" i="25"/>
  <c r="E338" i="23"/>
  <c r="D338" i="23"/>
  <c r="C338" i="23"/>
  <c r="B338" i="23"/>
  <c r="E337" i="23"/>
  <c r="D337" i="23"/>
  <c r="C337" i="23"/>
  <c r="B337" i="23"/>
  <c r="E336" i="23"/>
  <c r="D336" i="23"/>
  <c r="C336" i="23"/>
  <c r="B336" i="23"/>
  <c r="E335" i="23"/>
  <c r="D335" i="23"/>
  <c r="C335" i="23"/>
  <c r="C334" i="23" s="1"/>
  <c r="B335" i="23"/>
  <c r="B334" i="23" s="1"/>
  <c r="E334" i="23"/>
  <c r="D334" i="23"/>
  <c r="E330" i="23"/>
  <c r="D330" i="23"/>
  <c r="C330" i="23"/>
  <c r="C329" i="23" s="1"/>
  <c r="B330" i="23"/>
  <c r="B329" i="23" s="1"/>
  <c r="E329" i="23"/>
  <c r="D329" i="23"/>
  <c r="E328" i="23"/>
  <c r="D328" i="23"/>
  <c r="C328" i="23"/>
  <c r="B328" i="23"/>
  <c r="E327" i="23"/>
  <c r="E326" i="23" s="1"/>
  <c r="D327" i="23"/>
  <c r="C327" i="23"/>
  <c r="C326" i="23" s="1"/>
  <c r="B327" i="23"/>
  <c r="B326" i="23" s="1"/>
  <c r="D326" i="23"/>
  <c r="E325" i="23"/>
  <c r="D325" i="23"/>
  <c r="C325" i="23"/>
  <c r="B325" i="23"/>
  <c r="E324" i="23"/>
  <c r="D324" i="23"/>
  <c r="C324" i="23"/>
  <c r="C323" i="23" s="1"/>
  <c r="B324" i="23"/>
  <c r="E323" i="23"/>
  <c r="D323" i="23"/>
  <c r="B323" i="23"/>
  <c r="E322" i="23"/>
  <c r="D322" i="23"/>
  <c r="C322" i="23"/>
  <c r="B322" i="23"/>
  <c r="E321" i="23"/>
  <c r="D321" i="23"/>
  <c r="C321" i="23"/>
  <c r="C320" i="23" s="1"/>
  <c r="B321" i="23"/>
  <c r="B320" i="23" s="1"/>
  <c r="E320" i="23"/>
  <c r="D320" i="23"/>
  <c r="E319" i="23"/>
  <c r="D319" i="23"/>
  <c r="C319" i="23"/>
  <c r="B319" i="23"/>
  <c r="E318" i="23"/>
  <c r="D318" i="23"/>
  <c r="D317" i="23" s="1"/>
  <c r="C318" i="23"/>
  <c r="C317" i="23" s="1"/>
  <c r="B318" i="23"/>
  <c r="B317" i="23" s="1"/>
  <c r="E317" i="23"/>
  <c r="E316" i="23"/>
  <c r="D316" i="23"/>
  <c r="C316" i="23"/>
  <c r="B316" i="23"/>
  <c r="E315" i="23"/>
  <c r="D315" i="23"/>
  <c r="C315" i="23"/>
  <c r="C314" i="23" s="1"/>
  <c r="B315" i="23"/>
  <c r="B314" i="23" s="1"/>
  <c r="E314" i="23"/>
  <c r="D314" i="23"/>
  <c r="E313" i="23"/>
  <c r="D313" i="23"/>
  <c r="C313" i="23"/>
  <c r="B313" i="23"/>
  <c r="E312" i="23"/>
  <c r="E311" i="23" s="1"/>
  <c r="D312" i="23"/>
  <c r="D311" i="23" s="1"/>
  <c r="C312" i="23"/>
  <c r="C311" i="23" s="1"/>
  <c r="B312" i="23"/>
  <c r="B311" i="23" s="1"/>
  <c r="E310" i="23"/>
  <c r="D310" i="23"/>
  <c r="C310" i="23"/>
  <c r="B310" i="23"/>
  <c r="E309" i="23"/>
  <c r="D309" i="23"/>
  <c r="C309" i="23"/>
  <c r="C308" i="23" s="1"/>
  <c r="B309" i="23"/>
  <c r="B308" i="23" s="1"/>
  <c r="E308" i="23"/>
  <c r="D308" i="23"/>
  <c r="E299" i="23"/>
  <c r="D299" i="23"/>
  <c r="C299" i="23"/>
  <c r="B299" i="23"/>
  <c r="E294" i="23"/>
  <c r="E304" i="23" s="1"/>
  <c r="D294" i="23"/>
  <c r="D304" i="23" s="1"/>
  <c r="C294" i="23"/>
  <c r="C304" i="23" s="1"/>
  <c r="B294" i="23"/>
  <c r="B304" i="23" s="1"/>
  <c r="E290" i="23"/>
  <c r="D290" i="23"/>
  <c r="E289" i="23"/>
  <c r="D289" i="23"/>
  <c r="C289" i="23"/>
  <c r="B287" i="23"/>
  <c r="C290" i="23" s="1"/>
  <c r="E285" i="23"/>
  <c r="E288" i="23" s="1"/>
  <c r="D285" i="23"/>
  <c r="D288" i="23" s="1"/>
  <c r="C285" i="23"/>
  <c r="C288" i="23" s="1"/>
  <c r="E274" i="23"/>
  <c r="D274" i="23"/>
  <c r="C274" i="23"/>
  <c r="B274" i="23"/>
  <c r="E269" i="23"/>
  <c r="E279" i="23" s="1"/>
  <c r="D269" i="23"/>
  <c r="D279" i="23" s="1"/>
  <c r="C269" i="23"/>
  <c r="C279" i="23" s="1"/>
  <c r="B269" i="23"/>
  <c r="B279" i="23" s="1"/>
  <c r="E264" i="23"/>
  <c r="D264" i="23"/>
  <c r="C264" i="23"/>
  <c r="E263" i="23"/>
  <c r="D263" i="23"/>
  <c r="C263" i="23"/>
  <c r="E262" i="23"/>
  <c r="D262" i="23"/>
  <c r="C262" i="23"/>
  <c r="C265" i="23" s="1"/>
  <c r="B262" i="23"/>
  <c r="E249" i="23"/>
  <c r="D249" i="23"/>
  <c r="C249" i="23"/>
  <c r="B249" i="23"/>
  <c r="E244" i="23"/>
  <c r="E254" i="23" s="1"/>
  <c r="D244" i="23"/>
  <c r="D254" i="23" s="1"/>
  <c r="C244" i="23"/>
  <c r="C254" i="23" s="1"/>
  <c r="B244" i="23"/>
  <c r="B254" i="23" s="1"/>
  <c r="E239" i="23"/>
  <c r="D239" i="23"/>
  <c r="C239" i="23"/>
  <c r="E238" i="23"/>
  <c r="D238" i="23"/>
  <c r="C238" i="23"/>
  <c r="E237" i="23"/>
  <c r="D237" i="23"/>
  <c r="D240" i="23" s="1"/>
  <c r="C237" i="23"/>
  <c r="B237" i="23"/>
  <c r="D222" i="23"/>
  <c r="D225" i="23" s="1"/>
  <c r="E210" i="23"/>
  <c r="D210" i="23"/>
  <c r="C210" i="23"/>
  <c r="C225" i="23" s="1"/>
  <c r="B210" i="23"/>
  <c r="B225" i="23" s="1"/>
  <c r="E198" i="23"/>
  <c r="D198" i="23"/>
  <c r="C198" i="23"/>
  <c r="E174" i="23"/>
  <c r="E180" i="23" s="1"/>
  <c r="D174" i="23"/>
  <c r="D180" i="23" s="1"/>
  <c r="C174" i="23"/>
  <c r="C180" i="23" s="1"/>
  <c r="C181" i="23" s="1"/>
  <c r="B174" i="23"/>
  <c r="B180" i="23" s="1"/>
  <c r="E153" i="23"/>
  <c r="D153" i="23"/>
  <c r="C153" i="23"/>
  <c r="C152" i="23"/>
  <c r="E128" i="23"/>
  <c r="E143" i="23" s="1"/>
  <c r="D128" i="23"/>
  <c r="D143" i="23" s="1"/>
  <c r="C128" i="23"/>
  <c r="C143" i="23" s="1"/>
  <c r="C144" i="23" s="1"/>
  <c r="B128" i="23"/>
  <c r="B143" i="23" s="1"/>
  <c r="E116" i="23"/>
  <c r="D116" i="23"/>
  <c r="C116" i="23"/>
  <c r="C115" i="23"/>
  <c r="E91" i="23"/>
  <c r="E106" i="23" s="1"/>
  <c r="E77" i="23" s="1"/>
  <c r="E78" i="23" s="1"/>
  <c r="D91" i="23"/>
  <c r="D106" i="23" s="1"/>
  <c r="C91" i="23"/>
  <c r="C106" i="23" s="1"/>
  <c r="B91" i="23"/>
  <c r="B106" i="23" s="1"/>
  <c r="E79" i="23"/>
  <c r="D79" i="23"/>
  <c r="C79" i="23"/>
  <c r="E66" i="23"/>
  <c r="D66" i="23"/>
  <c r="C66" i="23"/>
  <c r="B66" i="23"/>
  <c r="E54" i="23"/>
  <c r="D54" i="23"/>
  <c r="C54" i="23"/>
  <c r="B54" i="23"/>
  <c r="E51" i="23"/>
  <c r="D51" i="23"/>
  <c r="C51" i="23"/>
  <c r="B51" i="23"/>
  <c r="E48" i="23"/>
  <c r="D48" i="23"/>
  <c r="C48" i="23"/>
  <c r="B48" i="23"/>
  <c r="E42" i="23"/>
  <c r="D42" i="23"/>
  <c r="C42" i="23"/>
  <c r="D307" i="23" l="1"/>
  <c r="E421" i="25"/>
  <c r="E296" i="25"/>
  <c r="D36" i="26"/>
  <c r="D154" i="26"/>
  <c r="D546" i="26"/>
  <c r="D582" i="26"/>
  <c r="D607" i="26"/>
  <c r="C646" i="26"/>
  <c r="D682" i="26"/>
  <c r="D707" i="26"/>
  <c r="D771" i="26"/>
  <c r="E782" i="26"/>
  <c r="E796" i="26"/>
  <c r="E882" i="26"/>
  <c r="D907" i="26"/>
  <c r="D932" i="26"/>
  <c r="D946" i="26"/>
  <c r="D957" i="26"/>
  <c r="D971" i="26"/>
  <c r="E982" i="26"/>
  <c r="E1032" i="26"/>
  <c r="E1107" i="26"/>
  <c r="E1132" i="26"/>
  <c r="D1157" i="26"/>
  <c r="D1196" i="26"/>
  <c r="C1246" i="26"/>
  <c r="C1336" i="26"/>
  <c r="E1406" i="26"/>
  <c r="D1480" i="26"/>
  <c r="D1520" i="26"/>
  <c r="C1651" i="26"/>
  <c r="C1726" i="26"/>
  <c r="C1740" i="26"/>
  <c r="C1826" i="26"/>
  <c r="C1851" i="26"/>
  <c r="E1933" i="26"/>
  <c r="E1943" i="26" s="1"/>
  <c r="E36" i="27"/>
  <c r="D106" i="29"/>
  <c r="E61" i="29"/>
  <c r="E240" i="23"/>
  <c r="D265" i="23"/>
  <c r="E307" i="23"/>
  <c r="C557" i="25"/>
  <c r="C554" i="25"/>
  <c r="C551" i="25"/>
  <c r="E472" i="25"/>
  <c r="E454" i="25" s="1"/>
  <c r="D407" i="25"/>
  <c r="D371" i="25"/>
  <c r="D113" i="25"/>
  <c r="D76" i="25"/>
  <c r="E64" i="25"/>
  <c r="E36" i="26"/>
  <c r="E168" i="26"/>
  <c r="E207" i="26"/>
  <c r="E232" i="26"/>
  <c r="B796" i="26"/>
  <c r="E1157" i="26"/>
  <c r="E1182" i="26"/>
  <c r="D1232" i="26"/>
  <c r="E1260" i="26"/>
  <c r="D1367" i="26"/>
  <c r="E1443" i="26"/>
  <c r="E1520" i="26"/>
  <c r="C1601" i="26"/>
  <c r="C1765" i="26"/>
  <c r="D1890" i="26"/>
  <c r="E1929" i="26"/>
  <c r="C125" i="27"/>
  <c r="D91" i="27"/>
  <c r="B491" i="28"/>
  <c r="C297" i="29"/>
  <c r="D108" i="29"/>
  <c r="E108" i="29"/>
  <c r="C240" i="23"/>
  <c r="D577" i="25"/>
  <c r="C296" i="25"/>
  <c r="C282" i="25"/>
  <c r="C113" i="25"/>
  <c r="C76" i="25"/>
  <c r="B971" i="26"/>
  <c r="B1196" i="26"/>
  <c r="D1915" i="26"/>
  <c r="D1968" i="26"/>
  <c r="D111" i="28"/>
  <c r="C410" i="28"/>
  <c r="D400" i="28"/>
  <c r="D371" i="28"/>
  <c r="D374" i="28" s="1"/>
  <c r="E351" i="29"/>
  <c r="D109" i="29"/>
  <c r="D183" i="29"/>
  <c r="E733" i="29"/>
  <c r="B400" i="28"/>
  <c r="E111" i="28"/>
  <c r="C74" i="28"/>
  <c r="D351" i="29"/>
  <c r="E34" i="29"/>
  <c r="E32" i="29"/>
  <c r="C733" i="29"/>
  <c r="C701" i="29"/>
  <c r="D34" i="29"/>
  <c r="D32" i="29"/>
  <c r="D35" i="29" s="1"/>
  <c r="C34" i="29"/>
  <c r="D701" i="29"/>
  <c r="B61" i="29"/>
  <c r="E109" i="29"/>
  <c r="C35" i="29"/>
  <c r="D645" i="29"/>
  <c r="D286" i="28"/>
  <c r="D284" i="28"/>
  <c r="D287" i="28" s="1"/>
  <c r="D571" i="28"/>
  <c r="D604" i="28" s="1"/>
  <c r="D36" i="28"/>
  <c r="D34" i="28"/>
  <c r="B517" i="28"/>
  <c r="E258" i="28"/>
  <c r="E260" i="28"/>
  <c r="B248" i="28"/>
  <c r="D302" i="28"/>
  <c r="C182" i="28"/>
  <c r="C185" i="28" s="1"/>
  <c r="C184" i="28"/>
  <c r="C411" i="28"/>
  <c r="E185" i="28"/>
  <c r="E591" i="28"/>
  <c r="E572" i="28" s="1"/>
  <c r="E62" i="28"/>
  <c r="C36" i="28"/>
  <c r="C34" i="28"/>
  <c r="C37" i="28" s="1"/>
  <c r="E276" i="28"/>
  <c r="B437" i="28"/>
  <c r="E73" i="28"/>
  <c r="E71" i="28"/>
  <c r="E74" i="28" s="1"/>
  <c r="D450" i="28"/>
  <c r="D260" i="28"/>
  <c r="D258" i="28"/>
  <c r="D261" i="28" s="1"/>
  <c r="B569" i="28"/>
  <c r="C211" i="28"/>
  <c r="C221" i="28"/>
  <c r="D74" i="28"/>
  <c r="B571" i="28"/>
  <c r="B604" i="28" s="1"/>
  <c r="B473" i="28"/>
  <c r="C147" i="28"/>
  <c r="C145" i="28"/>
  <c r="C148" i="28" s="1"/>
  <c r="C337" i="28"/>
  <c r="C340" i="28" s="1"/>
  <c r="C339" i="28"/>
  <c r="E410" i="28"/>
  <c r="E408" i="28"/>
  <c r="E411" i="28" s="1"/>
  <c r="E284" i="28"/>
  <c r="E287" i="28" s="1"/>
  <c r="E286" i="28"/>
  <c r="E221" i="28"/>
  <c r="E219" i="28"/>
  <c r="E222" i="28" s="1"/>
  <c r="D145" i="28"/>
  <c r="D147" i="28"/>
  <c r="B100" i="28"/>
  <c r="C373" i="28"/>
  <c r="B211" i="28"/>
  <c r="E100" i="28"/>
  <c r="B543" i="28"/>
  <c r="E371" i="28"/>
  <c r="E374" i="28" s="1"/>
  <c r="E373" i="28"/>
  <c r="B355" i="28"/>
  <c r="D276" i="28"/>
  <c r="E339" i="28"/>
  <c r="E337" i="28"/>
  <c r="E340" i="28" s="1"/>
  <c r="C73" i="28"/>
  <c r="C571" i="28"/>
  <c r="C604" i="28" s="1"/>
  <c r="C222" i="28"/>
  <c r="B63" i="28"/>
  <c r="D63" i="28"/>
  <c r="C355" i="28"/>
  <c r="C69" i="23"/>
  <c r="E222" i="23"/>
  <c r="E225" i="23" s="1"/>
  <c r="E265" i="23"/>
  <c r="B69" i="23"/>
  <c r="B40" i="23" s="1"/>
  <c r="B41" i="23" s="1"/>
  <c r="D69" i="23"/>
  <c r="E107" i="23"/>
  <c r="E69" i="23"/>
  <c r="B307" i="23"/>
  <c r="C176" i="25"/>
  <c r="C147" i="25"/>
  <c r="C150" i="25" s="1"/>
  <c r="E356" i="25"/>
  <c r="E354" i="25"/>
  <c r="E357" i="25" s="1"/>
  <c r="E255" i="25"/>
  <c r="E253" i="25"/>
  <c r="D331" i="25"/>
  <c r="D329" i="25"/>
  <c r="D332" i="25" s="1"/>
  <c r="C566" i="25"/>
  <c r="B554" i="25"/>
  <c r="B551" i="25"/>
  <c r="C533" i="25"/>
  <c r="C332" i="25"/>
  <c r="C307" i="25"/>
  <c r="B296" i="25"/>
  <c r="D224" i="25"/>
  <c r="D227" i="25" s="1"/>
  <c r="D147" i="25"/>
  <c r="D563" i="25"/>
  <c r="E497" i="25"/>
  <c r="E479" i="25" s="1"/>
  <c r="B577" i="25"/>
  <c r="B566" i="25"/>
  <c r="E557" i="25"/>
  <c r="E554" i="25"/>
  <c r="E551" i="25"/>
  <c r="C472" i="25"/>
  <c r="D270" i="25"/>
  <c r="C227" i="25"/>
  <c r="D566" i="25"/>
  <c r="E577" i="25"/>
  <c r="E566" i="25"/>
  <c r="E563" i="25"/>
  <c r="D557" i="25"/>
  <c r="D554" i="25"/>
  <c r="D551" i="25"/>
  <c r="D282" i="25"/>
  <c r="D64" i="25"/>
  <c r="D35" i="25" s="1"/>
  <c r="D549" i="25" s="1"/>
  <c r="D1246" i="26"/>
  <c r="D796" i="26"/>
  <c r="C221" i="26"/>
  <c r="B696" i="26"/>
  <c r="D721" i="26"/>
  <c r="D921" i="26"/>
  <c r="E971" i="26"/>
  <c r="B1146" i="26"/>
  <c r="C104" i="26"/>
  <c r="D179" i="26"/>
  <c r="D193" i="26"/>
  <c r="D207" i="26"/>
  <c r="D232" i="26"/>
  <c r="D257" i="26"/>
  <c r="D282" i="26"/>
  <c r="D307" i="26"/>
  <c r="D332" i="26"/>
  <c r="D357" i="26"/>
  <c r="D382" i="26"/>
  <c r="D407" i="26"/>
  <c r="D432" i="26"/>
  <c r="D457" i="26"/>
  <c r="D482" i="26"/>
  <c r="D507" i="26"/>
  <c r="C607" i="26"/>
  <c r="D657" i="26"/>
  <c r="E732" i="26"/>
  <c r="C807" i="26"/>
  <c r="D857" i="26"/>
  <c r="E932" i="26"/>
  <c r="C1007" i="26"/>
  <c r="D1057" i="26"/>
  <c r="C1082" i="26"/>
  <c r="B1096" i="26"/>
  <c r="D1132" i="26"/>
  <c r="D1182" i="26"/>
  <c r="C1196" i="26"/>
  <c r="C1207" i="26"/>
  <c r="B1221" i="26"/>
  <c r="D1260" i="26"/>
  <c r="E1367" i="26"/>
  <c r="C1480" i="26"/>
  <c r="E1534" i="26"/>
  <c r="C1576" i="26"/>
  <c r="C1751" i="26"/>
  <c r="D1851" i="26"/>
  <c r="E1901" i="26"/>
  <c r="C1968" i="26"/>
  <c r="E771" i="26"/>
  <c r="B896" i="26"/>
  <c r="C946" i="26"/>
  <c r="C36" i="26"/>
  <c r="C79" i="26"/>
  <c r="C129" i="26"/>
  <c r="C154" i="26"/>
  <c r="E193" i="26"/>
  <c r="C957" i="26"/>
  <c r="D1082" i="26"/>
  <c r="C1096" i="26"/>
  <c r="C1107" i="26"/>
  <c r="C1157" i="26"/>
  <c r="C1221" i="26"/>
  <c r="C1232" i="26"/>
  <c r="D1285" i="26"/>
  <c r="C1311" i="26"/>
  <c r="C1406" i="26"/>
  <c r="C1840" i="26"/>
  <c r="C1876" i="26"/>
  <c r="C1901" i="26"/>
  <c r="C1929" i="26"/>
  <c r="C93" i="26"/>
  <c r="C546" i="26"/>
  <c r="D557" i="26"/>
  <c r="E632" i="26"/>
  <c r="C707" i="26"/>
  <c r="D757" i="26"/>
  <c r="E832" i="26"/>
  <c r="C907" i="26"/>
  <c r="D1311" i="26"/>
  <c r="D1325" i="26"/>
  <c r="C1367" i="26"/>
  <c r="E1480" i="26"/>
  <c r="D1559" i="26"/>
  <c r="E1575" i="26"/>
  <c r="C1615" i="26"/>
  <c r="D1865" i="26"/>
  <c r="D1876" i="26"/>
  <c r="D1929" i="26"/>
  <c r="D1933" i="26"/>
  <c r="D1943" i="26" s="1"/>
  <c r="E1968" i="26"/>
  <c r="C36" i="27"/>
  <c r="B120" i="27"/>
  <c r="D112" i="27"/>
  <c r="E61" i="27"/>
  <c r="E112" i="27"/>
  <c r="D61" i="27"/>
  <c r="B93" i="27"/>
  <c r="B125" i="27" s="1"/>
  <c r="C62" i="27"/>
  <c r="E129" i="26"/>
  <c r="C168" i="26"/>
  <c r="E179" i="26"/>
  <c r="C1698" i="26"/>
  <c r="C1701" i="26" s="1"/>
  <c r="C1700" i="26"/>
  <c r="D61" i="26"/>
  <c r="D62" i="26" s="1"/>
  <c r="E1196" i="26"/>
  <c r="E1648" i="26"/>
  <c r="E1650" i="26"/>
  <c r="D1798" i="26"/>
  <c r="D1800" i="26"/>
  <c r="E1096" i="26"/>
  <c r="C1623" i="26"/>
  <c r="C1626" i="26" s="1"/>
  <c r="C1625" i="26"/>
  <c r="E857" i="26"/>
  <c r="E907" i="26"/>
  <c r="E1057" i="26"/>
  <c r="D1954" i="26"/>
  <c r="D1953" i="26" s="1"/>
  <c r="E1750" i="26"/>
  <c r="E1748" i="26"/>
  <c r="E1825" i="26"/>
  <c r="E1823" i="26"/>
  <c r="E76" i="26"/>
  <c r="E79" i="26" s="1"/>
  <c r="C532" i="26"/>
  <c r="D532" i="26"/>
  <c r="C582" i="26"/>
  <c r="C632" i="26"/>
  <c r="C682" i="26"/>
  <c r="C732" i="26"/>
  <c r="C782" i="26"/>
  <c r="C832" i="26"/>
  <c r="C882" i="26"/>
  <c r="C932" i="26"/>
  <c r="C982" i="26"/>
  <c r="C1032" i="26"/>
  <c r="B1974" i="26"/>
  <c r="B1973" i="26" s="1"/>
  <c r="E1954" i="26"/>
  <c r="E1953" i="26" s="1"/>
  <c r="D1700" i="26"/>
  <c r="D1698" i="26"/>
  <c r="E557" i="26"/>
  <c r="E607" i="26"/>
  <c r="E657" i="26"/>
  <c r="E707" i="26"/>
  <c r="E957" i="26"/>
  <c r="E1007" i="26"/>
  <c r="C61" i="26"/>
  <c r="C62" i="26" s="1"/>
  <c r="C1285" i="26"/>
  <c r="B1544" i="26"/>
  <c r="B1542" i="26"/>
  <c r="B1545" i="26" s="1"/>
  <c r="B1945" i="26"/>
  <c r="E1800" i="26"/>
  <c r="E1798" i="26"/>
  <c r="B1968" i="26"/>
  <c r="E757" i="26"/>
  <c r="E807" i="26"/>
  <c r="D1625" i="26"/>
  <c r="D1623" i="26"/>
  <c r="D1626" i="26" s="1"/>
  <c r="D1775" i="26"/>
  <c r="D1773" i="26"/>
  <c r="D1776" i="26" s="1"/>
  <c r="D1544" i="26"/>
  <c r="C1542" i="26"/>
  <c r="C1545" i="26" s="1"/>
  <c r="C1675" i="26"/>
  <c r="C1673" i="26"/>
  <c r="C1676" i="26" s="1"/>
  <c r="E1723" i="26"/>
  <c r="E1725" i="26"/>
  <c r="D1750" i="26"/>
  <c r="D1748" i="26"/>
  <c r="D1751" i="26" s="1"/>
  <c r="D1945" i="26"/>
  <c r="D1825" i="26"/>
  <c r="D1823" i="26"/>
  <c r="D1826" i="26" s="1"/>
  <c r="E1850" i="26"/>
  <c r="E1848" i="26"/>
  <c r="E1851" i="26" s="1"/>
  <c r="D1336" i="26"/>
  <c r="C1954" i="26"/>
  <c r="C1953" i="26" s="1"/>
  <c r="C1431" i="26"/>
  <c r="C1432" i="26" s="1"/>
  <c r="D1443" i="26"/>
  <c r="E1625" i="26"/>
  <c r="E1623" i="26"/>
  <c r="E1626" i="26" s="1"/>
  <c r="D1650" i="26"/>
  <c r="D1648" i="26"/>
  <c r="D1651" i="26" s="1"/>
  <c r="D1675" i="26"/>
  <c r="D1673" i="26"/>
  <c r="D1676" i="26" s="1"/>
  <c r="E1700" i="26"/>
  <c r="E1698" i="26"/>
  <c r="E1701" i="26" s="1"/>
  <c r="D1725" i="26"/>
  <c r="D1723" i="26"/>
  <c r="D1726" i="26" s="1"/>
  <c r="E1775" i="26"/>
  <c r="E1773" i="26"/>
  <c r="E1776" i="26" s="1"/>
  <c r="E1890" i="26"/>
  <c r="E1872" i="26" s="1"/>
  <c r="D1974" i="26"/>
  <c r="D1973" i="26" s="1"/>
  <c r="C1534" i="26"/>
  <c r="D1545" i="26"/>
  <c r="D1601" i="26"/>
  <c r="E1675" i="26"/>
  <c r="E1673" i="26"/>
  <c r="C1800" i="26"/>
  <c r="C1798" i="26"/>
  <c r="C1801" i="26" s="1"/>
  <c r="C1945" i="26"/>
  <c r="E1974" i="26"/>
  <c r="E1973" i="26" s="1"/>
  <c r="E1910" i="26"/>
  <c r="E1915" i="26" s="1"/>
  <c r="D1431" i="26"/>
  <c r="D1432" i="26" s="1"/>
  <c r="D1573" i="26"/>
  <c r="D1576" i="26" s="1"/>
  <c r="C1974" i="26"/>
  <c r="C1973" i="26" s="1"/>
  <c r="E1431" i="26"/>
  <c r="E1432" i="26" s="1"/>
  <c r="E1573" i="26"/>
  <c r="E226" i="25"/>
  <c r="E224" i="25"/>
  <c r="E505" i="25"/>
  <c r="E507" i="25"/>
  <c r="C406" i="25"/>
  <c r="B404" i="25"/>
  <c r="C407" i="25"/>
  <c r="B379" i="25"/>
  <c r="C382" i="25" s="1"/>
  <c r="C381" i="25"/>
  <c r="B549" i="25"/>
  <c r="D36" i="25"/>
  <c r="D505" i="25"/>
  <c r="D508" i="25" s="1"/>
  <c r="D507" i="25"/>
  <c r="E482" i="25"/>
  <c r="E480" i="25"/>
  <c r="E432" i="25"/>
  <c r="E430" i="25"/>
  <c r="D432" i="25"/>
  <c r="D430" i="25"/>
  <c r="D433" i="25" s="1"/>
  <c r="E331" i="25"/>
  <c r="E329" i="25"/>
  <c r="C36" i="25"/>
  <c r="C39" i="25" s="1"/>
  <c r="C549" i="25"/>
  <c r="C38" i="25"/>
  <c r="E147" i="25"/>
  <c r="E150" i="25" s="1"/>
  <c r="E176" i="25"/>
  <c r="E149" i="25"/>
  <c r="D480" i="25"/>
  <c r="D483" i="25" s="1"/>
  <c r="D482" i="25"/>
  <c r="E455" i="25"/>
  <c r="E458" i="25" s="1"/>
  <c r="E457" i="25"/>
  <c r="E35" i="25"/>
  <c r="E65" i="25" s="1"/>
  <c r="E550" i="25"/>
  <c r="B65" i="25"/>
  <c r="B550" i="25"/>
  <c r="E533" i="25"/>
  <c r="E407" i="25"/>
  <c r="D307" i="25"/>
  <c r="D253" i="25"/>
  <c r="D256" i="25" s="1"/>
  <c r="D187" i="25"/>
  <c r="C186" i="25"/>
  <c r="D149" i="25"/>
  <c r="E113" i="25"/>
  <c r="E76" i="25"/>
  <c r="E379" i="25"/>
  <c r="E382" i="25" s="1"/>
  <c r="C65" i="25"/>
  <c r="B354" i="25"/>
  <c r="C357" i="25" s="1"/>
  <c r="C149" i="25"/>
  <c r="C550" i="25"/>
  <c r="E40" i="23"/>
  <c r="E70" i="23" s="1"/>
  <c r="D114" i="23"/>
  <c r="D144" i="23" s="1"/>
  <c r="D151" i="23"/>
  <c r="D181" i="23" s="1"/>
  <c r="B77" i="23"/>
  <c r="B78" i="23" s="1"/>
  <c r="E114" i="23"/>
  <c r="E151" i="23"/>
  <c r="E181" i="23" s="1"/>
  <c r="D196" i="23"/>
  <c r="C307" i="23"/>
  <c r="C40" i="23"/>
  <c r="C70" i="23"/>
  <c r="C77" i="23"/>
  <c r="C107" i="23" s="1"/>
  <c r="B114" i="23"/>
  <c r="B151" i="23"/>
  <c r="C196" i="23"/>
  <c r="E196" i="23"/>
  <c r="D40" i="23"/>
  <c r="D70" i="23" s="1"/>
  <c r="D77" i="23"/>
  <c r="D107" i="23"/>
  <c r="B196" i="23"/>
  <c r="B226" i="23" s="1"/>
  <c r="B582" i="25" l="1"/>
  <c r="C582" i="25"/>
  <c r="D150" i="25"/>
  <c r="E261" i="28"/>
  <c r="D148" i="28"/>
  <c r="E35" i="29"/>
  <c r="E33" i="28"/>
  <c r="E63" i="28" s="1"/>
  <c r="D37" i="28"/>
  <c r="D185" i="28"/>
  <c r="D340" i="28"/>
  <c r="E148" i="28"/>
  <c r="B70" i="23"/>
  <c r="D38" i="25"/>
  <c r="D65" i="25"/>
  <c r="D550" i="25"/>
  <c r="D582" i="25" s="1"/>
  <c r="E227" i="25"/>
  <c r="B1946" i="26"/>
  <c r="B1978" i="26" s="1"/>
  <c r="E1801" i="26"/>
  <c r="D1701" i="26"/>
  <c r="D62" i="27"/>
  <c r="D93" i="27"/>
  <c r="D125" i="27" s="1"/>
  <c r="E62" i="27"/>
  <c r="E93" i="27"/>
  <c r="E125" i="27" s="1"/>
  <c r="E1676" i="26"/>
  <c r="E1651" i="26"/>
  <c r="C1946" i="26"/>
  <c r="C1978" i="26" s="1"/>
  <c r="E1826" i="26"/>
  <c r="D1946" i="26"/>
  <c r="D1978" i="26" s="1"/>
  <c r="E1576" i="26"/>
  <c r="E1945" i="26"/>
  <c r="E1875" i="26"/>
  <c r="E1873" i="26"/>
  <c r="E1876" i="26" s="1"/>
  <c r="E1946" i="26"/>
  <c r="D1801" i="26"/>
  <c r="E1726" i="26"/>
  <c r="E1751" i="26"/>
  <c r="E483" i="25"/>
  <c r="E508" i="25"/>
  <c r="E38" i="25"/>
  <c r="E36" i="25"/>
  <c r="E39" i="25" s="1"/>
  <c r="E549" i="25"/>
  <c r="E582" i="25" s="1"/>
  <c r="D39" i="25"/>
  <c r="E256" i="25"/>
  <c r="E278" i="25"/>
  <c r="E332" i="25"/>
  <c r="E433" i="25"/>
  <c r="C197" i="23"/>
  <c r="C199" i="23"/>
  <c r="C306" i="23"/>
  <c r="B115" i="23"/>
  <c r="C118" i="23" s="1"/>
  <c r="C117" i="23"/>
  <c r="E306" i="23"/>
  <c r="E339" i="23" s="1"/>
  <c r="E199" i="23"/>
  <c r="E197" i="23"/>
  <c r="B152" i="23"/>
  <c r="C155" i="23" s="1"/>
  <c r="C154" i="23"/>
  <c r="B144" i="23"/>
  <c r="D306" i="23"/>
  <c r="D339" i="23" s="1"/>
  <c r="D199" i="23"/>
  <c r="D197" i="23"/>
  <c r="E115" i="23"/>
  <c r="E117" i="23"/>
  <c r="D115" i="23"/>
  <c r="D118" i="23" s="1"/>
  <c r="D117" i="23"/>
  <c r="B197" i="23"/>
  <c r="B306" i="23"/>
  <c r="B339" i="23" s="1"/>
  <c r="D78" i="23"/>
  <c r="D80" i="23"/>
  <c r="E226" i="23"/>
  <c r="B181" i="23"/>
  <c r="C43" i="23"/>
  <c r="C41" i="23"/>
  <c r="C44" i="23" s="1"/>
  <c r="D226" i="23"/>
  <c r="E144" i="23"/>
  <c r="E80" i="23"/>
  <c r="D43" i="23"/>
  <c r="D41" i="23"/>
  <c r="C226" i="23"/>
  <c r="C78" i="23"/>
  <c r="C81" i="23" s="1"/>
  <c r="C80" i="23"/>
  <c r="C339" i="23"/>
  <c r="E154" i="23"/>
  <c r="E152" i="23"/>
  <c r="B107" i="23"/>
  <c r="D152" i="23"/>
  <c r="D155" i="23" s="1"/>
  <c r="D154" i="23"/>
  <c r="E41" i="23"/>
  <c r="E43" i="23"/>
  <c r="E34" i="28" l="1"/>
  <c r="E37" i="28" s="1"/>
  <c r="E36" i="28"/>
  <c r="E571" i="28"/>
  <c r="E604" i="28" s="1"/>
  <c r="E200" i="23"/>
  <c r="D44" i="23"/>
  <c r="E118" i="23"/>
  <c r="D200" i="23"/>
  <c r="E1978" i="26"/>
  <c r="E279" i="25"/>
  <c r="E282" i="25" s="1"/>
  <c r="E281" i="25"/>
  <c r="E44" i="23"/>
  <c r="E155" i="23"/>
  <c r="D81" i="23"/>
  <c r="E81" i="23"/>
  <c r="C200" i="23"/>
</calcChain>
</file>

<file path=xl/comments1.xml><?xml version="1.0" encoding="utf-8"?>
<comments xmlns="http://schemas.openxmlformats.org/spreadsheetml/2006/main">
  <authors>
    <author>Ina Dhaskali</author>
  </authors>
  <commentList>
    <comment ref="E369" authorId="0" shapeId="0">
      <text>
        <r>
          <rPr>
            <b/>
            <sz val="9"/>
            <color indexed="81"/>
            <rFont val="Tahoma"/>
            <family val="2"/>
          </rPr>
          <t>Ina Dhaskali:</t>
        </r>
        <r>
          <rPr>
            <sz val="9"/>
            <color indexed="81"/>
            <rFont val="Tahoma"/>
            <family val="2"/>
          </rPr>
          <t xml:space="preserve">
te vendoset sasia</t>
        </r>
      </text>
    </comment>
    <comment ref="E392" authorId="0" shapeId="0">
      <text>
        <r>
          <rPr>
            <b/>
            <sz val="9"/>
            <color indexed="81"/>
            <rFont val="Tahoma"/>
            <family val="2"/>
          </rPr>
          <t>Ina Dhaskali:</t>
        </r>
        <r>
          <rPr>
            <sz val="9"/>
            <color indexed="81"/>
            <rFont val="Tahoma"/>
            <family val="2"/>
          </rPr>
          <t xml:space="preserve">
te vendoset sasia</t>
        </r>
      </text>
    </comment>
    <comment ref="E415" authorId="0" shapeId="0">
      <text>
        <r>
          <rPr>
            <b/>
            <sz val="9"/>
            <color indexed="81"/>
            <rFont val="Tahoma"/>
            <family val="2"/>
          </rPr>
          <t>Ina Dhaskali:</t>
        </r>
        <r>
          <rPr>
            <sz val="9"/>
            <color indexed="81"/>
            <rFont val="Tahoma"/>
            <family val="2"/>
          </rPr>
          <t xml:space="preserve">
te vendoset sasia</t>
        </r>
      </text>
    </comment>
  </commentList>
</comments>
</file>

<file path=xl/comments2.xml><?xml version="1.0" encoding="utf-8"?>
<comments xmlns="http://schemas.openxmlformats.org/spreadsheetml/2006/main">
  <authors>
    <author>Author</author>
  </authors>
  <commentList>
    <comment ref="E20" authorId="0" shapeId="0">
      <text>
        <r>
          <rPr>
            <b/>
            <sz val="9"/>
            <color indexed="81"/>
            <rFont val="Tahoma"/>
            <family val="2"/>
          </rPr>
          <t>Author:</t>
        </r>
        <r>
          <rPr>
            <sz val="9"/>
            <color indexed="81"/>
            <rFont val="Tahoma"/>
            <family val="2"/>
          </rPr>
          <t xml:space="preserve">
te hiqet nese ska tregues</t>
        </r>
      </text>
    </comment>
  </commentList>
</comments>
</file>

<file path=xl/sharedStrings.xml><?xml version="1.0" encoding="utf-8"?>
<sst xmlns="http://schemas.openxmlformats.org/spreadsheetml/2006/main" count="6504" uniqueCount="914">
  <si>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</si>
  <si>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</si>
  <si>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</si>
  <si>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</si>
  <si>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</si>
  <si>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</si>
  <si>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</si>
  <si>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</si>
  <si>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</si>
  <si>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</si>
  <si>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</si>
  <si>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</si>
  <si>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</si>
  <si>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</si>
  <si>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</si>
  <si>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</si>
  <si>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</si>
  <si>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</si>
  <si>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</si>
  <si>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</si>
  <si>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</si>
  <si>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</si>
  <si>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</si>
  <si>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</si>
  <si>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</si>
  <si>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</si>
  <si>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</si>
  <si>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Vlera e Synuar</t>
  </si>
  <si>
    <t>Produkti 1</t>
  </si>
  <si>
    <t>Kodi i Projektit të Investimeve</t>
  </si>
  <si>
    <t>Vlera Bazë</t>
  </si>
  <si>
    <t>Emërtimi i Treguesit x (shto tregues sipas rastit)</t>
  </si>
  <si>
    <t>601. Sigurimet Shoqërore dhe Shendetësore</t>
  </si>
  <si>
    <t>Produktet për Objektivin 1</t>
  </si>
  <si>
    <t>Kosto totale e produktit 1</t>
  </si>
  <si>
    <r>
      <t xml:space="preserve">Detajimi i Kostos Totale të </t>
    </r>
    <r>
      <rPr>
        <b/>
        <sz val="8"/>
        <color rgb="FFFF0000"/>
        <rFont val="Garamond"/>
        <family val="1"/>
      </rPr>
      <t>Produktit 1</t>
    </r>
    <r>
      <rPr>
        <b/>
        <sz val="8"/>
        <color theme="1"/>
        <rFont val="Garamond"/>
        <family val="1"/>
      </rPr>
      <t xml:space="preserve"> sipas Artikujve Ekonomikë</t>
    </r>
  </si>
  <si>
    <t>Kontroll</t>
  </si>
  <si>
    <r>
      <t xml:space="preserve">Detajimi i Kostos Totale të </t>
    </r>
    <r>
      <rPr>
        <b/>
        <sz val="8"/>
        <color rgb="FFFF0000"/>
        <rFont val="Garamond"/>
        <family val="1"/>
      </rPr>
      <t xml:space="preserve">Produktit 1 </t>
    </r>
    <r>
      <rPr>
        <b/>
        <sz val="8"/>
        <color theme="1"/>
        <rFont val="Garamond"/>
        <family val="1"/>
      </rPr>
      <t>sipas Artikujve Ekonomikë</t>
    </r>
  </si>
  <si>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</si>
  <si>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</si>
  <si>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</si>
  <si>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</si>
  <si>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</si>
  <si>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</si>
  <si>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</si>
  <si>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Kodi i Projektit të Investimeve****</t>
  </si>
  <si>
    <t>Totali i shpenzimeve të Programit sipas produkteve*****</t>
  </si>
  <si>
    <t>Totali i shpenzimeve të Programit sipas artikujve*****</t>
  </si>
  <si>
    <t>Buxheti 2020-2022</t>
  </si>
  <si>
    <t>2020-2022</t>
  </si>
  <si>
    <t>Kapitulli 01</t>
  </si>
  <si>
    <t>Kapitulli 05</t>
  </si>
  <si>
    <t xml:space="preserve">Produkti 1 </t>
  </si>
  <si>
    <t>Kodi i Projektit sipas listes se investimeve</t>
  </si>
  <si>
    <t>Kapitull 02</t>
  </si>
  <si>
    <t>Kapitulli 03</t>
  </si>
  <si>
    <t>Kapitulli 04</t>
  </si>
  <si>
    <t>Produkti 2</t>
  </si>
  <si>
    <r>
      <t xml:space="preserve">Detajimi i Kostos Totale të </t>
    </r>
    <r>
      <rPr>
        <b/>
        <sz val="8"/>
        <color rgb="FFFF0000"/>
        <rFont val="Garamond"/>
        <family val="1"/>
      </rPr>
      <t xml:space="preserve">Produktit 2 </t>
    </r>
    <r>
      <rPr>
        <b/>
        <sz val="8"/>
        <color theme="1"/>
        <rFont val="Garamond"/>
        <family val="1"/>
      </rPr>
      <t>sipas Artikujve Ekonomikë</t>
    </r>
  </si>
  <si>
    <t>Kosto totale e produkti 2</t>
  </si>
  <si>
    <t xml:space="preserve">Kosto totale e projektit </t>
  </si>
  <si>
    <t xml:space="preserve">Kosto totale e produktit </t>
  </si>
  <si>
    <t>Kapitull 05</t>
  </si>
  <si>
    <t>Kapitulli 02</t>
  </si>
  <si>
    <t>Siguria Ushqimore dhe Mbrojtja e Konsumatorit</t>
  </si>
  <si>
    <t>04220</t>
  </si>
  <si>
    <t>04230</t>
  </si>
  <si>
    <t xml:space="preserve">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 </t>
  </si>
  <si>
    <t>04240</t>
  </si>
  <si>
    <t>Përmirësimi i politikave kombëtare për ujitjen, kullimin dhe mbrojtjen nga përmbytja në përshtatje me ndryshimet klimaterike, duke kordinuar ndërtimin, rehabilitimin dhe mirëmbajtjen e sistemit të ujitjes, kullimit dhe mbrojtjes nga përmbytja si dhe reformimin e menaxhimit të ketyre sistemeve,  nëpërmjet transferimit të një pjese të përgjegjësive të ujitjes dhe kullimit nga Ministria e Bujqësisë dhe Zhvillimit Rural (MBZHR) tek  Bashkitë/ Organizatat e Përdoruesve të Ujit, për të siguruar qëndrueshmërinë e këtyre sistemeve, reduktimin e presionit në financat publike, rritjen e përgjegjësise dhe përmirësimit të kthimit të kostove, me ndikim  në rritjen e produktivitetit bujqësor kombëtar.</t>
  </si>
  <si>
    <t>04250</t>
  </si>
  <si>
    <t>04860</t>
  </si>
  <si>
    <t>Ky program përfshin realizimin e politikave të MBZHR-së, për zhvillimin e bujqësisë, duke asistuar fermerët me metoda dhe materiale të reja (inpute) për bujqësinë; paketa/karta teknologjike (elementë të përmirësura) për kultura bujqësore dhe blegtorale, hallka të larta të disa lloje farërash e fidanësh të çertifikuara; trajnimin e specialistëve të bujqësisë; publikime dhe mjete të tjera të komunikimit masiv; promovimin e bashkëpunimit bujqësor, promovimin dhe mbështetjen e barazisë gjinore.</t>
  </si>
  <si>
    <t>05470</t>
  </si>
  <si>
    <t>01110</t>
  </si>
  <si>
    <t>PLANIFIKIM MENAXHIM ADMINISTRIMI</t>
  </si>
  <si>
    <t xml:space="preserve">FORMAT 2: FORMATI STANDARD I PËRGATITJES SË KËRKESAVE BUXHETORE PBA 2020-2022 </t>
  </si>
  <si>
    <t>trend rritës</t>
  </si>
  <si>
    <t>Kosto totale e produktit 2</t>
  </si>
  <si>
    <t>Produkti 3</t>
  </si>
  <si>
    <t>Kosto totale e produktit 3</t>
  </si>
  <si>
    <t>Produkti 4</t>
  </si>
  <si>
    <t>Kosto totale e produktit 4</t>
  </si>
  <si>
    <t>Produkti 5</t>
  </si>
  <si>
    <t>Kosto totale e produktit 5</t>
  </si>
  <si>
    <t>Produkti 6</t>
  </si>
  <si>
    <t>Kosto totale e produktit 6</t>
  </si>
  <si>
    <t>Objektivi 2 i Politikës së Programit</t>
  </si>
  <si>
    <t>Treguesit e Performancës për Objektivin 2</t>
  </si>
  <si>
    <t>Produktet për Objektivin 2</t>
  </si>
  <si>
    <t>Menaxhimi i infrastruktures së kullimit dhe ujitjes</t>
  </si>
  <si>
    <t>Rritja e prodhimit bujqësor nëpërmjet plotesimit të vazhdueshëm të nevojave të fermerëve për ujë, për ujitje, sigurimin e kullimit   dhe zvogëlimin e rrezikut nga përmbytjet.</t>
  </si>
  <si>
    <t>Rritja e peshës se prodhimit bujqësor ndaj PBB</t>
  </si>
  <si>
    <t>% e fermerëve që përfitojnë nga permiresimi i infrastruktures ujitëse dhe kulluese ndaj totalit të fermërëve ne siperfaqen potencialisht te ujitshme</t>
  </si>
  <si>
    <t>Ofrimi i shërbimeve të qëndrueshme dhe të besueshme të ujitjes, nëpërmjet rehabilitimit dhe përmirësimit/mirëmbajtjes  të sistemeve kryesore ujitëse</t>
  </si>
  <si>
    <t>Përqindja e sipërfaqes ujitëse ku fermerët kanë akses për ujë për ujitje, kundrejt sipërfaqes potencialisht të ujitshme (360 000 ha)</t>
  </si>
  <si>
    <t>Rritja vjetore e sipërfaqes ujitëse me infrastrukturë kryesore të përmirësuar/mirëmbajtur ( si proces ciklik vjetor ne ha)</t>
  </si>
  <si>
    <t xml:space="preserve">Sipërfaqe ujitëse me rrjetin kryesorë ujitës të mirëmbajtur </t>
  </si>
  <si>
    <t>Mundësohet pastrimi nga bimësia dhe depozitimi i dherave, me ekskavator, të rrjetit të kanaleve kryesorë ujitës  si dhe kryeht riparimi i veprave të artit për furnizim më të mirë me ujë të rrjetit të kanaleve sekondarë që administrohen nga bashkitë</t>
  </si>
  <si>
    <t>ha (hektare)</t>
  </si>
  <si>
    <t>Detajimi i Kostos Totale të Produktit 1 sipas Artikujve Ekonomikë</t>
  </si>
  <si>
    <t>Kategoria 1: Shpenzimet Administrative Kapitale (nuk ka)</t>
  </si>
  <si>
    <t>Përmirësimi i Infrastrukturës Kryesore të Ujitjes</t>
  </si>
  <si>
    <t>Kanali Ujites Rragam, Shkoder</t>
  </si>
  <si>
    <t>M051526</t>
  </si>
  <si>
    <t xml:space="preserve">Permireson ujitjen e tokave bujqesore ne zonen e Shkodres dhe Malesise se Madhe nga rritja e kapacitetit transportues i ujit, nepermjet rikonstruksionit te kanalit me veshje me beton dhe rikonstruksioni i te gjithe veprave te artit.  </t>
  </si>
  <si>
    <t>Kanali Ujites Ndroq-Callik</t>
  </si>
  <si>
    <t>Mundeson ujitjen ne rreth 2000 ha (ne fazen  e pare), nepermjet rikonstruksionit te vepres se marrjes ne lumin Erzen (ne Ndroq), kryesisht portat dhe mekanizmat e komandimit te tyre si dhe rikonstruksioni i nje pjese te kanalit kryesore (veshje me beton dhe vepra arti)</t>
  </si>
  <si>
    <t>Detajimi i Kostos Totale të Produktit 2 sipas Artikujve Ekonomikë</t>
  </si>
  <si>
    <t>Mundesojne permiresimin e ujitjes  nepermjet rehabilitimit/rikonstruksionit te kanaleve kryesore dhe veprave te artit</t>
  </si>
  <si>
    <t>Detajimi i Kostos Totale të Produktit 3 sipas Artikujve Ekonomikë</t>
  </si>
  <si>
    <t>Kosto totale e produkti 3</t>
  </si>
  <si>
    <t>Kosto totale e produkti 1</t>
  </si>
  <si>
    <t>Rehabilitimi i Infrastrukturës së Ujitjes-Projekti i Burimeve Ujore dhe Ujitjes (financuar nga Banka Boterore)</t>
  </si>
  <si>
    <t>Rehabilitimi i Skemave Ujitese Krutje dhe Terbuf ne Lushnje, Kurjan-Strum ne Roskovec, Koshnice ne Devoll dhe me shtesen e financimit, perkatesisht skemat Tregtan 1 dhe Tregtan2 ne Has, Sllanica ne Uren Vajgurore,  Leminot ne Maliq, Dega Lushnje dhe Dega Çukas ne Leshnje-Divjake, Janjar ne Konispol dhe Deget e Krutjes V1 dhe V2 ne Divjake</t>
  </si>
  <si>
    <t>KM05016</t>
  </si>
  <si>
    <t xml:space="preserve">Permiresimi i ujitjes nepermjet rehabilitimit te plote te infrastruktures ujitese (rrjetit te kanaleve kryesore, veprave te artit, stacioneve te pompimit etj)  </t>
  </si>
  <si>
    <t>TVSH dhe KL per Projekti i Burimeve Ujore dhe Ujitjes (financuar nga Banka Boterore)</t>
  </si>
  <si>
    <t>M051029</t>
  </si>
  <si>
    <t>Krijimi i kuadrit strategjik për të menaxhuar në mënyrë të integruar burimet e ujit në nivel kombëtar dhe në basenet e Lumenjve Drin-Buna dhe Seman (financuar nga Granti SIDA)</t>
  </si>
  <si>
    <t>Administrimi i ujerave/ Grant i Burimeve ujore dhe ujitjes/ Granti suedez SIDA</t>
  </si>
  <si>
    <t>GM05048</t>
  </si>
  <si>
    <t xml:space="preserve">Parashtron krijimin e kuadrit strategjik për të menaxhuar në mënyrë të integruar burimet e ujit në nivel kombëtar dhe në basenet e Lumenjve Drin-Buna dhe Seman, nëpërmjet: (a) përgatitjes së strategjisë Kombëtare MIBU; (b) përgatitjen e dy planeve të rëna dakord RBM për basenet e Drini-Buna dhe Semani; dhe, (c) krijimin e një baze të dhënash për Burimet e Ujit; </t>
  </si>
  <si>
    <t>Numer/planesh</t>
  </si>
  <si>
    <t>TVSH per Grant te Burimeve ujore (financuar nga SIDA/grant</t>
  </si>
  <si>
    <t>M051289</t>
  </si>
  <si>
    <t xml:space="preserve">Mbeshtetje me TVSH e grantit per projektin </t>
  </si>
  <si>
    <t>Ofrimi i shërbimeve të qëndrueshme dhe të besueshme të kullimit, nëpërmjet rehabilitimit dhe mirëmbajtjes ciklike të sistemeve kryesore kulluese me gravitet dhe ngritje mekanike (hidrovore)</t>
  </si>
  <si>
    <t>Përqindja e sipërfaqes kulluese, që i kryhet procesi ciklik normal i pastrimit të rrjetit kryesorë kullues (1 herë në 5-6 vjet) , kundrejt sipërfaqes potencialisht të kullueshme (280 000 ha)</t>
  </si>
  <si>
    <t>Përqindja e hidrovoreve të rehabilituara/ndërtuara/rikonstruktuar, kundrejt totalit të nevojshëm (14 hidrovorë)</t>
  </si>
  <si>
    <t xml:space="preserve">Shpenzimet Korrente </t>
  </si>
  <si>
    <t xml:space="preserve">Sipërfaqe kulluese me rrjetin kryesorë kullues të pastruar </t>
  </si>
  <si>
    <t>Mundësohet pastrimi nga bimesia dhe depozitimi i dherave, me ekskavator, të rrjetit të kanaleve kryesorë si dhe kryhet riparimi i veprave të artit, për kthimin e tyre në kushtet e projektit fillestarë, duke ndikuar në mirfunksionimin e rrjetit dytesorë dhe tercial kullues, që shkarkojnë ujërat kullues në këto kanale kryesorë.</t>
  </si>
  <si>
    <t>Kosto totale e produktit sipas artikujve ekonomikë</t>
  </si>
  <si>
    <r>
      <rPr>
        <b/>
        <sz val="8"/>
        <rFont val="Garamond"/>
        <family val="1"/>
      </rPr>
      <t>Produkti 2</t>
    </r>
    <r>
      <rPr>
        <sz val="8"/>
        <rFont val="Garamond"/>
        <family val="1"/>
      </rPr>
      <t xml:space="preserve"> </t>
    </r>
  </si>
  <si>
    <t xml:space="preserve">Sipërfaqe kulluese, që i mundësohet kullimi me ngritje mekanike me hidrovorë </t>
  </si>
  <si>
    <t xml:space="preserve">Mundësohet largimi i ujerave kullues për tokat ulta, që nuk kullojnë me gravitet, nëpërmjet garantimit të funksionimit të sigurtë  të 27 stacioneve të pompimit të kullimit (hidrovore), që largojnë rreth 390m3 ujë/sekondë </t>
  </si>
  <si>
    <t>Operimi i Infrastruktures se Ujitjes dhe Kullimit</t>
  </si>
  <si>
    <t xml:space="preserve">Paga e punonjesve te 4 Drejtorive te Ujitjes dhe te Kullimit Durres, Fier, Korçe dhe Lezhe, kryesisht per operimim e makinerise se rende dhe 27 hidrovoreve si dhe inpektimet teknike te infrastruktures. </t>
  </si>
  <si>
    <t>punonjes</t>
  </si>
  <si>
    <t>Mbikqyrje e infrastruktures se ujitjes, kullimit dhe mbrojtjes nga permbytja (Aktiviteti i Drejtorive te Ujitjes dhe te Kullimit)</t>
  </si>
  <si>
    <t>Shpenzime operative te funksionimit te aktivitetit te drejtorive te ujitjes dhe te kullimit</t>
  </si>
  <si>
    <t>Drejtori te Ujitjes dhe te Kullimit</t>
  </si>
  <si>
    <t>Përmirësimit teknik të hidrovoreve</t>
  </si>
  <si>
    <t>Rehabilitimi i hidrovorit te Çukes ne Sarande</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</si>
  <si>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1 000 ha. </t>
  </si>
  <si>
    <t xml:space="preserve">hidrovore </t>
  </si>
  <si>
    <t xml:space="preserve">Mundësohet rikonstruksioni i ndërtesave dhe rinovimi i paisjeve elektromekanike (lektropompa, panele elektrike të komandimit, paisje të pastrimit të zgarave etj), pasi këto hidrovore janë në përdorim mbi 30 vjet, pa ju nënshtruar rikonstruksioneve të plota. Ky proces garanton një punë të sigurt, dhe mundëson rivendosjen e kapacitetit të largimit të ujit sipas projektit fillestarë, duke përmiresuar dukshëm kullimin për rreth 550 ha. </t>
  </si>
  <si>
    <t>Objektivi 3 i Politikës së Programit</t>
  </si>
  <si>
    <t xml:space="preserve">Permiresimi i strukturave të mbrojtjes lumore dhe detare. </t>
  </si>
  <si>
    <t>Vepra të mbrojtjes nga përmbytja të rehabilituara/ndërtuara (argjinatura gjatësore dhe penele terthorë), kundrejt totalit të nevojshëm (300 km)</t>
  </si>
  <si>
    <t>Permiresimi I mbrojtjes nga permbytja</t>
  </si>
  <si>
    <t xml:space="preserve">Thellimi i lumit Devoll 500m poshte regullatorit Maliq </t>
  </si>
  <si>
    <t xml:space="preserve">Nepermjet procesit te germimit realizohet thellimi dhe zgjerimit i shtratit te lumit Devoll, qe mundeson rritjen e aftesise larguese te ujerave dhe permiresimin e treguesve te kullimit te tokes bujqesore (torfike qe ka pesuar ulje) te fushes se maliqit.  </t>
  </si>
  <si>
    <t>km</t>
  </si>
  <si>
    <t xml:space="preserve">Mbrojtje nga lumi Vjose Zona Selenice,Vlore </t>
  </si>
  <si>
    <t xml:space="preserve">Nepermjet ndertimimit te argjinaturave gjatesore dhe peneleve terthore (me gure, gabion dhe veshje betoni) mundesohet mbrojtja nga errozini dhe permbytja nga lumi Vjose i tokave bujqesore dhe zonave te banuara ne Selenice </t>
  </si>
  <si>
    <t xml:space="preserve">Mbrojtja nga Lumi Kalasa,Sarande </t>
  </si>
  <si>
    <t xml:space="preserve">Nepermjet ndertimimit te argjinaturave gjatesore dhe peneleve terthore (me gure, gabion dhe veshje betoni) mundesohet mbrojtja nga errozini dhe permbytja nga lumi Kalases  i tokave bujqesore (zona e staneve Bajkaj, dhe zona e Pularise Shijan) </t>
  </si>
  <si>
    <t xml:space="preserve">Produkti 4 </t>
  </si>
  <si>
    <t>Argjinatura e Lumit Shkumbin (vetem argjinatura)</t>
  </si>
  <si>
    <t xml:space="preserve">Nepermjet procesit te skarifikimit, mbushjes dhe mbilartesimit rritet qendrueshmeria e trupit te argjinatures qe mbron nga permbytja nga lumi Shkumbin tokat bujqesore dhe zonat e banuara, kryesisht ne zonen e Divjakes. </t>
  </si>
  <si>
    <t>Detajimi i Kostos Totale të Produktit 4 sipas Artikujve Ekonomikë</t>
  </si>
  <si>
    <t xml:space="preserve">Produkti 5 </t>
  </si>
  <si>
    <t xml:space="preserve">Mbrojtja ne Lumin Vjosa, krahu i djathte Ferras, Fier </t>
  </si>
  <si>
    <t>Nepermjet rehabilitimit te argjinatures gjatesore dhe ndertimit te peneleve terthore (me gure, gabion dhe veshje betoni) mundesohet mbrojtja nga errozini dhe permbytja nga lumi Vjosa  i tokave bujqesore te fshatrave  Qarr, Martine dhe Bishan</t>
  </si>
  <si>
    <t>Detajimi i Kostos Totale të Produktit 5 sipas Artikujve Ekonomikë</t>
  </si>
  <si>
    <t xml:space="preserve">Mbrojtje nga permbytjetja nga lumi Osum ne Tapi </t>
  </si>
  <si>
    <t>Nepermjet rehabilitimit te argjinatures gjatesore dhe ndertimit te peneleve terthore (me gure, gabion dhe veshje betoni) mundesohet mbrojtja nga errozini dhe permbytja nga lumi Osum  i tokave bujqesore dhe zonave te banuara ne Tapi, si dhe mbrohet stacioni i ujit te pishem.</t>
  </si>
  <si>
    <t>Detajimi i Kostos Totale të Produktit 6 sipas Artikujve Ekonomikë</t>
  </si>
  <si>
    <t>Produkti 7</t>
  </si>
  <si>
    <t>Rehabilitim i argjinatures se lumit Buna, Pentar-Luarez,Shkoder</t>
  </si>
  <si>
    <t>Nepermjet rehabilitimit te argjinatures gjatesore (prerje e bimesise, skarifikim, mbingritje veshje me gure e betoni) mundesohet rritja e qendrueshmerise se argjinatures gjatesore qe mbron nga permbytja e lumit Buna  tokat bujqesore dhe zonat e banuara ne Njesine Administrative Dajç, bashkia Shkoder</t>
  </si>
  <si>
    <t>Detajimi i Kostos Totale të Produktit 7 sipas Artikujve Ekonomikë</t>
  </si>
  <si>
    <t>Produkti 8</t>
  </si>
  <si>
    <t>Mbrojtje nga lumi Devoll, Ura Zemblak+Diga</t>
  </si>
  <si>
    <t>Nepermjet rehabilitimit te argjinatures gjatesore (prerje e bimesise, skarifikim, mbingritje veshje me gure e betoni) mundesohet rritja e qendrueshmerise se argjinatures gjatesore te lumit Devoll si dhe rikonstruktohet diga e Zemblakut duke mundesuar nje komandim te sigurte te nivelit te ujit ne kete dige. Kostoja e 2019 perfshin edhe rehabilitimin e diges</t>
  </si>
  <si>
    <t>Detajimi i Kostos Totale të Produktit 8 sipas Artikujve Ekonomikë</t>
  </si>
  <si>
    <t>Produkti 9</t>
  </si>
  <si>
    <t>Pastrim i Perroit te Draçit (Faza II)</t>
  </si>
  <si>
    <t>M051493</t>
  </si>
  <si>
    <t xml:space="preserve">Nepermjet procesit te germimit realizohet thellimi dhe zgjerimit i shtratit te perroit te Draçit, qe mundeson rritjen e aftesise larguese te ujerave dhe shmangien e permbytjeve te fushes se Kavajes dhe zonave turistike </t>
  </si>
  <si>
    <t>Detajimi i Kostos Totale të Produktit 9 sipas Artikujve Ekonomikë</t>
  </si>
  <si>
    <t>Produkti 10</t>
  </si>
  <si>
    <t>Argjinature mborjtese nga Lumi Drin i Zi, Brezhdan (Loti 2)</t>
  </si>
  <si>
    <t>Nepermjet rehabilitimit te argjinatures gjatesore dhe ndertimit te peneleve terthore (me gure, gabion dhe veshje betoni) mundesohet mbrojtja nga errozini dhe permbytja nga lumi Drin i Zi  i tokave bujqesore dhe zonave te banuara ne fshatin Brezhdan, Diber</t>
  </si>
  <si>
    <t>Detajimi i Kostos Totale të Produktit 10 sipas Artikujve Ekonomikë</t>
  </si>
  <si>
    <t>Produkti 11</t>
  </si>
  <si>
    <t>Mundesohet rritja e sigurise se mbrojtjes nga permbytja nepermjet rehabilitimit/ndertimit te argjinaturave mbrojtese</t>
  </si>
  <si>
    <t>Detajimi i Kostos Totale të Produktit 11 sipas Artikujve Ekonomikë</t>
  </si>
  <si>
    <t>Studim e Projektim</t>
  </si>
  <si>
    <t>Projekte zbatimi per objektet e infrastruktures se ujitjes, kullimit dhe mbrojtjes nga permbytja</t>
  </si>
  <si>
    <t>Pregatiten projektet e detajuara per objektet qe do te financohen ne vitin pasardhes si dhe behet azhornimi I projekteve egzistuese te pafinancuara</t>
  </si>
  <si>
    <t>set</t>
  </si>
  <si>
    <r>
      <t xml:space="preserve">Detajimi i Kostos Totale të </t>
    </r>
    <r>
      <rPr>
        <b/>
        <sz val="8"/>
        <color indexed="10"/>
        <rFont val="Garamond"/>
        <family val="1"/>
      </rPr>
      <t>Produktit 1</t>
    </r>
    <r>
      <rPr>
        <b/>
        <sz val="8"/>
        <color indexed="8"/>
        <rFont val="Garamond"/>
        <family val="1"/>
      </rPr>
      <t xml:space="preserve"> sipas Artikujve Ekonomikë</t>
    </r>
  </si>
  <si>
    <r>
      <t>Detajimi i Kostos Totale të</t>
    </r>
    <r>
      <rPr>
        <b/>
        <sz val="8"/>
        <color indexed="10"/>
        <rFont val="Garamond"/>
        <family val="1"/>
      </rPr>
      <t xml:space="preserve"> Produktit 2 </t>
    </r>
    <r>
      <rPr>
        <b/>
        <sz val="8"/>
        <color indexed="8"/>
        <rFont val="Garamond"/>
        <family val="1"/>
      </rPr>
      <t>sipas Artikujve Ekonomikë</t>
    </r>
  </si>
  <si>
    <r>
      <t>Detajimi i Kostos Totale të</t>
    </r>
    <r>
      <rPr>
        <b/>
        <sz val="8"/>
        <color indexed="10"/>
        <rFont val="Garamond"/>
        <family val="1"/>
      </rPr>
      <t xml:space="preserve"> Produktit 3 </t>
    </r>
    <r>
      <rPr>
        <b/>
        <sz val="8"/>
        <color indexed="8"/>
        <rFont val="Garamond"/>
        <family val="1"/>
      </rPr>
      <t>sipas Artikujve Ekonomikë</t>
    </r>
  </si>
  <si>
    <r>
      <t>Detajimi i Kostos Totale të</t>
    </r>
    <r>
      <rPr>
        <b/>
        <sz val="8"/>
        <color indexed="10"/>
        <rFont val="Garamond"/>
        <family val="1"/>
      </rPr>
      <t xml:space="preserve"> Produktit 4 </t>
    </r>
    <r>
      <rPr>
        <b/>
        <sz val="8"/>
        <color indexed="8"/>
        <rFont val="Garamond"/>
        <family val="1"/>
      </rPr>
      <t>sipas Artikujve Ekonomikë</t>
    </r>
  </si>
  <si>
    <t>Kosto totale e produktit 7</t>
  </si>
  <si>
    <t xml:space="preserve">Numër </t>
  </si>
  <si>
    <r>
      <t xml:space="preserve">Detajimi i Kostos Totale të </t>
    </r>
    <r>
      <rPr>
        <b/>
        <sz val="8"/>
        <color indexed="10"/>
        <rFont val="Garamond"/>
        <family val="1"/>
      </rPr>
      <t>Produktit 2</t>
    </r>
    <r>
      <rPr>
        <b/>
        <sz val="8"/>
        <color indexed="8"/>
        <rFont val="Garamond"/>
        <family val="1"/>
      </rPr>
      <t xml:space="preserve"> sipas Artikujve Ekonomikë</t>
    </r>
  </si>
  <si>
    <t>Kosto totale e produktit 8</t>
  </si>
  <si>
    <r>
      <t xml:space="preserve">Detajimi i Kostos Totale të </t>
    </r>
    <r>
      <rPr>
        <b/>
        <sz val="8"/>
        <color indexed="10"/>
        <rFont val="Garamond"/>
        <family val="1"/>
      </rPr>
      <t xml:space="preserve">Produktit 1 </t>
    </r>
    <r>
      <rPr>
        <b/>
        <sz val="8"/>
        <color indexed="8"/>
        <rFont val="Garamond"/>
        <family val="1"/>
      </rPr>
      <t>sipas Artikujve Ekonomikë</t>
    </r>
  </si>
  <si>
    <t xml:space="preserve">Këshillimi dhe Informacioni Bujqësor </t>
  </si>
  <si>
    <t>Përmirësimi i njohurive të fermerëve dhe agrobizneseve duke ofruar asistencë teknike falas me qëllim rritjen e prodhimit</t>
  </si>
  <si>
    <t>Pesha specifike e prodhimit bujqësor në PBB</t>
  </si>
  <si>
    <t>Fermerë që aplikojnë paketa dhe karta teknologjike të ofruara nga ekstensioni, kundrejt numrit total të fermerëve të asistuar</t>
  </si>
  <si>
    <t>Numri i fermërëve që marrin informacion nga strukturat e ekstensionit</t>
  </si>
  <si>
    <t>Rritja e numrit të fermerëve të asistuar nga ekstensioni për aplikimet në skemat kombëtare dhe IPARD</t>
  </si>
  <si>
    <t>Rritja e numrit të grave fermere të informuara përmes strukturave të Shërbimit Këshillimor publik</t>
  </si>
  <si>
    <t>Rritja e të ardhurave nga bazat eksperimentale prodhuese të 5 QTTB-ve</t>
  </si>
  <si>
    <t xml:space="preserve">Ofrimi për fermerët i kartave dhe paketave teknologjike me elementë të përmirësuar dhe rekomandime të dala nga studimet e kryera nga QTTB-të. </t>
  </si>
  <si>
    <t>Numri i kartave teknologjike të ofruara për fermerët</t>
  </si>
  <si>
    <t>Paketat dhe kartat teknologjike të prodhuara nga 5 QTTB që ju vihen në dispozicion fermerëve dhe agrobizneseve dhe aplikohen prej tyre</t>
  </si>
  <si>
    <t>90506AA</t>
  </si>
  <si>
    <t>Nga 5 QTTB kryhen studime, testime dhe rigjenerime të cilat përmes paketave dhe kartave teknologjike ju vihen në dispozicion fermerëve dhe agrobizneseve dhe aplikohen prej tyre.</t>
  </si>
  <si>
    <t>Nr fermerësh</t>
  </si>
  <si>
    <r>
      <t xml:space="preserve">Detajimi i Kostos Totale të </t>
    </r>
    <r>
      <rPr>
        <b/>
        <sz val="11"/>
        <color indexed="10"/>
        <rFont val="Garamond"/>
        <family val="1"/>
      </rPr>
      <t>Produktit 1</t>
    </r>
    <r>
      <rPr>
        <b/>
        <sz val="11"/>
        <color indexed="8"/>
        <rFont val="Garamond"/>
        <family val="1"/>
      </rPr>
      <t xml:space="preserve"> sipas Artikujve Ekonomikë</t>
    </r>
  </si>
  <si>
    <t>Qendra të Transferimit të Teknologjive Bujqësore funksionale</t>
  </si>
  <si>
    <t>90506AB</t>
  </si>
  <si>
    <t>Qendrat e Transferimit të Teknologjive Bujqësore për ushtrimin e funksioneve të tyre duhet të realizojnë shpenzime për realizimin e programeve vjetore dhe mirëmbatjen e vet insitucioneve</t>
  </si>
  <si>
    <t>Nr punonjësish</t>
  </si>
  <si>
    <r>
      <t>Detajimi i Kostos Totale të</t>
    </r>
    <r>
      <rPr>
        <b/>
        <sz val="11"/>
        <color indexed="10"/>
        <rFont val="Garamond"/>
        <family val="1"/>
      </rPr>
      <t xml:space="preserve"> Produktit 2 </t>
    </r>
    <r>
      <rPr>
        <b/>
        <sz val="11"/>
        <color indexed="8"/>
        <rFont val="Garamond"/>
        <family val="1"/>
      </rPr>
      <t>sipas Artikujve Ekonomikë</t>
    </r>
  </si>
  <si>
    <t>Gra të informuara dhe trajnuara nga shërbimi këshillimor publik</t>
  </si>
  <si>
    <t>90506AC</t>
  </si>
  <si>
    <t>QTTB-të në bashkëpunim me AREB ofrojnë trajnime specifike për gratë fermerë në kuadrin e zbutjes së pabarazisë gjinore</t>
  </si>
  <si>
    <r>
      <t>Detajimi i Kostos Totale të</t>
    </r>
    <r>
      <rPr>
        <b/>
        <sz val="11"/>
        <color indexed="10"/>
        <rFont val="Garamond"/>
        <family val="1"/>
      </rPr>
      <t xml:space="preserve"> Produktit 3 </t>
    </r>
    <r>
      <rPr>
        <b/>
        <sz val="11"/>
        <color indexed="8"/>
        <rFont val="Garamond"/>
        <family val="1"/>
      </rPr>
      <t>sipas Artikujve Ekonomikë</t>
    </r>
  </si>
  <si>
    <t>Fermerë të asistuar nga Agjensitë Rajonale të Ekstensionit Bujqësor për aplikimet në skemat kombëtare dhe IPARD</t>
  </si>
  <si>
    <t>90506AD</t>
  </si>
  <si>
    <t>Strukturat e Agjensive Rajonale të Ekstensionit Bujqësor informojnë fermerët dhe agrobizneset dhe i asistojnë ata për plotësimin e aplikimeve në skemat mbështetëse dhe ato të IPARD</t>
  </si>
  <si>
    <r>
      <t>Detajimi i Kostos Totale të</t>
    </r>
    <r>
      <rPr>
        <b/>
        <sz val="11"/>
        <color indexed="10"/>
        <rFont val="Garamond"/>
        <family val="1"/>
      </rPr>
      <t xml:space="preserve"> Produktit 4 </t>
    </r>
    <r>
      <rPr>
        <b/>
        <sz val="11"/>
        <color indexed="8"/>
        <rFont val="Garamond"/>
        <family val="1"/>
      </rPr>
      <t>sipas Artikujve Ekonomikë</t>
    </r>
  </si>
  <si>
    <t>Fermerë të informuar dhe asistuar nga strukturat e ekstensionit</t>
  </si>
  <si>
    <t>90506AE</t>
  </si>
  <si>
    <t xml:space="preserve">Agjensitë Rajonale të Ekstensionit Bujqësor nëpërmjet aktiviteteve të planifikuara vjetore asistojnë dhe informojnë fermerët </t>
  </si>
  <si>
    <r>
      <t>Detajimi i Kostos Totale të</t>
    </r>
    <r>
      <rPr>
        <b/>
        <sz val="11"/>
        <color indexed="10"/>
        <rFont val="Garamond"/>
        <family val="1"/>
      </rPr>
      <t xml:space="preserve"> Produktit 5</t>
    </r>
  </si>
  <si>
    <t xml:space="preserve">Pajisje kompjuterike të blera nga QTTB </t>
  </si>
  <si>
    <t>Për realizimin e detyrave funksionale është e nevojshme pajisja e stafit me pajisje kompjuterike</t>
  </si>
  <si>
    <t>cope</t>
  </si>
  <si>
    <t xml:space="preserve">Studime dhe projektime të realizuara </t>
  </si>
  <si>
    <t xml:space="preserve">Për ndërtimin e magazinës për ruajtjen e produkteve në bazën eksperimentale të QTTB Lushnjë nevojitet një studim dhe realizmin i një detyre projektimi  </t>
  </si>
  <si>
    <t>copë</t>
  </si>
  <si>
    <r>
      <t xml:space="preserve">Detajimi i Kostos Totale të </t>
    </r>
    <r>
      <rPr>
        <b/>
        <sz val="11"/>
        <color indexed="10"/>
        <rFont val="Garamond"/>
        <family val="1"/>
      </rPr>
      <t xml:space="preserve">Produktit 1 </t>
    </r>
    <r>
      <rPr>
        <b/>
        <sz val="11"/>
        <color indexed="8"/>
        <rFont val="Garamond"/>
        <family val="1"/>
      </rPr>
      <t>sipas Artikujve Ekonomikë</t>
    </r>
  </si>
  <si>
    <t>18AL505</t>
  </si>
  <si>
    <r>
      <t xml:space="preserve">Detajimi i Kostos Totale të </t>
    </r>
    <r>
      <rPr>
        <b/>
        <sz val="11"/>
        <color indexed="10"/>
        <rFont val="Garamond"/>
        <family val="1"/>
      </rPr>
      <t xml:space="preserve">Produktit 2 </t>
    </r>
    <r>
      <rPr>
        <b/>
        <sz val="11"/>
        <color indexed="8"/>
        <rFont val="Garamond"/>
        <family val="1"/>
      </rPr>
      <t>sipas Artikujve Ekonomikë</t>
    </r>
  </si>
  <si>
    <t xml:space="preserve">Produkti 3 </t>
  </si>
  <si>
    <t>Magazinë me sandwich për ruajtjen e prodhimit në QTTB Lushnje e ndërtuar</t>
  </si>
  <si>
    <t>Ky objekt ndihmon në manipulimin e prodhimit dhe siguron prodhimin e farës së gjeneracioneve të larta</t>
  </si>
  <si>
    <t>m2</t>
  </si>
  <si>
    <r>
      <t xml:space="preserve">Detajimi i Kostos Totale të </t>
    </r>
    <r>
      <rPr>
        <b/>
        <sz val="11"/>
        <color indexed="10"/>
        <rFont val="Garamond"/>
        <family val="1"/>
      </rPr>
      <t xml:space="preserve">Produktit 3 </t>
    </r>
    <r>
      <rPr>
        <b/>
        <sz val="11"/>
        <color indexed="8"/>
        <rFont val="Garamond"/>
        <family val="1"/>
      </rPr>
      <t>sipas Artikujve Ekonomikë</t>
    </r>
  </si>
  <si>
    <t>Rrethim ambjenti në QTTB Korçë</t>
  </si>
  <si>
    <t>QTTB Korçë  ka  një perimetër rreth 600 ml  dhe brenda këtij territori përfshihen zyra, laboratorë, magazina, hangarë të mjeteve bujqësore ambjente pune të bazës eksperimentale e prodhuese  si dhe pemtorja mëmë e sektorit të kërkimeve. Kjo ndodhet larg qendrës së banuar dhe në teren të hapur nga të gjitha anët e si i tillë ky ambjent është i rrezikuar nga elementë keqbërës, zjarre, përkeqësim të kushteve sanitare etj. Për këtë arsye është i domosdoshëm rrethim i këtij amjenti që siguron mbrojtjen e këtyre objekteve si pasuri e institucionit, kushtet për realizimin e transferimit të teknologjive bujqësore në të gjithë vendin, kushtet higjeno sanitare etj</t>
  </si>
  <si>
    <t>ml</t>
  </si>
  <si>
    <r>
      <t xml:space="preserve">Detajimi i Kostos Totale të </t>
    </r>
    <r>
      <rPr>
        <b/>
        <sz val="11"/>
        <color indexed="10"/>
        <rFont val="Garamond"/>
        <family val="1"/>
      </rPr>
      <t xml:space="preserve">Produktit 4 </t>
    </r>
    <r>
      <rPr>
        <b/>
        <sz val="11"/>
        <color indexed="8"/>
        <rFont val="Garamond"/>
        <family val="1"/>
      </rPr>
      <t>sipas Artikujve Ekonomikë</t>
    </r>
  </si>
  <si>
    <t>Sisitemi ujitës në QTTB Vlorë i instaluar ( faza 2)</t>
  </si>
  <si>
    <t>18AL504</t>
  </si>
  <si>
    <t>Ky sistem realizon furnizimin me ujë të bazës prodhuese në QTTB Vlorë duke ndikuar në realizimin e prodhimeve të saj.</t>
  </si>
  <si>
    <r>
      <t xml:space="preserve">Detajimi i Kostos Totale të </t>
    </r>
    <r>
      <rPr>
        <b/>
        <sz val="11"/>
        <color indexed="10"/>
        <rFont val="Garamond"/>
        <family val="1"/>
      </rPr>
      <t xml:space="preserve">Produktit 5 </t>
    </r>
    <r>
      <rPr>
        <b/>
        <sz val="11"/>
        <color indexed="8"/>
        <rFont val="Garamond"/>
        <family val="1"/>
      </rPr>
      <t>sipas Artikujve Ekonomikë</t>
    </r>
  </si>
  <si>
    <t>Hangari i mekanikës bujqësore në QTTB Korçë i rikonstruktuar dhe rikostruksion ambjentesh</t>
  </si>
  <si>
    <t>Me qëllim sigurimin dhe ruajtjen e makinerive e agregateve bujqësore nga agjentet atmosferike dhe dëmtimin e tyre të QTTB Korçë nevojitet ndërtimi i një hangari</t>
  </si>
  <si>
    <r>
      <t xml:space="preserve">Detajimi i Kostos Totale të </t>
    </r>
    <r>
      <rPr>
        <b/>
        <sz val="11"/>
        <color indexed="10"/>
        <rFont val="Garamond"/>
        <family val="1"/>
      </rPr>
      <t xml:space="preserve">Produktit 6 </t>
    </r>
    <r>
      <rPr>
        <b/>
        <sz val="11"/>
        <color indexed="8"/>
        <rFont val="Garamond"/>
        <family val="1"/>
      </rPr>
      <t>sipas Artikujve Ekonomikë</t>
    </r>
  </si>
  <si>
    <t>Pajisje laboratorike në QTTB Lushnjë e blerë</t>
  </si>
  <si>
    <t>Për realizimin e analizave në laboratorin e QTTB Lushnjë është e nevojshme blerja e një pajisjeje laboratorike</t>
  </si>
  <si>
    <r>
      <t xml:space="preserve">Detajimi i Kostos Totale të </t>
    </r>
    <r>
      <rPr>
        <b/>
        <sz val="11"/>
        <color indexed="10"/>
        <rFont val="Garamond"/>
        <family val="1"/>
      </rPr>
      <t xml:space="preserve">Produktit 7 </t>
    </r>
    <r>
      <rPr>
        <b/>
        <sz val="11"/>
        <color indexed="8"/>
        <rFont val="Garamond"/>
        <family val="1"/>
      </rPr>
      <t>sipas Artikujve Ekonomikë</t>
    </r>
  </si>
  <si>
    <t>Blerje mjetesh dhe pajisjesh</t>
  </si>
  <si>
    <t xml:space="preserve">Mjelëse mekanike në QTTB Korcë e blerë </t>
  </si>
  <si>
    <t>18AL605</t>
  </si>
  <si>
    <t xml:space="preserve">Blerja e mjelëses mekanike nga QTTB Korcë është e nevojshme për mjeljen në mënyrë mekanike të qumështit </t>
  </si>
  <si>
    <t xml:space="preserve">Pajisje kompjuterike te AREB-ve te blera </t>
  </si>
  <si>
    <t>Për realizimin e detyrave funksionale, Agjensive Rajonale të Ekstensionit Bujqësor ju nevojitet pajisja me kompjutera (tableta)</t>
  </si>
  <si>
    <r>
      <t xml:space="preserve">Detajimi i Kostos Totale të </t>
    </r>
    <r>
      <rPr>
        <b/>
        <sz val="11"/>
        <color indexed="10"/>
        <rFont val="Garamond"/>
        <family val="1"/>
      </rPr>
      <t xml:space="preserve">Produktit 9 </t>
    </r>
    <r>
      <rPr>
        <b/>
        <sz val="11"/>
        <color indexed="8"/>
        <rFont val="Garamond"/>
        <family val="1"/>
      </rPr>
      <t>sipas Artikujve Ekonomikë</t>
    </r>
  </si>
  <si>
    <t>Kosto totale e produktit 9</t>
  </si>
  <si>
    <t xml:space="preserve">Pajisje laboratorike për QTTB Fushë Krujë  </t>
  </si>
  <si>
    <t xml:space="preserve">Pajisja e laboratorit me aparatura të kohës është domosdoshmëri për zbatimin dhe ndjekjen e  projekteve dhe kryerjen e shërbimeve me cilësi ndaj klienteve. </t>
  </si>
  <si>
    <r>
      <t xml:space="preserve">Detajimi i Kostos Totale të </t>
    </r>
    <r>
      <rPr>
        <b/>
        <sz val="11"/>
        <color indexed="10"/>
        <rFont val="Garamond"/>
        <family val="1"/>
      </rPr>
      <t>Produktit 10</t>
    </r>
    <r>
      <rPr>
        <b/>
        <sz val="11"/>
        <color indexed="8"/>
        <rFont val="Garamond"/>
        <family val="1"/>
      </rPr>
      <t xml:space="preserve"> sipas Artikujve Ekonomikë</t>
    </r>
  </si>
  <si>
    <t>Kosto totale e produktit 10</t>
  </si>
  <si>
    <t>Agregatë bujqësore në QTTB Vlorë të blera</t>
  </si>
  <si>
    <t>Për funksionimin dhe përmirësimin e punës në bazën prodhuese në QTTB Vlorë del e nevojshme pajisja me agregatë bujqësor</t>
  </si>
  <si>
    <r>
      <t xml:space="preserve">Detajimi i Kostos Totale të </t>
    </r>
    <r>
      <rPr>
        <b/>
        <sz val="11"/>
        <color indexed="10"/>
        <rFont val="Garamond"/>
        <family val="1"/>
      </rPr>
      <t>Produktit 11</t>
    </r>
    <r>
      <rPr>
        <b/>
        <sz val="11"/>
        <color indexed="8"/>
        <rFont val="Garamond"/>
        <family val="1"/>
      </rPr>
      <t xml:space="preserve"> sipas Artikujve Ekonomikë</t>
    </r>
  </si>
  <si>
    <t>Kosto totale e produktit 11</t>
  </si>
  <si>
    <t>Produkti 12</t>
  </si>
  <si>
    <t>Pajisje laboratorike për QTTB Shkodër të blera</t>
  </si>
  <si>
    <t>Këto pajisje janë të nevojshme për kryerjen e analizave të misrit dhe bimëve medicinale si 2 prioritetet e kësaj QTTB</t>
  </si>
  <si>
    <r>
      <t xml:space="preserve">Detajimi i Kostos Totale të </t>
    </r>
    <r>
      <rPr>
        <b/>
        <sz val="11"/>
        <color indexed="10"/>
        <rFont val="Garamond"/>
        <family val="1"/>
      </rPr>
      <t>Produktit 12</t>
    </r>
    <r>
      <rPr>
        <b/>
        <sz val="11"/>
        <color indexed="8"/>
        <rFont val="Garamond"/>
        <family val="1"/>
      </rPr>
      <t xml:space="preserve"> sipas Artikujve Ekonomikë</t>
    </r>
  </si>
  <si>
    <t>Kosto totale e produktit 12</t>
  </si>
  <si>
    <t>Buxheti 2019-2022</t>
  </si>
  <si>
    <t>Menaxhim i Qëndrueshëm i Tokës Bujqësore</t>
  </si>
  <si>
    <t>Krijimi i një sistemi modern  informacioni mbi tokën  bujqësore si një instrument efektiv në realizimin e politikës për një administrim të qëndrueshëm të tokës bujqësore, përdorimit, mbrojtjes, konsolidimit dhe zhvillimin e tregut të saj.</t>
  </si>
  <si>
    <t xml:space="preserve">Administrimi i qëndrueshëm i tokës bujqësore nëpërmjet përmirësimit të vazhdueshëm të sistemit të informacionit dhe funksionimit të një kadastre toke të shumëllojshme. </t>
  </si>
  <si>
    <t>Sipërfaqja e tokës së dixhitalizuar në %</t>
  </si>
  <si>
    <t>Rregjistra të dixhitalizuara të njësive administrative në %</t>
  </si>
  <si>
    <t>Njësi Administrative të integruara në aplikacionin Web GIS në %</t>
  </si>
  <si>
    <t xml:space="preserve">Krijimi i sistemit të informacionit për tokën (LIS) dhe integrimi në GIS  </t>
  </si>
  <si>
    <t>Trend rrites</t>
  </si>
  <si>
    <t>Sipërfaqe toke bujqësore në (ha), e integruar në Sistemin e Informacionit Gjeografik (GIS)</t>
  </si>
  <si>
    <t xml:space="preserve">Rregjistra të dixhitalizuara te njesive administrative </t>
  </si>
  <si>
    <t xml:space="preserve">Numri i Njësive Administrative të integruara në aplikacionin Web GIS </t>
  </si>
  <si>
    <t xml:space="preserve">Sistemi i informacionit mbi tokën LIS i plotësuar dhe integrimi i saj në GIS </t>
  </si>
  <si>
    <t xml:space="preserve">Ky produkt do të kontribuojë në kërkesat që ka qeveria për; mbledhjen, përpunimin, organizimin, përmirësimin e vazhdueshëm të të dhënave; në ndërtimin e principeve të drejta për menaxhimin e qëndueshëm të burimeve tokësore, proçesin e monitorimit të politikave, strategjive si dhe në ndërtimin e politikave të zhvillimit të sektorit të bujqësisë, lidhur ngushtë këto dhe me mbrojtjen e tokës bujqësore. </t>
  </si>
  <si>
    <r>
      <t xml:space="preserve">Detajimi i Kostos Totale të </t>
    </r>
    <r>
      <rPr>
        <b/>
        <sz val="11"/>
        <color rgb="FFFF0000"/>
        <rFont val="Garamond"/>
        <family val="1"/>
      </rPr>
      <t>Produktit 1</t>
    </r>
    <r>
      <rPr>
        <b/>
        <sz val="11"/>
        <color theme="1"/>
        <rFont val="Garamond"/>
        <family val="1"/>
      </rPr>
      <t xml:space="preserve"> sipas Artikujve Ekonomikë</t>
    </r>
  </si>
  <si>
    <t>Përmirësimi i strukturës funksionale për një menaxhim sa më efektiv të burimeve njerëzore, krijimi i një stafi permanent dhe sa më të qëndrueshëm, si dhe aplikimi i proçeseve transparente të konkurimit në përputhje me parimet e barazisë gjinore, motivimi për ngritjen në detyrë sipas rezultateve të punës, rritja e luftës kundër korrupsionit si- një element shumë i rëndësishëm për ecjen përpara në perputhje me standartet e BE-së.</t>
  </si>
  <si>
    <t>Realizimi i politikave në sektorin e bujqësisë dhe zhvillimit rural në përputhje me standartet evropiane</t>
  </si>
  <si>
    <t>Gra të përfaqësuara në nivele drejtuese;</t>
  </si>
  <si>
    <t>Standarde të politikave të fushës së ministrisë të hartuara kundrejt totalit të planifikuar në planin e akteve;</t>
  </si>
  <si>
    <t>% e punonjësve të trajnuar kundrejt totalit të punonjësve të programit;</t>
  </si>
  <si>
    <t>Raporti  Gra ndaj totalit të punonjësve të programit</t>
  </si>
  <si>
    <t>Raporti Burra ndaj totalit të punonjësve të programit</t>
  </si>
  <si>
    <t>Standarde te politikave te fushes se MBZHR te miratuara kundrejt totalit te programuar në strategjitë kombëtare, sektoriale dhe ndërsektoriale</t>
  </si>
  <si>
    <t>% e Rekomandimeve të zbatuara të auditimeve të kryera kundrejt totalit të rekomandimeve</t>
  </si>
  <si>
    <t>Rritja dhe zhvillimi i kapaciteteve planifikuese dhe menaxhuese, nëpërmjet programeve trajnuese dhe zhvilluese në respekt të parimit të barazisë gjinore</t>
  </si>
  <si>
    <t>Personel burra të rekrutuar rishtazi (%)</t>
  </si>
  <si>
    <t>Personel gra të rekrutuara rishtazi (%)</t>
  </si>
  <si>
    <t>Personel burra të trajnuar (%)</t>
  </si>
  <si>
    <t>Personel gra të trajnuara (%)</t>
  </si>
  <si>
    <t>Raste Diskriminimi të konstatuara dhe raportuara</t>
  </si>
  <si>
    <t>Numri i tualeteve në institucion për gra dhe burra te ndara</t>
  </si>
  <si>
    <t xml:space="preserve">Akte ligjore dhe nënligjore të miratuara </t>
  </si>
  <si>
    <t>90501AA</t>
  </si>
  <si>
    <t xml:space="preserve">Puna e stafit të ministrisë për hartimin e akteve ligjore dhe nënligjore </t>
  </si>
  <si>
    <t>numër punonjësish</t>
  </si>
  <si>
    <t xml:space="preserve">Institucion  në mirëfunksion </t>
  </si>
  <si>
    <t>90501AB</t>
  </si>
  <si>
    <t>Kapacitetete menaxhuese dhe implementuese në Institucion  dhe mirëfunksionale për hartimin dhe monitorimin e politikave</t>
  </si>
  <si>
    <t>numër</t>
  </si>
  <si>
    <r>
      <t>Detajimi i Kostos Totale të</t>
    </r>
    <r>
      <rPr>
        <b/>
        <sz val="8"/>
        <color rgb="FFFF0000"/>
        <rFont val="Garamond"/>
        <family val="1"/>
      </rPr>
      <t xml:space="preserve"> Produktit 2 </t>
    </r>
    <r>
      <rPr>
        <b/>
        <sz val="8"/>
        <color theme="1"/>
        <rFont val="Garamond"/>
        <family val="1"/>
      </rPr>
      <t>sipas Artikujve Ekonomikë</t>
    </r>
  </si>
  <si>
    <t>Personel i trajnuar</t>
  </si>
  <si>
    <t>90501AC</t>
  </si>
  <si>
    <t>Aftësi në rritje të stafit përmes trajnimeve të ndryshme të nevojshme</t>
  </si>
  <si>
    <t>Numri i personelit të trajnuar</t>
  </si>
  <si>
    <r>
      <t>Detajimi i Kostos Totale të</t>
    </r>
    <r>
      <rPr>
        <b/>
        <sz val="8"/>
        <color rgb="FFFF0000"/>
        <rFont val="Garamond"/>
        <family val="1"/>
      </rPr>
      <t xml:space="preserve"> Produktit 3 </t>
    </r>
    <r>
      <rPr>
        <b/>
        <sz val="8"/>
        <color theme="1"/>
        <rFont val="Garamond"/>
        <family val="1"/>
      </rPr>
      <t>sipas Artikujve Ekonomikë</t>
    </r>
  </si>
  <si>
    <t>Pagesë për kuotat ndërkombëtare të realizuara</t>
  </si>
  <si>
    <t>90501AD</t>
  </si>
  <si>
    <t>Detyrim i Ministrise se Bujqesise dhe Zhvillimit Rural per kuota anëtarësimi në organizma ndërkombëtare</t>
  </si>
  <si>
    <t>Numri i kuotave</t>
  </si>
  <si>
    <r>
      <t>Detajimi i Kostos Totale të</t>
    </r>
    <r>
      <rPr>
        <b/>
        <sz val="8"/>
        <color rgb="FFFF0000"/>
        <rFont val="Garamond"/>
        <family val="1"/>
      </rPr>
      <t xml:space="preserve"> Produktit 4 </t>
    </r>
    <r>
      <rPr>
        <b/>
        <sz val="8"/>
        <color theme="1"/>
        <rFont val="Garamond"/>
        <family val="1"/>
      </rPr>
      <t>sipas Artikujve Ekonomikë</t>
    </r>
  </si>
  <si>
    <t>Auditimi i institucioneve në varësi të MBZHR-së mbështetur në praktikat më të mira ndërkombëtare</t>
  </si>
  <si>
    <t xml:space="preserve"> % e institucioneve të audituara në formë të plotë apo me plane tematike</t>
  </si>
  <si>
    <t>% e auditimeve të suksesshme në raport me totalin e auditimeve të kryera</t>
  </si>
  <si>
    <t>% e rasteve të korrupsionit ndaj totalit të auditimeve</t>
  </si>
  <si>
    <t>% e masave të marra për rastet e korrupsionit ndaj totalit të shkeljeve të konstatuara</t>
  </si>
  <si>
    <t>Institucione të audituara</t>
  </si>
  <si>
    <t>90501AE</t>
  </si>
  <si>
    <t>Auditimi i institucioneve në varësi të MBZHR-së</t>
  </si>
  <si>
    <t>numër institucionesh</t>
  </si>
  <si>
    <t>Blerje pajisje Kompjuterike per Aparatin e MBZHR</t>
  </si>
  <si>
    <t>Kodi i Projektit sipas listës së investimeve</t>
  </si>
  <si>
    <t>18AI901</t>
  </si>
  <si>
    <t>Blerje pajisje elektronike për aparatin e MBZHR për realizimin e detyrave funksionale të punonjësve të institucionit</t>
  </si>
  <si>
    <t>Rikonstruksion Ambjente te MBZHR-se</t>
  </si>
  <si>
    <t>Rikonstruksion e mirëmbajtje kapitale për ambientet e aparatit e MBZHR-së për realizimin e detyrave funksionale të punonjësve të institucionit</t>
  </si>
  <si>
    <t>Pajisje zyrash  për Aparatin e MBZHR</t>
  </si>
  <si>
    <t>Blerje pajisje zyrash  për aparatin e MBZHR për realizimin e detyrave funksionale të punonjësve të institucionit</t>
  </si>
  <si>
    <t>copë/ sete</t>
  </si>
  <si>
    <r>
      <t xml:space="preserve">Detajimi i Kostos Totale të </t>
    </r>
    <r>
      <rPr>
        <b/>
        <sz val="8"/>
        <color rgb="FFFF0000"/>
        <rFont val="Garamond"/>
        <family val="1"/>
      </rPr>
      <t xml:space="preserve">Produktit 3 </t>
    </r>
    <r>
      <rPr>
        <b/>
        <sz val="8"/>
        <color theme="1"/>
        <rFont val="Garamond"/>
        <family val="1"/>
      </rPr>
      <t>sipas Artikujve Ekonomikë</t>
    </r>
  </si>
  <si>
    <t xml:space="preserve">Sasia e prodhimit te molusqeve (ne ton) </t>
  </si>
  <si>
    <t>numër porte dhe ekonomi peshkimi</t>
  </si>
  <si>
    <t>sistem</t>
  </si>
  <si>
    <t>numër projektesh</t>
  </si>
  <si>
    <t>M051510</t>
  </si>
  <si>
    <t>numer tregu</t>
  </si>
  <si>
    <t>Standarte ndërkombëtare te perafruar (EU, ICCAT, GFCM)</t>
  </si>
  <si>
    <t>Nr standartesh të përafruar</t>
  </si>
  <si>
    <t>Numër Logbookeve të dorëzuar krahasuar me numrin e daljeve në peshkim</t>
  </si>
  <si>
    <t>Standartet nderkombetare te perafruar (EU, ICCAT, GFCM</t>
  </si>
  <si>
    <t>Produktet për Objektivin  2</t>
  </si>
  <si>
    <t>Dokumenti sektorial per Peshkimii</t>
  </si>
  <si>
    <t>Pergatitja e dokumjentit sektorial per peshkimin IPA II</t>
  </si>
  <si>
    <t>numer dokumenti</t>
  </si>
  <si>
    <t>FORMATI 1: MISIONI I NJËSISË SË QEVERISJES QENDRORE</t>
  </si>
  <si>
    <t>Emërtimi i Njësisë së Qeverisjes Qendrore</t>
  </si>
  <si>
    <t>MINISTRIA E BUJQËSISË DHE ZHVILLIMIT RURAL</t>
  </si>
  <si>
    <t>Kodi i Njësisë së Qeverisjes Qendrore</t>
  </si>
  <si>
    <t>05</t>
  </si>
  <si>
    <t>Misioni I Njësisë së Qeverisjes Qendrore</t>
  </si>
  <si>
    <t xml:space="preserve">Zbatimi i  programit të qeverisë në fushën e bujqësisë dhe zhvillimit rural, i ndërthurur me sektorë të tjerë si turizmi, infrastruktura dhe shërbimet,  për nxitjen e prodhimit bujqësor dhe blegtoral, nëpërmjet uljes së kostos dhe rritjes së konkurueshmërisë, menaxhimit të qëndrueshëm të tokës dhe të ujitjes, kullimit e mbrojtjes nga përmbytja,  përmirësimin e sigurisë ushqimore në funksion të mbrojtjes së konsumatorit. 
</t>
  </si>
  <si>
    <t>Programet Buxhetore</t>
  </si>
  <si>
    <t>Kodi I Programit</t>
  </si>
  <si>
    <t>Garantimi i sigurisë ushqimore, shëndetit dhe mirëqenies së kafshëve, dhe shëndetit të bimëve përmes adoptimit të standardeve përkatëse të BE-së në kuadrin normativ vendas, zhvillimit të kapaciteteve administrative dhe infrastruktures fizike të nevojshme për zbatimin e këtij kuadri normativ si dhe forcimit te kontrollit zyrtar si elementë i rëndësishëm i sistemit te sigurisë ushqimore, per te garantuar jeten dhe shendetin e konsumatorit, shëndetin dhe mirqënien e kafshëve dhe shëndetin e bimëve, si dhe lehtësimi i rritjes së eksportit.</t>
  </si>
  <si>
    <t>Mbështetje për Peshkimin</t>
  </si>
  <si>
    <t>Infrastruktura e Kullimit dhe Ujitjes</t>
  </si>
  <si>
    <t>Zhvillimi Rural</t>
  </si>
  <si>
    <t xml:space="preserve">Ky program fokusohet në rritjen e aftësisë konkurruese të bujqësisë, përmirësimin e standardeve si dhe garantimin e sigurisë ushqimore, në sektorët e perimeve, vreshtarisë, frutikulturës, blegtorisë, peshkimit dhe akuakulturës; në rritjen e standarteve përmes investime të teknologjive të reja në proçesin e prodhimit dhe marketingut; diversifikimit të prodhimit si dhe rritjes së punësimit dhe të ardhurave të zonave rurale. Përmbajtja e programit buron nga Ligji për Bujqësinë, si dhe prioritetet zhvilluese të parashikuara në Strategjinë Ndërsektoriale për Zhvillimin Rural dhe Bujqësor. </t>
  </si>
  <si>
    <t>Këshillimi dhe Invformacioni Bujqësor</t>
  </si>
  <si>
    <t>Menaxhimi i Qëndrueshëm i Tokës Bujqësore</t>
  </si>
  <si>
    <t>Krijimi i një sistemi modern  informacioni mbi token  bujqësore si një instrument efektiv në realizimin e politikës për një administrim të qëndrueshëm të tokës bujqësore, përdorimit, mbrojtjes, konsolidimit dhe zhvillimit e tregut të saj.</t>
  </si>
  <si>
    <t>Planifikim Menaxhim Administrimi</t>
  </si>
  <si>
    <t>Përmirësimi i strukturës funksionale për një menaxhim sa më efektiv të burimeve njerëzore, krijimi i një stafi permanent dhe sa më të qëndrueshëm, si dhe aplikimi i proceseve transparente të konkurimit në përputhje me parimet e barazisë gjinore, motivimi për ngritjen në detyrë sipas rezultateve të punës, rritja e luftës kundër korrupsionit si- një element shumë i rëndësishëm për ecjen përpara në përputhje me standartet e BE-së.</t>
  </si>
  <si>
    <t>MINISTRIA E BUJQESISE DHE ZHVILLIMIT RURAL</t>
  </si>
  <si>
    <t xml:space="preserve">FORMAT 2: FORMATI STANDARD I PËRGATITJES SË KËRKESAVE BUXHETORE PBA 2020-2022       
</t>
  </si>
  <si>
    <t>Numri i ambjenteve (infrastrukturë) të shtuara në institucion për persona me aftësi ndryshe</t>
  </si>
  <si>
    <r>
      <t xml:space="preserve">Detajimi i Kostos Totale të </t>
    </r>
    <r>
      <rPr>
        <b/>
        <sz val="8"/>
        <color indexed="10"/>
        <rFont val="Times New Roman"/>
        <family val="1"/>
        <charset val="238"/>
      </rPr>
      <t xml:space="preserve">Produktit 4 </t>
    </r>
    <r>
      <rPr>
        <b/>
        <sz val="8"/>
        <color indexed="8"/>
        <rFont val="Times New Roman"/>
        <family val="1"/>
        <charset val="238"/>
      </rPr>
      <t>sipas Artikujve Ekonomikë</t>
    </r>
  </si>
  <si>
    <t>Permiresimi i infratruktures se peshkimit</t>
  </si>
  <si>
    <t>Kodi i Projektit sipas listës se investimeve</t>
  </si>
  <si>
    <r>
      <t xml:space="preserve">Detajimi i Kostos Totale të </t>
    </r>
    <r>
      <rPr>
        <b/>
        <sz val="8"/>
        <color indexed="10"/>
        <rFont val="Times New Roman"/>
        <family val="1"/>
        <charset val="238"/>
      </rPr>
      <t xml:space="preserve">Produktit 1 </t>
    </r>
    <r>
      <rPr>
        <b/>
        <sz val="8"/>
        <color indexed="8"/>
        <rFont val="Times New Roman"/>
        <family val="1"/>
        <charset val="238"/>
      </rPr>
      <t>sipas Artikujve Ekonomikë</t>
    </r>
  </si>
  <si>
    <t>Thellimi i kanalit te portit Vlore</t>
  </si>
  <si>
    <r>
      <t xml:space="preserve">Detajimi i Kostos Totale të </t>
    </r>
    <r>
      <rPr>
        <b/>
        <sz val="8"/>
        <color indexed="10"/>
        <rFont val="Times New Roman"/>
        <family val="1"/>
        <charset val="238"/>
      </rPr>
      <t xml:space="preserve">Produktit 2 </t>
    </r>
    <r>
      <rPr>
        <b/>
        <sz val="8"/>
        <color indexed="8"/>
        <rFont val="Times New Roman"/>
        <family val="1"/>
        <charset val="238"/>
      </rPr>
      <t>sipas Artikujve Ekonomikë</t>
    </r>
  </si>
  <si>
    <t>Nr. Projektesh zbatimi</t>
  </si>
  <si>
    <t>Studim dhe projektim  i thellimit te grykëderdhjes së kanalit te Butrintit me detin</t>
  </si>
  <si>
    <t>Studim dhe projektim i thellimit të grykëderdhjes së kanalit të Butrintit me detin</t>
  </si>
  <si>
    <t>Thellimi i grykëderdhjes të kanalit tëe Butrintit me detin</t>
  </si>
  <si>
    <t>Thellimi i grykëderdhjes të kanalit të Butrintit me detin</t>
  </si>
  <si>
    <t>numër dokumenti</t>
  </si>
  <si>
    <t>Mbështetje për zhvillimin e tregjeve dhe prodhimtarisë detare.</t>
  </si>
  <si>
    <t>Mbështetje për zhvillimin e tregjeve dhe prodhimtarisëe detare.</t>
  </si>
  <si>
    <t>Dizenjimi i portit te peshkimit Vlorëe</t>
  </si>
  <si>
    <t>Dizenjimi i nje porti peshkimi - IPA 2016</t>
  </si>
  <si>
    <t>18AJ 701</t>
  </si>
  <si>
    <t>Dokumenti sektorial për Peshkimi fonancimi i huaj IPA II</t>
  </si>
  <si>
    <t>numër aktivitetesh</t>
  </si>
  <si>
    <t>Nëpërmjet këtij produkti, nën objektivin përafrimin dhe përshtatjen e standarteve, kryhen trajnime për stafin menaxhues dhe përfaqësues të OMP-ve</t>
  </si>
  <si>
    <t>Ndërtimi i Tregut  Shëngjin</t>
  </si>
  <si>
    <t xml:space="preserve">Infrastrukturë e përmirësuar në porte do të bëjë të mundur përmiresimin  e tregtimit të produkteve peshkore, si nëpërmjet ngritjes së markateve te peshkimit dhe kontrollit më të mirë të produkteve. </t>
  </si>
  <si>
    <t xml:space="preserve"> Ndertimi i tregut te peshkut Vlore (markato)</t>
  </si>
  <si>
    <t>Ngritje e infrastruktures se  markatave te peshkimit nëpër porte</t>
  </si>
  <si>
    <t>numër rasatesh</t>
  </si>
  <si>
    <t xml:space="preserve">Ripopullim me rasate për rritjen e rezervave peshkore. Ky produkt ka për qëllim menaxhimin e rasateve në liqenin e Fierzes me 200.000 cope, liqenin ee Ulzës e Shkopetit me 150.000 copë, në Ujëmbldhesin e Bovillës me 50.000 copë, në liqenin Artificial të Tiranës me 50.000 copë rasate të llojeve krap, amur ballëgjerë. </t>
  </si>
  <si>
    <t>Ripopullim me rasate për pasurim të resurseve peshkore</t>
  </si>
  <si>
    <t>numër raportesh</t>
  </si>
  <si>
    <t xml:space="preserve">Produkti synon një monitorim sa me te saktë të aktiviteteve lidhur me peshkimin, akuakulturën dhe molusqet. </t>
  </si>
  <si>
    <t xml:space="preserve">Raporte të kryera për një monitorim sa më të saktë të aktiviteteve të lidhur me peshkimin, akuakulturën dhe molusqet. </t>
  </si>
  <si>
    <t>Mirëmbajtja e sistemit të anijet dhe e sistemit te vrojtim  monitorimit e survejimit VMS, nëpërmjet QNOD</t>
  </si>
  <si>
    <t>Sistemi i vrojtim monitorimit e survejimit në anijet e peshkimit të instaluara.</t>
  </si>
  <si>
    <t xml:space="preserve">Kontrollet kanë për qëllim garantimin e zbatimit të politikave nëpërmjet inspektimit e kontrollit të subjekteve të peshkimit të licensuara dhe të palicensuara nga inspektoriati i peshkimit në rrethe. </t>
  </si>
  <si>
    <t xml:space="preserve">Kontrollet e inspektoriatit të peshkimit në subjektet e peshkimit. </t>
  </si>
  <si>
    <t xml:space="preserve">Ky produkt ka për qëllim menaxhimin e porteve Shëngjin, Vlore, Sarandë e Durrës dhe të tre ekonomive Zvezdë, Lin e Butrint duke bërë te mundur rritjen e produktivitetit të resurseve nëpërmjet menaxhimit të programeve të ripopullimit me rasate. </t>
  </si>
  <si>
    <t>Infrastrukture portuale e mirëmenaxhuar</t>
  </si>
  <si>
    <t>Nr Shkeljesh te verejtura. Zbatim rekomandimesh ne rritje</t>
  </si>
  <si>
    <t>Menaxhim I infrastrukturës portuale  sipas politikave e standarteve të miratuar</t>
  </si>
  <si>
    <t>Përqindja e pjesmarrjes së grave në industrinë e përpunimit të produkteve peshkore</t>
  </si>
  <si>
    <t>Nr Shkeljesh të vërejtura. Zbatim rekomandimesh në rritje</t>
  </si>
  <si>
    <t xml:space="preserve">Nr. Shoqatash /organizatash peshkimi te krijuara </t>
  </si>
  <si>
    <t>Numër politikash strukturore të miratuara për peshkimin dhe akuakulturën</t>
  </si>
  <si>
    <t>Menaxhimi i peshkimit dhe akuakulturës duke mbështetur sektorin me politika strukturore për tregjet, politikat tregtare dhe politikat ndërkombëtare me qëllim  zhvillimin e aktivitetit të peshkimit në përputhje me standardet e BE duke garantuar konkurueshmërinë, mbrojtjen e resurseve.</t>
  </si>
  <si>
    <t>Mbështetja për peshkim</t>
  </si>
  <si>
    <r>
      <t xml:space="preserve">Detajimi i Kostos Totale të </t>
    </r>
    <r>
      <rPr>
        <b/>
        <sz val="11"/>
        <color indexed="10"/>
        <rFont val="Garamond"/>
        <family val="1"/>
      </rPr>
      <t>Produktit 8</t>
    </r>
    <r>
      <rPr>
        <b/>
        <sz val="11"/>
        <color indexed="8"/>
        <rFont val="Garamond"/>
        <family val="1"/>
      </rPr>
      <t xml:space="preserve"> sipas Artikujve Ekonomikë</t>
    </r>
  </si>
  <si>
    <t xml:space="preserve">Për rikonstruksionin e Hangarit të Mekanikës Bujqësore në QTTB Korçë i nevojitet një studim dhe realizimi i një detyre projektimi  </t>
  </si>
  <si>
    <t>Blerje pajisjesh kompjuterike, ndërtime dhe rikonstruksione.</t>
  </si>
  <si>
    <t xml:space="preserve">Blerje pajisje, sisteme dhe makineri </t>
  </si>
  <si>
    <t>FORMATI STANDARD I PËRGATITJES SË KËRKESAVE BUXHETORE PBA 2020-2022</t>
  </si>
  <si>
    <t>Buxhet 2020-2022</t>
  </si>
  <si>
    <t>18AJ802</t>
  </si>
  <si>
    <t>GJU 1, Dropull Poshtem Rezervuari  Dofti (Rez. Lume + Stp.p)</t>
  </si>
  <si>
    <t>Mundeson ujitjen ne rreth 2500 ha , nepermjet rikonstruksionit te kanalit kryesore dhe veprave te artit ne tre bashki Gjirokaster, Libohove dhe Dropull</t>
  </si>
  <si>
    <t>Kanali Ujites Postribe</t>
  </si>
  <si>
    <t>Mundeson ujitjen ne rreth 700 ha , nepermjet rikonstruksionit te kanalit kryesore dhe veprave te artit ne bashkine Shkoder si dhe kryen funksionin e mbushjes se rezervuarit te Shtodrit</t>
  </si>
  <si>
    <t>Kosto totale e produkti 4</t>
  </si>
  <si>
    <t>Objekte te ujitjes te vitit 2021 - 2022</t>
  </si>
  <si>
    <t>Përmirësimi i infrastrukturës ujitese, mbrojtjes nga permbytja dhe sigurise se digave ne administrim te Bashkive dhe MBZHR (me fondin 1 miliarde leke/vit, ne Programin e Ujitjes dhe Kullimit)</t>
  </si>
  <si>
    <t>Rehabilitimi  digës së ujëmbledhësit Tapizë</t>
  </si>
  <si>
    <t>18AJ902</t>
  </si>
  <si>
    <t>Mundesohet rehabilitimi i digave perberese te rezervuarit te Tapizes</t>
  </si>
  <si>
    <t>dige</t>
  </si>
  <si>
    <t>Rehabilitimi i digës së ujëmblëdhësit Shoshaj</t>
  </si>
  <si>
    <t>18AJ903</t>
  </si>
  <si>
    <t>Mundesohet rehabilitimi i diges se rezervuarit Shoshaj</t>
  </si>
  <si>
    <t>Rehabilitim i ujëmblëdhesit Kurjan</t>
  </si>
  <si>
    <t>18AJ904</t>
  </si>
  <si>
    <t>Mundesohet rehabilitimi i nenobjekteve te diges se rezervuarit Kurjan</t>
  </si>
  <si>
    <t>Rezervuari Paskuqan</t>
  </si>
  <si>
    <t>18AJ905</t>
  </si>
  <si>
    <t>Mundesohet rehabilitimi i diges dhe nenobjekteve te rezervuarit te Paskuqanit</t>
  </si>
  <si>
    <t>Rehabilitimi i digës së rezervaurit Kukaj</t>
  </si>
  <si>
    <t>18AJ906</t>
  </si>
  <si>
    <t>Mundesohet rehabilitimi i diges dhe nenobjekteve te rezervuarit te Kukaj</t>
  </si>
  <si>
    <t>Kosto totale e produkti 5</t>
  </si>
  <si>
    <t>Rehabilitimi i diges se ujembledhesit Arapaj 1</t>
  </si>
  <si>
    <t>18AJ907</t>
  </si>
  <si>
    <t>Mundesohet rehabilitimi i diges dhe nenobjekteve te rezervuarit te Arapaj 1</t>
  </si>
  <si>
    <t>Kosto totale e produkti 6</t>
  </si>
  <si>
    <t>Rehabilitimi i diges se ujembledhesit Spitalle</t>
  </si>
  <si>
    <t>18AJ908</t>
  </si>
  <si>
    <t>Mundesohet rehabilitimi i diges dhe nenobjekteve te rezervuarit te Spitalle</t>
  </si>
  <si>
    <t>Kosto totale e produkti 7</t>
  </si>
  <si>
    <t>Rehabilitimi i digës dhe skemës ujitëse të rezervuarit të Okshtunit</t>
  </si>
  <si>
    <t>18AJ909</t>
  </si>
  <si>
    <t>Mundesohet rehabilitimi i diges dhe nenobjekteve te rezervuarit te Okshtunit</t>
  </si>
  <si>
    <t>Kosto totale e produkti 8</t>
  </si>
  <si>
    <t>Përroi  Zaranikës</t>
  </si>
  <si>
    <t>18AJ910</t>
  </si>
  <si>
    <t>Mundesohet rikonstruksioni i shtratit te perroit te Zaranikes ne nje gjatesi 2 km</t>
  </si>
  <si>
    <t>Kosto totale e produkti 9</t>
  </si>
  <si>
    <t xml:space="preserve"> Dega Ujitëse e Fierit </t>
  </si>
  <si>
    <t>18AJ911</t>
  </si>
  <si>
    <t>Mundesohet rehabilitimi i rrjetit te kanaleve ujitese dhe veprave te artit duke permiresuar ujitjen ne rreth 1640 ha</t>
  </si>
  <si>
    <t>ha</t>
  </si>
  <si>
    <t>Kosto totale e produkti 10</t>
  </si>
  <si>
    <t>Skema ujitëse-Sektori i Ri në Xeng</t>
  </si>
  <si>
    <t>18AJ912</t>
  </si>
  <si>
    <t>Mundesohet rehabilitimi i rrjetit te kanaleve ujitese me tuba dhe veprave te artit duke permiresuar ujitjen ne rreth 250 ha</t>
  </si>
  <si>
    <t>Kosto totale e produkti 11</t>
  </si>
  <si>
    <t>Kanali ujitës Kabash, Leskovik</t>
  </si>
  <si>
    <t>18AJ913</t>
  </si>
  <si>
    <t>Mundesohet rehabilitimi i rrjetit te kanaleve ujitese  dhe veprave te artit duke permiresuar ujitjen ne rreth 1200 ha</t>
  </si>
  <si>
    <t>Detajimi i Kostos Totale të Produktit 12 sipas Artikujve Ekonomikë</t>
  </si>
  <si>
    <t>Kosto totale e produkti 12</t>
  </si>
  <si>
    <t>Produkti 13</t>
  </si>
  <si>
    <t>Rikonstruksioni i pjesshëm i Degës Ventrok</t>
  </si>
  <si>
    <t>18AJ914</t>
  </si>
  <si>
    <t>Detajimi i Kostos Totale të Produktit 13 sipas Artikujve Ekonomikë</t>
  </si>
  <si>
    <t>Kosto totale e produkti 13</t>
  </si>
  <si>
    <t>Produkti 14</t>
  </si>
  <si>
    <t>Pastrimi i kanaleve të II dhe të III kullues dhe ndërtim urash</t>
  </si>
  <si>
    <t>18AJ915</t>
  </si>
  <si>
    <t>Mundesohet rehabilitimi i rrjetit te kanaleve kulluese dhe veprave te artit duke permiresuar kullimin ne rreth 50 ha</t>
  </si>
  <si>
    <t>Detajimi i Kostos Totale të Produktit 14 sipas Artikujve Ekonomikë</t>
  </si>
  <si>
    <t>Kosto totale e produkti 14</t>
  </si>
  <si>
    <t>Produkti 15</t>
  </si>
  <si>
    <t>Rehabilitim i skemes ujitëse ujëmbledhësi Malaj-2 (Faza 3)</t>
  </si>
  <si>
    <t>18AJ916</t>
  </si>
  <si>
    <t>Mundesohet rehabilitimi i rrjetit te kanaleve ujitese dhe veprave te artit duke permiresuar ujitjen ne rreth 250 ha</t>
  </si>
  <si>
    <t>Detajimi i Kostos Totale të Produktit 15 sipas Artikujve Ekonomikë</t>
  </si>
  <si>
    <t>Kosto totale e produkti 15</t>
  </si>
  <si>
    <t>Produkti 16</t>
  </si>
  <si>
    <t>Skeme ujitëse me rehabilitimin e kanaleve sekondare të Shtodrit, Loti 2</t>
  </si>
  <si>
    <t>18AJ917</t>
  </si>
  <si>
    <t>Mundesohet rehabilitimi i rrjetit te kanaleve ujitese dhe veprave te artit duke permiresuar ujitjen ne rreth 2400 ha</t>
  </si>
  <si>
    <t>Detajimi i Kostos Totale të Produktit 16 sipas Artikujve Ekonomikë</t>
  </si>
  <si>
    <t>Kosto totale e produkti 16</t>
  </si>
  <si>
    <t>Produkti 17</t>
  </si>
  <si>
    <t>Rehabilitimi i Kanalit Vaditës fshati Qerret</t>
  </si>
  <si>
    <t>18AJ918</t>
  </si>
  <si>
    <t>Detajimi i Kostos Totale të Produktit 17 sipas Artikujve Ekonomikë</t>
  </si>
  <si>
    <t>Kosto totale e produkti 17</t>
  </si>
  <si>
    <t>Produkti 18</t>
  </si>
  <si>
    <t>Kanali Ujitës KU-21</t>
  </si>
  <si>
    <t>18AJ919</t>
  </si>
  <si>
    <t>Mundesohet rehabilitimi i rrjetit te kanaleve ujitese dhe veprave te artit duke permiresuar ujitjen ne rreth 180 ha</t>
  </si>
  <si>
    <t>Detajimi i Kostos Totale të Produktit 18 sipas Artikujve Ekonomikë</t>
  </si>
  <si>
    <t>Kosto totale e produkti 18</t>
  </si>
  <si>
    <t>Produkti 19</t>
  </si>
  <si>
    <t>Rehabilitimi i Kanalit Ujitës Hardhishtë-Rreth</t>
  </si>
  <si>
    <t>18AJ920</t>
  </si>
  <si>
    <t>Mundesohet rehabilitimi i rrjetit te kanaleve ujitese dhe veprave te artit duke permiresuar ujitjen ne rreth 500 ha</t>
  </si>
  <si>
    <t>Detajimi i Kostos Totale të Produktit 19 sipas Artikujve Ekonomikë</t>
  </si>
  <si>
    <t>Kosto totale e produkti 19</t>
  </si>
  <si>
    <t>Produkti 20</t>
  </si>
  <si>
    <t>Kanali i Ujitjes Çerrage</t>
  </si>
  <si>
    <t>18AJ921</t>
  </si>
  <si>
    <t>Mundesohet rehabilitimi i rrjetit te kanaleve ujitese dhe veprave te artit duke permiresuar ujitjen ne rreth 100 ha</t>
  </si>
  <si>
    <t>Detajimi i Kostos Totale të Produktit 20 sipas Artikujve Ekonomikë</t>
  </si>
  <si>
    <t>Kosto totale e produkti 20</t>
  </si>
  <si>
    <t>Produkti 21</t>
  </si>
  <si>
    <t>Rikonstruksion i kanalit ujitës Galigat-Cingar Sipër-Drizë</t>
  </si>
  <si>
    <t>18AJ922</t>
  </si>
  <si>
    <t>Detajimi i Kostos Totale të Produktit 21 sipas Artikujve Ekonomikë</t>
  </si>
  <si>
    <t>Kosto totale e produkti 21</t>
  </si>
  <si>
    <t>Produkti 22</t>
  </si>
  <si>
    <t>Rikonstruksion i kanalit vaditës Gurakuq Kuturman, (Loti I-rë ndërtimi  i Sifonit të Madh )</t>
  </si>
  <si>
    <t>18AJ923</t>
  </si>
  <si>
    <t>Mundesohet rehabilitimi i rrjetit te kanaleve ujitese dhe veprave te artit duke permiresuar ujitjen ne rreth 380 ha</t>
  </si>
  <si>
    <t>Detajimi i Kostos Totale të Produktit 22 sipas Artikujve Ekonomikë</t>
  </si>
  <si>
    <t>Kosto totale e produkti 22</t>
  </si>
  <si>
    <t>Produkti 23</t>
  </si>
  <si>
    <t>Skema Ujitëse Ballaban, Ujitja e Fushës Ballaban, vazhdim</t>
  </si>
  <si>
    <t>18AJ924</t>
  </si>
  <si>
    <t>Detajimi i Kostos Totale të Produktit 23 sipas Artikujve Ekonomikë</t>
  </si>
  <si>
    <t>Kosto totale e produkti 23</t>
  </si>
  <si>
    <t>Produkti 24</t>
  </si>
  <si>
    <t>Rehabilitimi i Kanaleve Ujitës  të Dukaj (1.4 km) dhe digës së ujëmbledhësit Dukaj, Bashkia Tepelenë</t>
  </si>
  <si>
    <t>18AJ925</t>
  </si>
  <si>
    <t>Detajimi i Kostos Totale të Produktit 24 sipas Artikujve Ekonomikë</t>
  </si>
  <si>
    <t>Kosto totale e produkti 24</t>
  </si>
  <si>
    <t>Produkti 25</t>
  </si>
  <si>
    <t>Rikonstruksion i Kanalit Ujitës Vija e Mullirit Gjoricë</t>
  </si>
  <si>
    <t>18AJ926</t>
  </si>
  <si>
    <t>Mundesohet rehabilitimi i rrjetit te kanaleve ujitese dhe veprave te artit duke permiresuar ujitjen ne rreth 200 ha</t>
  </si>
  <si>
    <t>Detajimi i Kostos Totale të Produktit 25 sipas Artikujve Ekonomikë</t>
  </si>
  <si>
    <t>Kosto totale e produkti 25</t>
  </si>
  <si>
    <t>Produkti 26</t>
  </si>
  <si>
    <t>Kanali ujitës Përroi i Lixhave Lagjia Dobrovë</t>
  </si>
  <si>
    <t>18AJ927</t>
  </si>
  <si>
    <t>Mundesohet rehabilitimi i rrjetit te kanaleve ujitese dhe veprave te artit duke permiresuar ujitjen ne rreth 50 ha</t>
  </si>
  <si>
    <t>Detajimi i Kostos Totale të Produktit 26 sipas Artikujve Ekonomikë</t>
  </si>
  <si>
    <t>Kosto totale e produkti 26</t>
  </si>
  <si>
    <t>Produkti 27</t>
  </si>
  <si>
    <t>Sifoni ujitës dalja e rezervuarit Shumbat</t>
  </si>
  <si>
    <t>18AJ928</t>
  </si>
  <si>
    <t>Mundesohet rehabilitimi i rrjetit te kanaleve ujitese dhe veprave te artit duke permiresuar ujitjen ne rreth 170 ha</t>
  </si>
  <si>
    <t>Detajimi i Kostos Totale të Produktit 27 sipas Artikujve Ekonomikë</t>
  </si>
  <si>
    <t>Kosto totale e produkti 27</t>
  </si>
  <si>
    <t>Produkti 28</t>
  </si>
  <si>
    <t>Rehabilitim i kanalit ujitës Bushat, Njësia Administrative Bicaj Bashkia Kukës</t>
  </si>
  <si>
    <t>18AJ929</t>
  </si>
  <si>
    <t>Mundesohet rehabilitimi i rrjetit te kanaleve ujitese dhe veprave te artit duke permiresuar ujitjen ne rreth 140 ha</t>
  </si>
  <si>
    <t>Detajimi i Kostos Totale të Produktit 28 sipas Artikujve Ekonomikë</t>
  </si>
  <si>
    <t>Kosto totale e produkti 28</t>
  </si>
  <si>
    <t>Produkti 29</t>
  </si>
  <si>
    <t>Rehabilitimi i pesë kanaleve ujitëse në zonën  e Sukut</t>
  </si>
  <si>
    <t>18AJ930</t>
  </si>
  <si>
    <t>Detajimi i Kostos Totale të Produktit 29 sipas Artikujve Ekonomikë</t>
  </si>
  <si>
    <t>Kosto totale e produkti 29</t>
  </si>
  <si>
    <t>Produkti 30</t>
  </si>
  <si>
    <t>Rehabilitimi i kanalit ujitës U.3-15, U.3-15/4, U.3-15/5 në fshatin Fier i Ri, Nj.Ad. Krutje</t>
  </si>
  <si>
    <t>18AJ931</t>
  </si>
  <si>
    <t>Mundesohet rehabilitimi i rrjetit te kanaleve ujitese dhe veprave te artit duke permiresuar ujitjen ne rreth 156 ha</t>
  </si>
  <si>
    <t>Detajimi i Kostos Totale të Produktit 30 sipas Artikujve Ekonomikë</t>
  </si>
  <si>
    <t>Kosto totale e produkti 30</t>
  </si>
  <si>
    <t>Produkti 31</t>
  </si>
  <si>
    <t>Kanali Ujitës VLU-10</t>
  </si>
  <si>
    <t>18AJ932</t>
  </si>
  <si>
    <t>Detajimi i Kostos Totale të Produktit 31 sipas Artikujve Ekonomikë</t>
  </si>
  <si>
    <t>Kosto totale e produkti 31</t>
  </si>
  <si>
    <t>Produkti 32</t>
  </si>
  <si>
    <t>Kanali Ujites BRU-15 Manastir &amp; Ushqyesi i Rezervuarit</t>
  </si>
  <si>
    <t>18AJ933</t>
  </si>
  <si>
    <t>Detajimi i Kostos Totale të Produktit 32 sipas Artikujve Ekonomikë</t>
  </si>
  <si>
    <t>Kosto totale e produkti 32</t>
  </si>
  <si>
    <t>Produkti 33</t>
  </si>
  <si>
    <t>Rehabilitim Sistemi Ujitjës</t>
  </si>
  <si>
    <t>18AJ934</t>
  </si>
  <si>
    <t>Mundesohet rehabilitimi i rrjetit te kanaleve ujitese dhe veprave te artit duke permiresuar ujitjen ne rreth 1100 ha</t>
  </si>
  <si>
    <t>Detajimi i Kostos Totale të Produktit 33 sipas Artikujve Ekonomikë</t>
  </si>
  <si>
    <t>Kosto totale e produkti 33</t>
  </si>
  <si>
    <t>Produkti 34</t>
  </si>
  <si>
    <t xml:space="preserve">Rikonstruksion i kanalit fshati Iballë </t>
  </si>
  <si>
    <t>18AJ935</t>
  </si>
  <si>
    <t>Detajimi i Kostos Totale të Produktit 34 sipas Artikujve Ekonomikë</t>
  </si>
  <si>
    <t>Kosto totale e produkti 34</t>
  </si>
  <si>
    <t>Produkti 35</t>
  </si>
  <si>
    <t>Kanali Strembec</t>
  </si>
  <si>
    <t>18AJ936</t>
  </si>
  <si>
    <t>Detajimi i Kostos Totale të Produktit 35 sipas Artikujve Ekonomikë</t>
  </si>
  <si>
    <t>Kosto totale e produkti 35</t>
  </si>
  <si>
    <t>Produkti 36</t>
  </si>
  <si>
    <t>Rehabilitimi i skemës ujitëse të Bulos si dhe kanalit kullues K-1-76 Fushë Nepravishtë</t>
  </si>
  <si>
    <t>18AJ937</t>
  </si>
  <si>
    <t>Mundesohet rehabilitimi i rrjetit te kanaleve ujitese dhe veprave te artit duke permiresuar ujitjen ne rreth 450 ha</t>
  </si>
  <si>
    <t>Detajimi i Kostos Totale të Produktit 36 sipas Artikujve Ekonomikë</t>
  </si>
  <si>
    <t>Kosto totale e produkti 36</t>
  </si>
  <si>
    <t>Produkti 37</t>
  </si>
  <si>
    <t>Mbrojtja nga Gërryerja Lumi Kseras krahu i majtë (zonat I, II dhe III), Gjirokastër</t>
  </si>
  <si>
    <t>18AJ938</t>
  </si>
  <si>
    <t xml:space="preserve">Nepermjet ndertimimit te argjinaturave gjatesore dhe peneleve terthore (me gure, gabion dhe veshje betoni) mundesohet mbrojtja nga errozini dhe permbytja nga lumi Kseras i tokave bujqesore dhe zonave te banuara </t>
  </si>
  <si>
    <t>Detajimi i Kostos Totale të Produktit 37 sipas Artikujve Ekonomikë</t>
  </si>
  <si>
    <t>Kosto totale e produkti 37</t>
  </si>
  <si>
    <t>Produkti 38</t>
  </si>
  <si>
    <t xml:space="preserve">Mbrojtje nga Lumi Vjosë, në Kashisht </t>
  </si>
  <si>
    <t>18AJ939</t>
  </si>
  <si>
    <t xml:space="preserve">Nepermjet ndertimimit te argjinaturave gjatesore dhe peneleve terthore (me gure, gabion dhe veshje betoni) mundesohet mbrojtja nga errozini dhe permbytja nga lumi Vjose i tokave bujqesore dhe zonave te banuara </t>
  </si>
  <si>
    <t>Detajimi i Kostos Totale të Produktit 38 sipas Artikujve Ekonomikë</t>
  </si>
  <si>
    <t>Kosto totale e produkti 38</t>
  </si>
  <si>
    <t>Produkti 39</t>
  </si>
  <si>
    <t>Argjinatura mbrojtëse Zalli Sines</t>
  </si>
  <si>
    <t>18AJ940</t>
  </si>
  <si>
    <t xml:space="preserve">Nepermjet ndertimimit te argjinaturave gjatesore dhe peneleve terthore (me gure, gabion dhe veshje betoni) mundesohet mbrojtja nga errozini dhe permbytja nga lumi Drin i Zi i tokave bujqesore dhe zonave te banuara </t>
  </si>
  <si>
    <t>Detajimi i Kostos Totale të Produktit 39 sipas Artikujve Ekonomikë</t>
  </si>
  <si>
    <t>Kosto totale e produkti 39</t>
  </si>
  <si>
    <t>Produkti 40</t>
  </si>
  <si>
    <t>Mbrojtje nga përmbytjet nga lumi Shkumbin në Shushicë (lagjia Gogollaret)</t>
  </si>
  <si>
    <t>18AJ941</t>
  </si>
  <si>
    <t xml:space="preserve">Nepermjet ndertimimit te argjinaturave gjatesore dhe peneleve terthore (me gure, gabion dhe veshje betoni) mundesohet mbrojtja nga errozini dhe permbytja nga lumi Shkumbin i tokave bujqesore dhe zonave te banuara </t>
  </si>
  <si>
    <t>Detajimi i Kostos Totale të Produktit 40 sipas Artikujve Ekonomikë</t>
  </si>
  <si>
    <t>Kosto totale e produkti 40</t>
  </si>
  <si>
    <t>Produkti 41</t>
  </si>
  <si>
    <t>Argjinatura e lumit Drin, krahu i djathtë i rrjedhës Ishull Shëngjin</t>
  </si>
  <si>
    <t>18AJ942</t>
  </si>
  <si>
    <t xml:space="preserve">Nepermjet ndertimimit te argjinaturave gjatesore mundesohet mbrojtja nga errozini dhe permbytja nga lumi Drin I Lezhes i tokave bujqesore dhe zonave te banuara </t>
  </si>
  <si>
    <t>Detajimi i Kostos Totale të Produktit 41 sipas Artikujve Ekonomikë</t>
  </si>
  <si>
    <t>Kosto totale e produkti 41</t>
  </si>
  <si>
    <t>Produkti 42</t>
  </si>
  <si>
    <t>Objekte te infrastruktures se ujitjes, mbrojtjes nga permbytja dhe diga te MBZHR dhe Bashkive per vitet 2020-2021-2022</t>
  </si>
  <si>
    <t>Mundesohet permiresimi i infrastruktures se ujitjes, infrastruktures se mbrojtjes nga permbytja dhe siguria e digave ne administrim te MBZHR dhe Bashkive</t>
  </si>
  <si>
    <t>ha (hektare) / km / diga (per tu percaktuar me VKM perkatese per objektet qe financohen ne vitin 2020, 2021 dhe 2022)</t>
  </si>
  <si>
    <t>Detajimi i Kostos Totale të Produktit 42 sipas Artikujve Ekonomikë</t>
  </si>
  <si>
    <t>Kosto totale e produkti 42</t>
  </si>
  <si>
    <t>Rehabilitimi i hidrovoreve ne vitet 2021-2022</t>
  </si>
  <si>
    <t>18AK301</t>
  </si>
  <si>
    <t>18AK302</t>
  </si>
  <si>
    <t>18AK303</t>
  </si>
  <si>
    <t>18AK304</t>
  </si>
  <si>
    <t>18AK305</t>
  </si>
  <si>
    <t>18AK306</t>
  </si>
  <si>
    <t>18AK307</t>
  </si>
  <si>
    <t>18AK308</t>
  </si>
  <si>
    <t>18AK309</t>
  </si>
  <si>
    <t>Mbrojtje nga lumi Drin i Zi, Zalli i Sines, Lot 2</t>
  </si>
  <si>
    <t>Nepermjet rehabilitimit te argjinatures gjatesore dhe ndertimit te peneleve terthore (me gure, gabion dhe veshje betoni) mundesohet mbrojtja nga errozini dhe permbytja nga lumi Drin i Zi  i tokave bujqesore dhe zonen Zalli I Sines, Diber</t>
  </si>
  <si>
    <t xml:space="preserve">Rikonstruksion i Argjinatures se Selevecit,Vlore </t>
  </si>
  <si>
    <t>Nepermjet rehabilitimit te argjinatures gjatesore që mundëson ndarjen e lagunës detare nga zona e bonifikuar, që kullon me hidrovorin e Akërnisë.</t>
  </si>
  <si>
    <t>Mbrojtje nga permbytjet nga lumi Osum ne Starove, Berat</t>
  </si>
  <si>
    <t>Nepermjet rehabilitimit te argjinatures gjatesore dhe ndertimit te peneleve terthore (me gure, gabion dhe veshje betoni) mundesohet mbrojtja nga errozini dhe permbytja nga lumi Osum I tokave bujqesore ne zonen e Staroves</t>
  </si>
  <si>
    <t>Kosto totale e produktit 13</t>
  </si>
  <si>
    <t>Objekte te mbrojtjes nga permbytja per vitet  2021 - 2022</t>
  </si>
  <si>
    <t>hektar</t>
  </si>
  <si>
    <t xml:space="preserve">Blerje pajisjesh për Laboratorin e GIS-it në Sektorin e Hartografisë dhe Përdorimit të Tokës </t>
  </si>
  <si>
    <t>Pajisje për  laboratorin e QTTB Fushë Krujë të blera</t>
  </si>
  <si>
    <t xml:space="preserve">Pajisje për laboratorin e GIS-it, për tju përgjigjur  komandave (si workstation ashtu dhe ploteri),  pasi punohet me imazhe dhe artofoto që kanë ngarkesë të madhe si dhe për shkak të amortizimit tepër të lartë të  paisjeve aktuale. Gjithashtu një pjesë e paisjeve që kërkohen, mungojnë në këtë laborator. </t>
  </si>
  <si>
    <t xml:space="preserve">copë </t>
  </si>
  <si>
    <r>
      <t xml:space="preserve">Detajimi i Kostos Totale të </t>
    </r>
    <r>
      <rPr>
        <b/>
        <sz val="11"/>
        <color rgb="FFFF0000"/>
        <rFont val="Garamond"/>
        <family val="1"/>
      </rPr>
      <t xml:space="preserve">Produktit 1 </t>
    </r>
    <r>
      <rPr>
        <b/>
        <sz val="11"/>
        <color theme="1"/>
        <rFont val="Garamond"/>
        <family val="1"/>
      </rPr>
      <t>sipas Artikujve Ekonomikë</t>
    </r>
  </si>
  <si>
    <t>Garantimi i sigurisë ushqimore, shëndetit dhe mirëqenies së kafshëve, dhe shëndetit të bimëve përmes adoptimit të standardeve përkatëse të BE në kuadrin normativ vendas, zhvillimit të kapaciteteve administrative dhe infrastrukturës fizike të nevojshme për zbatimin e këtij kuadri normativ si dhe forcimit të kontrollit zyrtar si element i rëndësishëm i sistemit të sigurisë ushqimore, për të garantuar jetën dhe shëndetin e konsumatorit, shëndetin dhe mirëqënien e kafshëve dhe shëndetin e bimëve, si dhe lehtësimi i rritjes së eksportit.</t>
  </si>
  <si>
    <t xml:space="preserve">Fuqizimi i sistemit të kontrollit dhe inspektimit, duke përfshirë të gjithë zinxhirin ushqimor nga ferma në tavolinë. </t>
  </si>
  <si>
    <t>Numri i jokonformiteteve të konstatuara</t>
  </si>
  <si>
    <t>Numri i operatorëve që aplikojnë sistemin HACCAP</t>
  </si>
  <si>
    <t>Numri i rasteve të sëmundshmërisë së njerëzve nga kafshët</t>
  </si>
  <si>
    <t>Rritja e munrit të certifikatave të unifikuara për eksport</t>
  </si>
  <si>
    <t>Kontrolli dhe monitorimi i sëmundjeve infektive dhe zoonotike në kafshët e gjalla (ISUV dhe Agjencitë Rajonale të Shërbimit Veterinar dhe Mbrojtjes së Bimëve)</t>
  </si>
  <si>
    <t>Kafshë të prekura nga Bruceloza</t>
  </si>
  <si>
    <t>Kafshë të prekura nga plasja</t>
  </si>
  <si>
    <t>Kafshë të prekura nga turbekulozi</t>
  </si>
  <si>
    <t>Kafshë të prekura nga LSD</t>
  </si>
  <si>
    <t>Kafshë të vaksinuara, të gjurmuara</t>
  </si>
  <si>
    <t>90502AA</t>
  </si>
  <si>
    <t>Vaksinimi  është një proces në zbatim të strategjisë së miratuar dhe kryhet me vaksinë të blerë që mbulohet nga buxheti i MBZHR (Agjencitë Rajonale të Shërbimit Veterinar dhe mbrojtjes së Bimëve).</t>
  </si>
  <si>
    <t>Numër vaksinash</t>
  </si>
  <si>
    <r>
      <t xml:space="preserve">Detajimi i Kostos Totale të </t>
    </r>
    <r>
      <rPr>
        <b/>
        <sz val="8"/>
        <color rgb="FFFF0000"/>
        <rFont val="Times New Roman"/>
        <family val="1"/>
        <charset val="238"/>
      </rPr>
      <t>Produktit 1</t>
    </r>
    <r>
      <rPr>
        <b/>
        <sz val="8"/>
        <color theme="1"/>
        <rFont val="Times New Roman"/>
        <family val="1"/>
        <charset val="238"/>
      </rPr>
      <t xml:space="preserve"> sipas Artikujve Ekonomikë</t>
    </r>
  </si>
  <si>
    <t>Kafshë të shëndetshme dhe të kontrolluara</t>
  </si>
  <si>
    <t>90502AB</t>
  </si>
  <si>
    <t>Zbaton politikat e shëndetit dhe mirëqenies së kafshëve të gjalla, si dhe programet e parandalimit, kontrollit, eliminimit deri në çrrënjosjen e sëmundjeve infektive në kafshë, sipas përcaktimeve të legjislacionit veterinar (realizohet nga Agjencitë Rajonale të Shërbimit Veterinar dhe mbrojtjes së Bimëve)</t>
  </si>
  <si>
    <t>Numër kontrollesh</t>
  </si>
  <si>
    <r>
      <t>Detajimi i Kostos Totale të</t>
    </r>
    <r>
      <rPr>
        <b/>
        <sz val="8"/>
        <color rgb="FFFF0000"/>
        <rFont val="Times New Roman"/>
        <family val="1"/>
        <charset val="238"/>
      </rPr>
      <t xml:space="preserve"> Produktit 2 </t>
    </r>
    <r>
      <rPr>
        <b/>
        <sz val="8"/>
        <color theme="1"/>
        <rFont val="Times New Roman"/>
        <family val="1"/>
        <charset val="238"/>
      </rPr>
      <t>sipas Artikujve Ekonomikë</t>
    </r>
  </si>
  <si>
    <t>Matrikuj për kafshët e gjalla të blerë</t>
  </si>
  <si>
    <t>90502AC</t>
  </si>
  <si>
    <t>Për vitin 2020 do të realizohet një fushatë masive për matrikullimin e kafshëve të gjalla, gjedhë dhe të imta. Blerja e matrikujve do të mbulohet nga buxheti i shtetit dhe do të bëhet falas</t>
  </si>
  <si>
    <t>Numër matrikujsh</t>
  </si>
  <si>
    <r>
      <t>Detajimi i Kostos Totale të</t>
    </r>
    <r>
      <rPr>
        <b/>
        <sz val="8"/>
        <color rgb="FFFF0000"/>
        <rFont val="Times New Roman"/>
        <family val="1"/>
        <charset val="238"/>
      </rPr>
      <t xml:space="preserve"> Produktit 3 </t>
    </r>
    <r>
      <rPr>
        <b/>
        <sz val="8"/>
        <color theme="1"/>
        <rFont val="Times New Roman"/>
        <family val="1"/>
        <charset val="238"/>
      </rPr>
      <t>sipas Artikujve Ekonomikë</t>
    </r>
  </si>
  <si>
    <t>Analiza të kryera  në kuadër të monitorimeve të programeve të miratuara nga Ministria e Bujqësisë dhe Zhvillimit Rural (realizuar nga ISUV).</t>
  </si>
  <si>
    <t>90502AD</t>
  </si>
  <si>
    <t>Për të rritur mundësinë e eksportit të produkteve shtazore dhe të kafshëve të gjalla, në vendet e BE, hartohen programe kombëtare të monitorimit të mbetjeve, si një detyrim përballë vendeve të BE. Këto programe mbështeten nga buxheti i MBZHR.</t>
  </si>
  <si>
    <t>Numër analizash të kryera nga Instituti i Sigurisë Ushqimore dhe Veterinarisë (ISUV).</t>
  </si>
  <si>
    <r>
      <t>Detajimi i Kostos Totale të</t>
    </r>
    <r>
      <rPr>
        <b/>
        <sz val="8"/>
        <color rgb="FFFF0000"/>
        <rFont val="Times New Roman"/>
        <family val="1"/>
        <charset val="238"/>
      </rPr>
      <t xml:space="preserve"> Produktit 4 </t>
    </r>
    <r>
      <rPr>
        <b/>
        <sz val="8"/>
        <color theme="1"/>
        <rFont val="Times New Roman"/>
        <family val="1"/>
        <charset val="238"/>
      </rPr>
      <t>sipas Artikujve Ekonomikë</t>
    </r>
  </si>
  <si>
    <t>Emergjenca veterinare dhe emergjenca për sigurinë ushqimore</t>
  </si>
  <si>
    <t>90502AE</t>
  </si>
  <si>
    <t>Në aparat mbahet gjithmonë një zë i cili përdoret për emergjencat veterinare dhe emergjencat për sigurinë ushqimore. Ky zë përdoret në rastet e shpërthimit të sëmundjeve ose epidemive të cilat janë të pa parashikueshme.</t>
  </si>
  <si>
    <t>Numër kafshësh të dëmshpërblyera</t>
  </si>
  <si>
    <r>
      <t>Detajimi i Kostos Totale të</t>
    </r>
    <r>
      <rPr>
        <b/>
        <sz val="8"/>
        <color rgb="FFFF0000"/>
        <rFont val="Times New Roman"/>
        <family val="1"/>
        <charset val="238"/>
      </rPr>
      <t xml:space="preserve"> Produktit 5 </t>
    </r>
    <r>
      <rPr>
        <b/>
        <sz val="8"/>
        <color theme="1"/>
        <rFont val="Times New Roman"/>
        <family val="1"/>
        <charset val="238"/>
      </rPr>
      <t>sipas Artikujve Ekonomikë</t>
    </r>
  </si>
  <si>
    <t>Sherbim në njësitë e vetëqeverisjes vendore</t>
  </si>
  <si>
    <t>90502AF</t>
  </si>
  <si>
    <t>Në fund të vitin 2019 është parashikuar të miratohet ligji për ndryshime në  ligjin veterinar te sherbimit veterinar. Me miratimin e ligjit, në vitin 2020 të gjitha komunat do të punësojnë nga një veteriner zyrtar me qëllim që të rritet kontrolli dhe fusha e mbulimit të vendit me mjekë veterinerë.</t>
  </si>
  <si>
    <t>Numër veterinerësh</t>
  </si>
  <si>
    <r>
      <t>Detajimi i Kostos Totale të</t>
    </r>
    <r>
      <rPr>
        <b/>
        <sz val="8"/>
        <color rgb="FFFF0000"/>
        <rFont val="Times New Roman"/>
        <family val="1"/>
        <charset val="238"/>
      </rPr>
      <t xml:space="preserve"> Produktit 6 </t>
    </r>
    <r>
      <rPr>
        <b/>
        <sz val="8"/>
        <color theme="1"/>
        <rFont val="Times New Roman"/>
        <family val="1"/>
        <charset val="238"/>
      </rPr>
      <t>sipas Artikujve Ekonomikë</t>
    </r>
  </si>
  <si>
    <t>Përmirësim i kushteve infrastrukturore dhe pajisje pune për Institutin e Sigurisë Ushqimore dhe Veterinarisë</t>
  </si>
  <si>
    <t>Përmirësimi i kushteve të punës për laburantët që punojnë në ISUV çdo ditë me gazra dhe sëmundje infektive të ndryshme</t>
  </si>
  <si>
    <t>Ambjente të rikonstruktuara</t>
  </si>
  <si>
    <r>
      <t xml:space="preserve">Detajimi i Kostos Totale të </t>
    </r>
    <r>
      <rPr>
        <b/>
        <sz val="8"/>
        <color rgb="FFFF0000"/>
        <rFont val="Times New Roman"/>
        <family val="1"/>
        <charset val="238"/>
      </rPr>
      <t xml:space="preserve">Produktit 1 </t>
    </r>
    <r>
      <rPr>
        <b/>
        <sz val="8"/>
        <color theme="1"/>
        <rFont val="Times New Roman"/>
        <family val="1"/>
        <charset val="238"/>
      </rPr>
      <t>sipas Artikujve Ekonomikë</t>
    </r>
  </si>
  <si>
    <t>Përmirësim i kushteve infrastrukturore dhe pajisje pune për Agjensitë Rajonale të Shërbimit Veterinar dhe Mbrojtjes së Bimëve.</t>
  </si>
  <si>
    <t>Përmirësimi i kushteve të punës për Agjencite Rajonale te Sherbimit Veterinar dhe Mbrojtjes se Bimeve</t>
  </si>
  <si>
    <r>
      <t xml:space="preserve">Detajimi i Kostos Totale të </t>
    </r>
    <r>
      <rPr>
        <b/>
        <sz val="8"/>
        <color rgb="FFFF0000"/>
        <rFont val="Times New Roman"/>
        <family val="1"/>
        <charset val="238"/>
      </rPr>
      <t xml:space="preserve">Produktit 2 </t>
    </r>
    <r>
      <rPr>
        <b/>
        <sz val="8"/>
        <color theme="1"/>
        <rFont val="Times New Roman"/>
        <family val="1"/>
        <charset val="238"/>
      </rPr>
      <t>sipas Artikujve Ekonomikë</t>
    </r>
  </si>
  <si>
    <t>Përmirësimi i mbrojtjes së konsumatorit, për luftimin e sëmundjeve zoonotike, faza II (Projekti PAZA)</t>
  </si>
  <si>
    <t xml:space="preserve">Projekti i BE, IPA 2012 për sëmundjet zoonotike (projekti PAZA) </t>
  </si>
  <si>
    <t>GM05036</t>
  </si>
  <si>
    <t>Vaksinimi  është një proces në zbatim të strategjisë së miratuar dhe kryhet me vaksina të blera. Procesi mbulohet nga grandi i donatorit BE dhe bashkëfinancimi i Qeverisë Shqiptare nëpërmjet buxhetit të MBZHR si TVSH dhe kosto lokale. (vaksinimi realizohet nga Agjencitë Rajonale të Shërbimit Veterinar dhe mbrojtjes së Bimëve).</t>
  </si>
  <si>
    <t>Kafshë të vaksinuara</t>
  </si>
  <si>
    <r>
      <t xml:space="preserve">Detajimi i Kostos Totale të </t>
    </r>
    <r>
      <rPr>
        <b/>
        <sz val="8"/>
        <color rgb="FFFF0000"/>
        <rFont val="Times New Roman"/>
        <family val="1"/>
        <charset val="238"/>
      </rPr>
      <t xml:space="preserve">Produktit 3 </t>
    </r>
    <r>
      <rPr>
        <b/>
        <sz val="8"/>
        <color theme="1"/>
        <rFont val="Times New Roman"/>
        <family val="1"/>
        <charset val="238"/>
      </rPr>
      <t>sipas Artikujve Ekonomikë</t>
    </r>
  </si>
  <si>
    <t>Projekjt i BE - IPA 2013 për Pajisje  laboratorike (ISUV dhe Drejtoritë Rajonale të AKU)</t>
  </si>
  <si>
    <t>GM05037</t>
  </si>
  <si>
    <t>Për të realizuar mundësinë e eksportit të produkteve shtazore dhe të kafshëve të gjalla, në vendet e BE, hartohen programe kombëtare të monitorimit të mbetjeve, si një detyrim përballë vendeve të BE. Këto programe mbështeten nga buxheti i MBZHR.</t>
  </si>
  <si>
    <t>Pajisje laboratorike të blera</t>
  </si>
  <si>
    <r>
      <t xml:space="preserve">Detajimi i Kostos Totale të </t>
    </r>
    <r>
      <rPr>
        <b/>
        <sz val="8"/>
        <color rgb="FFFF0000"/>
        <rFont val="Times New Roman"/>
        <family val="1"/>
        <charset val="238"/>
      </rPr>
      <t xml:space="preserve">Produktit 4 </t>
    </r>
    <r>
      <rPr>
        <b/>
        <sz val="8"/>
        <color theme="1"/>
        <rFont val="Times New Roman"/>
        <family val="1"/>
        <charset val="238"/>
      </rPr>
      <t>sipas Artikujve Ekonomikë</t>
    </r>
  </si>
  <si>
    <t>Forcimi i kontrollit të ushqimit, rritja e garancinë së konsumatorit për cilësinë, sigurinë dhe standartin.</t>
  </si>
  <si>
    <t>Numër gjobash të vendosura nga inspektimet në terren</t>
  </si>
  <si>
    <t>Numër biznesesh të mbyllura për mosplotesimin e kushteve të sigurisë ushqimore</t>
  </si>
  <si>
    <t>Numri i rasteve të produkteve ushqimore të asgjesuara</t>
  </si>
  <si>
    <t>Numri i ngarkesave të kthyera në PIK</t>
  </si>
  <si>
    <t>Inspektimi dhe menaxhimi i riskut në fushën e sigurisë ushqimore (AKU)</t>
  </si>
  <si>
    <t>90502AG</t>
  </si>
  <si>
    <t>AKU zgjeron gjithnjë e më shumë aktivitet e saj. Në punën e tij si institucion totalisht buxhetor ka nevojë për shpenzime nga buxheti i shtetit.</t>
  </si>
  <si>
    <t>Numër inspektimesh</t>
  </si>
  <si>
    <t>Kontrolli dhe mbrojtja nga parazitët në fushën e bujqësisë (realizohet nga Agjensitë Rajonale të Shërbimit veterinar dhe të Mbrojtjes të Bimëve).</t>
  </si>
  <si>
    <t>90502AH</t>
  </si>
  <si>
    <t>Mbrojtja e bimëve të kultivuara apo spontane nga parazitët, në ambjentet e mbrojtura dhe në fushë të hapur. Kontrolli i të cilave parashikohet të mbështetet me buxhetin e MBZHR.</t>
  </si>
  <si>
    <t>Sipërfaqe në (ha) e trajtuar</t>
  </si>
  <si>
    <t>Përmirësim i kushteve infrastrukturore dhe pajisje pune për Autoritetit Kombëtar të Ushqimit</t>
  </si>
  <si>
    <t>Autoriteti Kombëtar i Ushqimit zgjeron gjithnjë e më shumë aktivitet e saj. Në punën e tij si institucion totalisht buxhetor ka nevojë për investime nga buxheti i shtetit.</t>
  </si>
  <si>
    <t>Rikonstruksioni i ambjenteve</t>
  </si>
  <si>
    <t>Dokumenti Sektorial për Sigurinë Ushqimore dhe Veterinarinë (IPA II)</t>
  </si>
  <si>
    <t>Financim i huaj dhe bashkëfinancim për Dokumenti Sektorial për Sigurinë Ushqimore dhe Veterinarinë IPA II</t>
  </si>
  <si>
    <t>GM05054</t>
  </si>
  <si>
    <t>Përafrimi i standardeve aktuale me ato të BE, të sigurisë së produkteve ushqimore, të shëndetit dhe mirëqenies së kafshëve, të mbrojtjes së bimëve, me qëllim zbatimin e legjislacionit.</t>
  </si>
  <si>
    <t>Numër dokumenti</t>
  </si>
  <si>
    <t>Kontrolli dhe çrrënjosja e sëmundjes së tërbimit III (IPA 2017)</t>
  </si>
  <si>
    <t xml:space="preserve">Ne lidhje me projektin e crrenjosjes se terbimit parashikohen te zhvillohen 3 fushata vaksinimi ku ne cdo fushate do te shperndahen 560,000 vaksina ne gjithe vendin. </t>
  </si>
  <si>
    <t>Numër vaksinimesh</t>
  </si>
  <si>
    <t>Monitorimi për vaksinimin e sëmundjes së tërbimit III (IPA 2017)</t>
  </si>
  <si>
    <t>Fushatat e vaksinimit do te monitorohen permes kontrates se sherbimit “Monitorimi per vaksinimin e semundjes se terbimit – III”. Monitorimi pas vaksinimit do të konsistojë në mbledhjen e të paktën 324 dhelprave</t>
  </si>
  <si>
    <t>Numër monitorimesh</t>
  </si>
  <si>
    <t>Mbështetje për zhvillimin strukturor të sigurisë ushqimore</t>
  </si>
  <si>
    <r>
      <t xml:space="preserve">Detajimi i Kostos Totale të </t>
    </r>
    <r>
      <rPr>
        <b/>
        <sz val="8"/>
        <color rgb="FFFF0000"/>
        <rFont val="Times New Roman"/>
        <family val="1"/>
        <charset val="238"/>
      </rPr>
      <t xml:space="preserve">Produktit 5 </t>
    </r>
    <r>
      <rPr>
        <b/>
        <sz val="8"/>
        <color theme="1"/>
        <rFont val="Times New Roman"/>
        <family val="1"/>
        <charset val="238"/>
      </rPr>
      <t>sipas Artikujve Ekonomikë</t>
    </r>
  </si>
  <si>
    <t>FORMAT 2: FORMATI STANDARD I PËRGATITJES SË KËRKESAVE BUXHETORE PBA 2020-2022</t>
  </si>
  <si>
    <t>Zhvillimi Rural duke mbështur prodhimin bujqësor, blegtoral, agroindustrinë dhe marketingun</t>
  </si>
  <si>
    <t xml:space="preserve">Zhvillimi i një sektori të qëndrueshëm dhe konkurrues bujqësor dhe ushqimor, për të nxitur një zhvillim ekonomik të ekuilibruar në zonat rurale, duke shtruar rrugën drejt integrimit të sektorit bujqësor dhe të agropërpunimit në BE, si një bazë për rritjen e standardeve të jetesës dhe uljes së varfërisë në zonat rurale. Përmbajtja e programit buron nga prioritetet zhvilluese të parashikuara në Strategjinë Ndërsektoriale për Zhvillimin Rural dhe Bujqësor. </t>
  </si>
  <si>
    <t>Qëllimi i politikës së Programit Buxhetor 04250 zhvillimi i sektorit të bujqësisë dhe atij rural në Shqipëri, për të përmirësuar performancën e tyre ekonomike dhe kushtet e jetesës në zonat rurale, për t'i përgatitur këta sektorë për anëtarësimin e ardhshëm në BE.</t>
  </si>
  <si>
    <t>Treguesit e Performancës në nivel Qëllimi*</t>
  </si>
  <si>
    <t>Treguesi 1. Numri i të punësuarëve në bujqësi dhe agropërpunim</t>
  </si>
  <si>
    <t>Treguesi 2. Volumi i Eksportit të produkteve bujqësore dhe të agropërpunimit, milionë lekë</t>
  </si>
  <si>
    <t xml:space="preserve">Treguesi 3. Raporti eksport - import bujqësia total </t>
  </si>
  <si>
    <t>1:3</t>
  </si>
  <si>
    <t>1:2.9</t>
  </si>
  <si>
    <t>1:2.8</t>
  </si>
  <si>
    <t>Treguesi 4. Raporti import-eksport  i produkteve bujqësore (bujqësi + blegtori)</t>
  </si>
  <si>
    <t>1:2.4</t>
  </si>
  <si>
    <t>1:2.2</t>
  </si>
  <si>
    <t>1:2.1</t>
  </si>
  <si>
    <t>Treguesi 5. Raporti import-eksport  i produkteve të agropërpunimit</t>
  </si>
  <si>
    <t>1:4.8</t>
  </si>
  <si>
    <t>1:4.6</t>
  </si>
  <si>
    <t>1:4.5</t>
  </si>
  <si>
    <t>Përmirësimi i konkurrueshmërisë së bujqësisë dhe industrisë agro-ushqimore si dhe përmirësimi i cilësisë së jetës përmes nxitjes së shumëllojshmërisë së veprimtarive ekonomike në zonat rurale</t>
  </si>
  <si>
    <t>Treguesit e Performancës për Objektivin 1**</t>
  </si>
  <si>
    <t>Numri i përfituesëve total të mbështetur nga Skemat Kombëtare</t>
  </si>
  <si>
    <t>Numri i përfitueseve (gra) të mbështetura nga Skemat Kombëtare</t>
  </si>
  <si>
    <t>Shpenzimet Korrente</t>
  </si>
  <si>
    <t>Produkti 1***</t>
  </si>
  <si>
    <t xml:space="preserve">Përfitues nga masat mbështetëse  </t>
  </si>
  <si>
    <t>Lidhet me numrin e përfituesve dhe fondet e transferuara në buxhetet e aplikantëve që shpallen fitues për të përfituar nga mbështetja për zhvillimin e bujqësisë</t>
  </si>
  <si>
    <t>Numër përfituesish</t>
  </si>
  <si>
    <t>Aktivitete promovuese të produkteve shqiptare në bujqësi, blegtori dhe agropërpunim të kryera</t>
  </si>
  <si>
    <t>Mbulimi i shpenzimeve për organizimin e aktiviteteve promovuese brenda dhe jashtë Shqipërisë në mbështetje të objektivave të ministrisë për përmirësimin e infrastrukturës së marketingut dhe nxitjen e biznesit vendas.</t>
  </si>
  <si>
    <t>Numër aktivitetesh promovuese</t>
  </si>
  <si>
    <t>Fara dhe fidanë të analizuara, testuara dhe certifikuara</t>
  </si>
  <si>
    <r>
      <rPr>
        <b/>
        <sz val="8"/>
        <color indexed="8"/>
        <rFont val="Garamond"/>
        <family val="1"/>
      </rPr>
      <t>Enti Shtetëror i Farave dhe Fidanëve</t>
    </r>
    <r>
      <rPr>
        <sz val="8"/>
        <color indexed="8"/>
        <rFont val="Garamond"/>
        <family val="1"/>
      </rPr>
      <t xml:space="preserve"> kryen analizimin e treguesve agronomik dhe certifikimin e fara dhe fidanëve të prodhuar në vend si dhe testimin e farave dhe fidanëve të importuar për ti rregjistruar në Katalogun Kombëtar Shqiptar. Certifikimi dhe testimi i farave dhe fidanëve që hidhen në treg, shërben për të siguruar inpute cilësore për bujqësinë në tregun shqiptar. </t>
    </r>
  </si>
  <si>
    <t>Numër fidanësh frutor të certifikuar</t>
  </si>
  <si>
    <t>Resurse gjenetike në fermë (buaj, të imëta) të ruajtura</t>
  </si>
  <si>
    <t>Ka të bëjë me ruajtjen e racave autoktone në rrezik zhdukje (speciet e buajve, bagëtive të imëta), sipas legjislacionit në fuqi si dhe grumbullimin e të dhënave zooteknike për racat kryesore të gjedhit në vend (Holshtejn dhe Xhers).</t>
  </si>
  <si>
    <t>Numër kafshësh</t>
  </si>
  <si>
    <t>Mostra të degustuara të duhanit, për ruajtjen e shëndetit të konsumatorit</t>
  </si>
  <si>
    <r>
      <rPr>
        <b/>
        <sz val="8"/>
        <color indexed="8"/>
        <rFont val="Garamond"/>
        <family val="1"/>
      </rPr>
      <t>Shpenzime nga AKDC</t>
    </r>
    <r>
      <rPr>
        <sz val="8"/>
        <color indexed="8"/>
        <rFont val="Garamond"/>
        <family val="1"/>
      </rPr>
      <t xml:space="preserve"> për mostra të degustuara të duhanit, në drejtim të ruajtjes së shëndetit të konsumatorit</t>
    </r>
  </si>
  <si>
    <t>Numër Mostrash</t>
  </si>
  <si>
    <r>
      <t>Detajimi i Kostos Totale të</t>
    </r>
    <r>
      <rPr>
        <b/>
        <sz val="8"/>
        <color indexed="10"/>
        <rFont val="Garamond"/>
        <family val="1"/>
      </rPr>
      <t xml:space="preserve"> Produktit 5 </t>
    </r>
    <r>
      <rPr>
        <b/>
        <sz val="8"/>
        <color indexed="8"/>
        <rFont val="Garamond"/>
        <family val="1"/>
      </rPr>
      <t>sipas Artikujve Ekonomikë</t>
    </r>
  </si>
  <si>
    <t>Vrojtime statistikore për bujqësinë dhe agroindustrinë të kryera dhe të publikuara</t>
  </si>
  <si>
    <t>Shpenzime për kryerjen e vrojtimeve të bujqësisë dhe agroindustrisë për vitin kalendarik. Sektori i Statistikës në MBZHRAU në bashkëpunim me strukturat e varësisë së Ministrisë së Bujqësisë kryen vrojtime statistikore për bujqësinë dhe agroindustrinë në vend dhe publikon të dhënat zyrtare</t>
  </si>
  <si>
    <t>Numër vrojtimesh</t>
  </si>
  <si>
    <r>
      <t>Detajimi i Kostos Totale të</t>
    </r>
    <r>
      <rPr>
        <b/>
        <sz val="8"/>
        <color indexed="10"/>
        <rFont val="Garamond"/>
        <family val="1"/>
      </rPr>
      <t xml:space="preserve"> Produktit 6 </t>
    </r>
    <r>
      <rPr>
        <b/>
        <sz val="8"/>
        <color indexed="8"/>
        <rFont val="Garamond"/>
        <family val="1"/>
      </rPr>
      <t>sipas Artikujve Ekonomikë</t>
    </r>
  </si>
  <si>
    <t>Njësi vreshti dhe ullishte të rregjistruara</t>
  </si>
  <si>
    <t xml:space="preserve">Ka të bëjë me rregjistrimin e njësive shtesë të vreshtave dhe ullishtave në bazën e të dhënave për Kadastrën e vreshtarisë, verës dhe Ullirit në funksion të gjurmueshmërisë së origjinës së produktit dhe sigurisë ushqimore të konsumatorit. Aktualisht, në këtë bazë të dhënash deri në fund të vitit 2017 janë rregjistruar 43,639 njësi vreshti dhe ulliri. Për vitet në vazhdim do të shtohen çdo vit 10,000 njësi (Vreshti dhe ulliri sëbashku). </t>
  </si>
  <si>
    <t>Numër njësish vreshti dhe ulliri</t>
  </si>
  <si>
    <r>
      <t>Detajimi i Kostos Totale të</t>
    </r>
    <r>
      <rPr>
        <b/>
        <sz val="8"/>
        <color indexed="10"/>
        <rFont val="Garamond"/>
        <family val="1"/>
      </rPr>
      <t xml:space="preserve"> Produktit 7 </t>
    </r>
    <r>
      <rPr>
        <b/>
        <sz val="8"/>
        <color indexed="8"/>
        <rFont val="Garamond"/>
        <family val="1"/>
      </rPr>
      <t>sipas Artikujve Ekonomikë</t>
    </r>
  </si>
  <si>
    <t>Shpenzime administrative kapitale për AZHBR</t>
  </si>
  <si>
    <t xml:space="preserve">Njësi të rikostruktuara </t>
  </si>
  <si>
    <t xml:space="preserve">Do të rikonstruktohen godina e AZHBR. </t>
  </si>
  <si>
    <t>Kapitull 01</t>
  </si>
  <si>
    <t>Kapitull 03</t>
  </si>
  <si>
    <t>Kapitull 04</t>
  </si>
  <si>
    <t xml:space="preserve">Shënim: Shpjegoni supozimet dhe llogaritjet për Produktin 1 </t>
  </si>
  <si>
    <t>Shpenzime administrative kapitale për AKDC</t>
  </si>
  <si>
    <t>Do të rikonstruktohen godina e AKDC, si dhe sistemi hidraulik dhe elektrik</t>
  </si>
  <si>
    <t>Shënim: Shpjegoni supozimet dhe llogaritjet për Produktin 2</t>
  </si>
  <si>
    <t>Blerje paisjesh elektronike</t>
  </si>
  <si>
    <t>Blerje pajisjesh të ndryshme dhe pajisje elektronike AZHBR</t>
  </si>
  <si>
    <t>Do të bëhet blerje e paisjeve elektronike per AZHBR</t>
  </si>
  <si>
    <r>
      <t xml:space="preserve">Detajimi i Kostos Totale të </t>
    </r>
    <r>
      <rPr>
        <b/>
        <sz val="8"/>
        <color indexed="10"/>
        <rFont val="Garamond"/>
        <family val="1"/>
      </rPr>
      <t>Produktit 3</t>
    </r>
    <r>
      <rPr>
        <b/>
        <sz val="8"/>
        <color indexed="8"/>
        <rFont val="Garamond"/>
        <family val="1"/>
      </rPr>
      <t xml:space="preserve"> sipas Artikujve Ekonomikë</t>
    </r>
  </si>
  <si>
    <t>Kosto totale e produktit3</t>
  </si>
  <si>
    <t>Shënim: Shpjegoni supozimet dhe llogaritjet për Produktin 3</t>
  </si>
  <si>
    <t>Blerje pajisjesh të ndryshme dhe pajisje elektronike ESHF</t>
  </si>
  <si>
    <t>Do të bëhet blerje e paisjeve elektronike per ESHF</t>
  </si>
  <si>
    <r>
      <t xml:space="preserve">Detajimi i Kostos Totale të </t>
    </r>
    <r>
      <rPr>
        <b/>
        <sz val="8"/>
        <color indexed="10"/>
        <rFont val="Garamond"/>
        <family val="1"/>
      </rPr>
      <t>Produktit 4</t>
    </r>
    <r>
      <rPr>
        <b/>
        <sz val="8"/>
        <color indexed="8"/>
        <rFont val="Garamond"/>
        <family val="1"/>
      </rPr>
      <t xml:space="preserve"> sipas Artikujve Ekonomikë</t>
    </r>
  </si>
  <si>
    <t>Shënim: Shpjegoni supozimet dhe llogaritjet për Produktin 4</t>
  </si>
  <si>
    <t>Blerje pajisjesh elektronike per QTTB F. Kruje</t>
  </si>
  <si>
    <t>Do të bëhet blerje e paisjeve elektronike per QTTB F.Kruje</t>
  </si>
  <si>
    <r>
      <t xml:space="preserve">Detajimi i Kostos Totale të </t>
    </r>
    <r>
      <rPr>
        <b/>
        <sz val="8"/>
        <color indexed="10"/>
        <rFont val="Garamond"/>
        <family val="1"/>
      </rPr>
      <t>Produktit 5</t>
    </r>
    <r>
      <rPr>
        <b/>
        <sz val="8"/>
        <color indexed="8"/>
        <rFont val="Garamond"/>
        <family val="1"/>
      </rPr>
      <t xml:space="preserve"> sipas Artikujve Ekonomikë</t>
    </r>
  </si>
  <si>
    <t>Shënim: Shpjegoni supozimet dhe llogaritjet për Produktin 5</t>
  </si>
  <si>
    <t>Blerje pajisjesh të ndryshme dhe pajisje elektronike AKDC.</t>
  </si>
  <si>
    <t>Do të bëhet blerje e paisjeve elektronike per AKDC</t>
  </si>
  <si>
    <r>
      <t xml:space="preserve">Detajimi i Kostos Totale të </t>
    </r>
    <r>
      <rPr>
        <b/>
        <sz val="8"/>
        <color indexed="10"/>
        <rFont val="Garamond"/>
        <family val="1"/>
      </rPr>
      <t>Produktit 6</t>
    </r>
    <r>
      <rPr>
        <b/>
        <sz val="8"/>
        <color indexed="8"/>
        <rFont val="Garamond"/>
        <family val="1"/>
      </rPr>
      <t xml:space="preserve"> sipas Artikujve Ekonomikë</t>
    </r>
  </si>
  <si>
    <t>Shënim: Shpjegoni supozimet dhe llogaritjet për Produktin 6</t>
  </si>
  <si>
    <r>
      <t>Produkti</t>
    </r>
    <r>
      <rPr>
        <b/>
        <sz val="8"/>
        <color indexed="8"/>
        <rFont val="Garamond"/>
        <family val="1"/>
      </rPr>
      <t xml:space="preserve"> 7</t>
    </r>
  </si>
  <si>
    <t>Blerje automjetesh Foristrad (8 copë) AZHBR dhe 1 per AKDC</t>
  </si>
  <si>
    <t>Do të blihen 8 fuoristrada si mjete transporti në përdorim të ekipeve të kontrollit në vend nga AZHBR të aplikuesëve për realizimin e investimeve dhe kushteve të rëna dakord për mbështetje dhe përfitim si nga fondet e buxhetit dhe nga Programi IPARD II e donatorve të ndryshëm</t>
  </si>
  <si>
    <r>
      <t xml:space="preserve">Detajimi i Kostos Totale të </t>
    </r>
    <r>
      <rPr>
        <b/>
        <sz val="8"/>
        <color indexed="10"/>
        <rFont val="Garamond"/>
        <family val="1"/>
      </rPr>
      <t>Produktit 7</t>
    </r>
    <r>
      <rPr>
        <b/>
        <sz val="8"/>
        <color indexed="8"/>
        <rFont val="Garamond"/>
        <family val="1"/>
      </rPr>
      <t xml:space="preserve"> sipas Artikujve Ekonomikë</t>
    </r>
  </si>
  <si>
    <t>Shënim: Shpjegoni supozimet dhe llogaritjet për Produktin 7</t>
  </si>
  <si>
    <t>Blerje paisje te ndryshme per laboratorin</t>
  </si>
  <si>
    <t>Blerje paisje</t>
  </si>
  <si>
    <t>Do te blihen paisje per laboratoret e AKDC dhe ESHF, si dhe kamera sigurie per AZHBR</t>
  </si>
  <si>
    <t>Numer</t>
  </si>
  <si>
    <r>
      <t xml:space="preserve">Detajimi i Kostos Totale të </t>
    </r>
    <r>
      <rPr>
        <b/>
        <sz val="8"/>
        <color indexed="10"/>
        <rFont val="Garamond"/>
        <family val="1"/>
      </rPr>
      <t>Produktit 8</t>
    </r>
    <r>
      <rPr>
        <b/>
        <sz val="8"/>
        <color indexed="8"/>
        <rFont val="Garamond"/>
        <family val="1"/>
      </rPr>
      <t xml:space="preserve"> sipas Artikujve Ekonomikë</t>
    </r>
  </si>
  <si>
    <t>Shënim: Shpjegoni supozimet dhe llogaritjet për Produktin 8</t>
  </si>
  <si>
    <t>Mobilim zyrash</t>
  </si>
  <si>
    <t>Do te blihen paisje per mobilimin e zyrave te AZHBR</t>
  </si>
  <si>
    <t>Shënim: Shpjegoni supozimet dhe llogaritjet për Produktin 9</t>
  </si>
  <si>
    <t>Krijimi dhe Lehtësimi i Mbështetjes së Agrobiznesit (BERZH)</t>
  </si>
  <si>
    <t>Përfitues kredish nga subjektet e Agro-biznesit</t>
  </si>
  <si>
    <t>Shpenzime të mbështetura nga ndërhyrjet përmes projekteve me donatorët. Ky produkt ka të bëjë me zbatimin e Projekteve me financim të huaj dhe bashkëfinancim që zbatohen në fushën e bujqësisë dhe zhvillimit rural:   Projekti "Krijimi dhe Lehtësimi i Mbështetjes së Agrobiznesit (BERZH)"</t>
  </si>
  <si>
    <t>Numër</t>
  </si>
  <si>
    <t>Programi- Për zhvillimin e qëndrueshëm të sektorit të ullinjve</t>
  </si>
  <si>
    <t xml:space="preserve">Produkti 2 </t>
  </si>
  <si>
    <t>Përfitues nga Programi për Sektorin e ullinjëve</t>
  </si>
  <si>
    <t xml:space="preserve">Shpenzime të planifikuara si financim i huaj për dhënie grantesh subjekteve dhe fermerëve për mbjellje dhe përpunim në sektorin e ullishtarisë </t>
  </si>
  <si>
    <r>
      <t xml:space="preserve">Detajimi i Kostos Totale të </t>
    </r>
    <r>
      <rPr>
        <b/>
        <sz val="8"/>
        <color indexed="10"/>
        <rFont val="Garamond"/>
        <family val="1"/>
      </rPr>
      <t xml:space="preserve">Produktit 2 </t>
    </r>
    <r>
      <rPr>
        <b/>
        <sz val="8"/>
        <color indexed="8"/>
        <rFont val="Garamond"/>
        <family val="1"/>
      </rPr>
      <t>sipas Artikujve Ekonomikë</t>
    </r>
  </si>
  <si>
    <t>Programi- Për fuqizimin e agjencise se pagesave (ARDA)</t>
  </si>
  <si>
    <t>Përfitues nga Programi për fuqizimin e agjencise se pagesave</t>
  </si>
  <si>
    <t>Shpenzime të planifikuara si financim i huaj për krijimin e e sistemit te integruar ne AZHBR</t>
  </si>
  <si>
    <r>
      <t xml:space="preserve">Detajimi i Kostos Totale të </t>
    </r>
    <r>
      <rPr>
        <b/>
        <sz val="8"/>
        <color indexed="10"/>
        <rFont val="Garamond"/>
        <family val="1"/>
      </rPr>
      <t xml:space="preserve">Produktit 3 </t>
    </r>
    <r>
      <rPr>
        <b/>
        <sz val="8"/>
        <color indexed="8"/>
        <rFont val="Garamond"/>
        <family val="1"/>
      </rPr>
      <t>sipas Artikujve Ekonomikë</t>
    </r>
  </si>
  <si>
    <t>Programi- Për fuqizimin e agjencise se pagesave (ASSI)</t>
  </si>
  <si>
    <r>
      <t xml:space="preserve">Detajimi i Kostos Totale të </t>
    </r>
    <r>
      <rPr>
        <b/>
        <sz val="8"/>
        <color indexed="10"/>
        <rFont val="Garamond"/>
        <family val="1"/>
      </rPr>
      <t xml:space="preserve">Produktit 4 </t>
    </r>
    <r>
      <rPr>
        <b/>
        <sz val="8"/>
        <color indexed="8"/>
        <rFont val="Garamond"/>
        <family val="1"/>
      </rPr>
      <t>sipas Artikujve Ekonomikë</t>
    </r>
  </si>
  <si>
    <t>Mbështetje për modernizimin e Sektorit të blegtorisë në Shqipëri, IPA 2013</t>
  </si>
  <si>
    <t>Rritja e kapaciteteve të ekstensionit publik nëpërmjet trainimeve</t>
  </si>
  <si>
    <t xml:space="preserve">Shpenzime të mbështetura nga ndërhyrjet përmes projekteve me donatorët. Ky produkt ka të bëjë me zbatimin e Projekteve me financim të huaj dhe bashkëfinancim që zbatohen në fushën e bujqësisë dhe zhvillimit rural: 1.  Mbështetje për modernizimin e Sektorit të blegtorisë në Shqipëri, IPA 2013; </t>
  </si>
  <si>
    <t>Numer dokumentash te prodhuar</t>
  </si>
  <si>
    <t xml:space="preserve">Projekti i shërbimeve mjedisore </t>
  </si>
  <si>
    <t>Grante të dhëna përfituesëve në kuadrin e Projektit të shërbimeve mjedisore</t>
  </si>
  <si>
    <t>Fondet e planifikuara nga Banka Botërore si financim i huaj (Grant) për dhënien e granteve për mbrojtjen nga erozioni i pyjeve</t>
  </si>
  <si>
    <t>IPARD II</t>
  </si>
  <si>
    <t xml:space="preserve">Përfitues nga Programi IPARD II </t>
  </si>
  <si>
    <t>Ka të bëjë me numrin e përfituesëve dhe fondet e transferuara në buxhetet e aplikantëve që kryejnë  investime fizike në nivel ferme, ne perpunim dhe ne diversifikim dhe zhvillim biznesi dhe që shpallen fitues të fondeve të programit IPARD II</t>
  </si>
  <si>
    <r>
      <t xml:space="preserve">Detajimi i Kostos Totale të </t>
    </r>
    <r>
      <rPr>
        <b/>
        <sz val="8"/>
        <color indexed="10"/>
        <rFont val="Garamond"/>
        <family val="1"/>
      </rPr>
      <t xml:space="preserve">Produktit 7 </t>
    </r>
    <r>
      <rPr>
        <b/>
        <sz val="8"/>
        <color indexed="8"/>
        <rFont val="Garamond"/>
        <family val="1"/>
      </rPr>
      <t>sipas Artikujve Ekonomikë</t>
    </r>
  </si>
  <si>
    <t>GIZ - Zhvillimi I qendrueshem ne zonat rurale ne Shqiperi - SDRA</t>
  </si>
  <si>
    <t>Përfitues nga projekti</t>
  </si>
  <si>
    <t>Ka të bëjë me numrin e përfituesëve pwrmes dhwnies sw asistencws teknike fermerwve, subjekteve, grupeve tw interesit nw zonat rurale tw Shqipwrisw.</t>
  </si>
  <si>
    <r>
      <t xml:space="preserve">Detajimi i Kostos Totale të </t>
    </r>
    <r>
      <rPr>
        <b/>
        <sz val="8"/>
        <color indexed="10"/>
        <rFont val="Garamond"/>
        <family val="1"/>
      </rPr>
      <t xml:space="preserve">Produktit 8 </t>
    </r>
    <r>
      <rPr>
        <b/>
        <sz val="8"/>
        <color indexed="8"/>
        <rFont val="Garamond"/>
        <family val="1"/>
      </rPr>
      <t>sipas Artikujve Ekonomikë</t>
    </r>
  </si>
  <si>
    <t xml:space="preserve">FOOD4Health </t>
  </si>
  <si>
    <t>Ka të bëjë me institucionet përfituese tw varwsisw sw Ministrisw QTTB Korçw dhe Vlorw, pwrmes dhwnies sw asistencws teknike nw kuadwr tw projektit crossborder</t>
  </si>
  <si>
    <r>
      <t xml:space="preserve">Detajimi i Kostos Totale të </t>
    </r>
    <r>
      <rPr>
        <b/>
        <sz val="8"/>
        <color indexed="10"/>
        <rFont val="Garamond"/>
        <family val="1"/>
      </rPr>
      <t xml:space="preserve">Produktit 9 </t>
    </r>
    <r>
      <rPr>
        <b/>
        <sz val="8"/>
        <color indexed="8"/>
        <rFont val="Garamond"/>
        <family val="1"/>
      </rPr>
      <t>sipas Artikujve Ekonomikë</t>
    </r>
  </si>
  <si>
    <t>Ndryshimi në % i totalit të shpenzimeve të Programit</t>
  </si>
  <si>
    <t xml:space="preserve">FORMAT 2.1 : FORMATI STANDARD I PËRGATITJES SË KËRKESAVE BUXHETORE PBA 2019-2021 </t>
  </si>
  <si>
    <t>ok</t>
  </si>
  <si>
    <t>Drejtuesi i Ekipit të Menaxhimit të Programit</t>
  </si>
  <si>
    <t>Emri</t>
  </si>
  <si>
    <t>Lauresha Grezda</t>
  </si>
  <si>
    <t>Koordinatori i GMS/ Nepunesi Autorizues</t>
  </si>
  <si>
    <t>Enea Hoti</t>
  </si>
  <si>
    <t>Titullari i Institucionit / Ministri</t>
  </si>
  <si>
    <t>Bledar Çuçi</t>
  </si>
  <si>
    <t>Nenshkrimi</t>
  </si>
  <si>
    <t>Data</t>
  </si>
  <si>
    <t>31.8.2019</t>
  </si>
  <si>
    <t>Politikat që do të ndiqen në kuadër të këtij programi janë në përputhje me Politikën e Përbashkët të Peshkimit të BE dhe të Strategjisë Kombëtare të Peshkimit me fokus zhvillimin e qëndrueshëm të sektorit të peshkimit dhe akuakultures, shfrytëzimin e përgjegjshëm të burimeve peshkore  dhe kapaciteteve të flotes së peshkimit për arritjen e një ekuilibri të qëndrueshëm midis tyre, përcaktimin e rregullave për menaxhimin dhe bashkëmenaxhimin e sektorit të peshkimit dhe te porteve dhe qendrave të peshkimit edhe në kuadër të politikës së tregut,  nxitjen dhe përkrahjen e kërkimit shkencor  dhe grumbullimit të të dhënave në peshkim, zbatimin e një politike strukturore dhe ngritjen e një sistemi kontrolli dhe inspektimi për peshkimin në det, në tokë dhe në të gjithë zinxhirin e tregut.</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</si>
</sst>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0.0"/>
    <numFmt numFmtId="166" formatCode="#,##0_ ;\-#,##0\ "/>
    <numFmt numFmtId="167" formatCode="0.0"/>
    <numFmt numFmtId="168" formatCode="#,##0.000"/>
  </numFmts>
  <fonts count="10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Garamond"/>
      <family val="1"/>
    </font>
    <font>
      <sz val="8"/>
      <color theme="1"/>
      <name val="Garamond"/>
      <family val="1"/>
    </font>
    <font>
      <b/>
      <sz val="9"/>
      <color theme="1"/>
      <name val="Garamond"/>
      <family val="1"/>
    </font>
    <font>
      <i/>
      <sz val="8"/>
      <color theme="1"/>
      <name val="Garamond"/>
      <family val="1"/>
    </font>
    <font>
      <sz val="9"/>
      <color theme="1"/>
      <name val="Garamond"/>
      <family val="1"/>
    </font>
    <font>
      <b/>
      <sz val="8"/>
      <color theme="1"/>
      <name val="Garamond"/>
      <family val="1"/>
    </font>
    <font>
      <sz val="10"/>
      <name val="Arial"/>
      <family val="2"/>
    </font>
    <font>
      <i/>
      <sz val="9"/>
      <color theme="1"/>
      <name val="Garamond"/>
      <family val="1"/>
    </font>
    <font>
      <b/>
      <sz val="10"/>
      <color theme="1"/>
      <name val="Garamond"/>
      <family val="1"/>
    </font>
    <font>
      <b/>
      <sz val="8"/>
      <color rgb="FFFF0000"/>
      <name val="Garamond"/>
      <family val="1"/>
    </font>
    <font>
      <b/>
      <i/>
      <sz val="9"/>
      <color rgb="FFFF0000"/>
      <name val="Garamond"/>
      <family val="1"/>
    </font>
    <font>
      <b/>
      <sz val="9"/>
      <color rgb="FFFF0000"/>
      <name val="Garamond"/>
      <family val="1"/>
    </font>
    <font>
      <b/>
      <sz val="11"/>
      <color theme="1"/>
      <name val="Garamond"/>
      <family val="1"/>
    </font>
    <font>
      <b/>
      <sz val="11"/>
      <color rgb="FFFF0000"/>
      <name val="Calibri"/>
      <family val="2"/>
      <scheme val="minor"/>
    </font>
    <font>
      <b/>
      <sz val="9"/>
      <name val="Garamond"/>
      <family val="1"/>
    </font>
    <font>
      <sz val="12"/>
      <color theme="1"/>
      <name val="Calibri"/>
      <family val="2"/>
      <scheme val="minor"/>
    </font>
    <font>
      <sz val="8"/>
      <color rgb="FFFF0000"/>
      <name val="Garamond"/>
      <family val="1"/>
    </font>
    <font>
      <sz val="8"/>
      <name val="Garamond"/>
      <family val="1"/>
    </font>
    <font>
      <sz val="8"/>
      <color theme="1"/>
      <name val="Calibri"/>
      <family val="2"/>
      <scheme val="minor"/>
    </font>
    <font>
      <sz val="11"/>
      <name val="Garamond"/>
      <family val="1"/>
    </font>
    <font>
      <b/>
      <sz val="10"/>
      <color theme="1"/>
      <name val="Times New Roman"/>
      <family val="1"/>
      <charset val="238"/>
    </font>
    <font>
      <sz val="9"/>
      <color theme="1"/>
      <name val="Times New Roman"/>
      <family val="1"/>
      <charset val="238"/>
    </font>
    <font>
      <sz val="8"/>
      <color theme="1"/>
      <name val="Times New Roman"/>
      <family val="1"/>
      <charset val="238"/>
    </font>
    <font>
      <sz val="8"/>
      <name val="Times New Roman"/>
      <family val="1"/>
      <charset val="238"/>
    </font>
    <font>
      <b/>
      <sz val="8"/>
      <color theme="1"/>
      <name val="Times New Roman"/>
      <family val="1"/>
      <charset val="238"/>
    </font>
    <font>
      <b/>
      <sz val="8"/>
      <color rgb="FFFF0000"/>
      <name val="Times New Roman"/>
      <family val="1"/>
      <charset val="238"/>
    </font>
    <font>
      <i/>
      <sz val="9"/>
      <color theme="1"/>
      <name val="Times New Roman"/>
      <family val="1"/>
      <charset val="238"/>
    </font>
    <font>
      <i/>
      <sz val="8"/>
      <color theme="1"/>
      <name val="Times New Roman"/>
      <family val="1"/>
      <charset val="238"/>
    </font>
    <font>
      <b/>
      <i/>
      <sz val="9"/>
      <color rgb="FFFF0000"/>
      <name val="Times New Roman"/>
      <family val="1"/>
      <charset val="238"/>
    </font>
    <font>
      <b/>
      <sz val="9"/>
      <color rgb="FFFF0000"/>
      <name val="Times New Roman"/>
      <family val="1"/>
      <charset val="238"/>
    </font>
    <font>
      <b/>
      <sz val="11"/>
      <name val="Calibri"/>
      <family val="2"/>
      <scheme val="minor"/>
    </font>
    <font>
      <sz val="9"/>
      <name val="Garamond"/>
      <family val="1"/>
    </font>
    <font>
      <b/>
      <sz val="8"/>
      <name val="Garamond"/>
      <family val="1"/>
    </font>
    <font>
      <sz val="8"/>
      <color theme="1"/>
      <name val="Garamond"/>
      <family val="1"/>
      <charset val="238"/>
    </font>
    <font>
      <i/>
      <sz val="9"/>
      <name val="Garamond"/>
      <family val="1"/>
    </font>
    <font>
      <b/>
      <i/>
      <sz val="9"/>
      <name val="Garamond"/>
      <family val="1"/>
    </font>
    <font>
      <i/>
      <sz val="8"/>
      <name val="Garamond"/>
      <family val="1"/>
    </font>
    <font>
      <b/>
      <sz val="10"/>
      <name val="Garamond"/>
      <family val="1"/>
    </font>
    <font>
      <b/>
      <sz val="11"/>
      <name val="Garamond"/>
      <family val="1"/>
    </font>
    <font>
      <b/>
      <i/>
      <sz val="8"/>
      <name val="Garamond"/>
      <family val="1"/>
    </font>
    <font>
      <b/>
      <sz val="8"/>
      <color indexed="10"/>
      <name val="Garamond"/>
      <family val="1"/>
    </font>
    <font>
      <b/>
      <sz val="8"/>
      <color indexed="8"/>
      <name val="Garamond"/>
      <family val="1"/>
    </font>
    <font>
      <b/>
      <sz val="9"/>
      <color indexed="81"/>
      <name val="Tahoma"/>
      <family val="2"/>
    </font>
    <font>
      <sz val="9"/>
      <color indexed="81"/>
      <name val="Tahoma"/>
      <family val="2"/>
    </font>
    <font>
      <sz val="9"/>
      <color theme="1"/>
      <name val="Calibri"/>
      <family val="2"/>
      <scheme val="minor"/>
    </font>
    <font>
      <sz val="11"/>
      <color theme="1"/>
      <name val="Garamond"/>
      <family val="1"/>
    </font>
    <font>
      <sz val="11"/>
      <color rgb="FF000000"/>
      <name val="Garamond"/>
      <family val="1"/>
    </font>
    <font>
      <sz val="11"/>
      <color rgb="FFFF0000"/>
      <name val="Garamond"/>
      <family val="1"/>
    </font>
    <font>
      <b/>
      <sz val="11"/>
      <color rgb="FFFF0000"/>
      <name val="Garamond"/>
      <family val="1"/>
    </font>
    <font>
      <b/>
      <sz val="11"/>
      <color indexed="10"/>
      <name val="Garamond"/>
      <family val="1"/>
    </font>
    <font>
      <b/>
      <sz val="11"/>
      <color indexed="8"/>
      <name val="Garamond"/>
      <family val="1"/>
    </font>
    <font>
      <i/>
      <sz val="11"/>
      <color theme="1"/>
      <name val="Garamond"/>
      <family val="1"/>
    </font>
    <font>
      <b/>
      <i/>
      <sz val="11"/>
      <color rgb="FFFF0000"/>
      <name val="Garamond"/>
      <family val="1"/>
    </font>
    <font>
      <sz val="8"/>
      <color rgb="FFC00000"/>
      <name val="Garamond"/>
      <family val="1"/>
    </font>
    <font>
      <i/>
      <sz val="8"/>
      <color rgb="FFC00000"/>
      <name val="Garamond"/>
      <family val="1"/>
    </font>
    <font>
      <b/>
      <sz val="10"/>
      <color theme="1"/>
      <name val="Garamond"/>
      <family val="1"/>
      <charset val="238"/>
    </font>
    <font>
      <sz val="9"/>
      <color theme="1"/>
      <name val="Garamond"/>
      <family val="1"/>
      <charset val="238"/>
    </font>
    <font>
      <sz val="10"/>
      <name val="Arial"/>
      <family val="2"/>
      <charset val="238"/>
    </font>
    <font>
      <b/>
      <sz val="12"/>
      <color theme="1"/>
      <name val="Garamond"/>
      <family val="1"/>
    </font>
    <font>
      <b/>
      <sz val="14"/>
      <color theme="1"/>
      <name val="Garamond"/>
      <family val="1"/>
    </font>
    <font>
      <sz val="14"/>
      <color theme="1"/>
      <name val="Garamond"/>
      <family val="1"/>
    </font>
    <font>
      <sz val="12"/>
      <color theme="1"/>
      <name val="Garamond"/>
      <family val="1"/>
    </font>
    <font>
      <b/>
      <sz val="8"/>
      <color indexed="10"/>
      <name val="Times New Roman"/>
      <family val="1"/>
      <charset val="238"/>
    </font>
    <font>
      <b/>
      <sz val="8"/>
      <color indexed="8"/>
      <name val="Times New Roman"/>
      <family val="1"/>
      <charset val="238"/>
    </font>
    <font>
      <b/>
      <sz val="8"/>
      <color theme="1"/>
      <name val="Garamond"/>
      <family val="1"/>
      <charset val="238"/>
    </font>
    <font>
      <b/>
      <sz val="8"/>
      <color rgb="FFFF0000"/>
      <name val="Garamond"/>
      <family val="1"/>
      <charset val="238"/>
    </font>
    <font>
      <b/>
      <sz val="8"/>
      <name val="Garamond"/>
      <family val="1"/>
      <charset val="238"/>
    </font>
    <font>
      <sz val="8"/>
      <color theme="1"/>
      <name val="Times New Roman"/>
      <family val="1"/>
    </font>
    <font>
      <b/>
      <sz val="11"/>
      <color theme="1"/>
      <name val="Times New Roman"/>
      <family val="1"/>
      <charset val="238"/>
    </font>
    <font>
      <b/>
      <sz val="11"/>
      <color rgb="FFFF0000"/>
      <name val="Times New Roman"/>
      <family val="1"/>
      <charset val="238"/>
    </font>
    <font>
      <sz val="11"/>
      <color theme="1"/>
      <name val="Times New Roman"/>
      <family val="1"/>
      <charset val="238"/>
    </font>
    <font>
      <sz val="10"/>
      <color theme="1"/>
      <name val="Times New Roman"/>
      <family val="1"/>
      <charset val="238"/>
    </font>
    <font>
      <b/>
      <sz val="9"/>
      <color theme="1"/>
      <name val="Times New Roman"/>
      <family val="1"/>
      <charset val="238"/>
    </font>
    <font>
      <sz val="11"/>
      <name val="Calibri"/>
      <family val="2"/>
      <charset val="238"/>
      <scheme val="minor"/>
    </font>
    <font>
      <b/>
      <sz val="11"/>
      <color rgb="FFFF0000"/>
      <name val="Calibri"/>
      <family val="2"/>
      <charset val="238"/>
      <scheme val="minor"/>
    </font>
    <font>
      <b/>
      <sz val="12"/>
      <color theme="1"/>
      <name val="Times New Roman"/>
      <family val="1"/>
      <charset val="238"/>
    </font>
    <font>
      <b/>
      <i/>
      <sz val="10"/>
      <color rgb="FFFF0000"/>
      <name val="Garamond"/>
      <family val="1"/>
    </font>
    <font>
      <sz val="8"/>
      <color indexed="8"/>
      <name val="Garamond"/>
      <family val="1"/>
    </font>
    <font>
      <b/>
      <i/>
      <sz val="8"/>
      <color rgb="FFFF0000"/>
      <name val="Garamond"/>
      <family val="1"/>
    </font>
    <font>
      <b/>
      <i/>
      <sz val="9"/>
      <color theme="1"/>
      <name val="Garamond"/>
      <family val="1"/>
    </font>
    <font>
      <b/>
      <i/>
      <sz val="8"/>
      <color theme="1"/>
      <name val="Garamond"/>
      <family val="1"/>
    </font>
    <font>
      <i/>
      <sz val="9"/>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rgb="FF2E74B5"/>
      </left>
      <right style="medium">
        <color rgb="FF2E74B5"/>
      </right>
      <top style="medium">
        <color rgb="FF2E74B5"/>
      </top>
      <bottom style="thin">
        <color indexed="64"/>
      </bottom>
      <diagonal/>
    </border>
    <border>
      <left style="thin">
        <color indexed="64"/>
      </left>
      <right/>
      <top style="thin">
        <color indexed="64"/>
      </top>
      <bottom style="thin">
        <color indexed="64"/>
      </bottom>
      <diagonal/>
    </border>
    <border>
      <left style="medium">
        <color rgb="FF2E74B5"/>
      </left>
      <right/>
      <top/>
      <bottom style="medium">
        <color rgb="FF2E74B5"/>
      </bottom>
      <diagonal/>
    </border>
    <border>
      <left style="medium">
        <color theme="4" tint="-0.249977111117893"/>
      </left>
      <right/>
      <top style="medium">
        <color theme="4" tint="-0.249977111117893"/>
      </top>
      <bottom style="medium">
        <color theme="4" tint="-0.249977111117893"/>
      </bottom>
      <diagonal/>
    </border>
    <border>
      <left/>
      <right style="medium">
        <color theme="4" tint="-0.249977111117893"/>
      </right>
      <top style="medium">
        <color theme="4" tint="-0.249977111117893"/>
      </top>
      <bottom style="medium">
        <color theme="4" tint="-0.249977111117893"/>
      </bottom>
      <diagonal/>
    </border>
    <border>
      <left style="medium">
        <color theme="4" tint="-0.249977111117893"/>
      </left>
      <right style="medium">
        <color theme="4" tint="-0.249977111117893"/>
      </right>
      <top style="medium">
        <color theme="4" tint="-0.249977111117893"/>
      </top>
      <bottom style="medium">
        <color theme="4" tint="-0.249977111117893"/>
      </bottom>
      <diagonal/>
    </border>
    <border>
      <left/>
      <right style="medium">
        <color rgb="FF2E74B5"/>
      </right>
      <top style="medium">
        <color rgb="FF2E74B5"/>
      </top>
      <bottom/>
      <diagonal/>
    </border>
    <border>
      <left style="medium">
        <color rgb="FF2E74B5"/>
      </left>
      <right/>
      <top style="medium">
        <color rgb="FF2E74B5"/>
      </top>
      <bottom/>
      <diagonal/>
    </border>
    <border>
      <left style="medium">
        <color rgb="FF2E74B5"/>
      </left>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rgb="FF2E74B5"/>
      </bottom>
      <diagonal/>
    </border>
    <border>
      <left style="thin">
        <color indexed="64"/>
      </left>
      <right style="medium">
        <color rgb="FF2E74B5"/>
      </right>
      <top/>
      <bottom style="medium">
        <color rgb="FF2E74B5"/>
      </bottom>
      <diagonal/>
    </border>
    <border>
      <left style="thin">
        <color indexed="64"/>
      </left>
      <right/>
      <top/>
      <bottom style="medium">
        <color rgb="FF2E74B5"/>
      </bottom>
      <diagonal/>
    </border>
    <border>
      <left/>
      <right style="thin">
        <color indexed="64"/>
      </right>
      <top style="medium">
        <color rgb="FF2E74B5"/>
      </top>
      <bottom style="medium">
        <color rgb="FF2E74B5"/>
      </bottom>
      <diagonal/>
    </border>
    <border>
      <left style="medium">
        <color rgb="FF2E74B5"/>
      </left>
      <right style="thin">
        <color indexed="64"/>
      </right>
      <top/>
      <bottom style="medium">
        <color rgb="FF2E74B5"/>
      </bottom>
      <diagonal/>
    </border>
    <border>
      <left/>
      <right/>
      <top style="thin">
        <color indexed="64"/>
      </top>
      <bottom style="thin">
        <color indexed="64"/>
      </bottom>
      <diagonal/>
    </border>
    <border>
      <left style="medium">
        <color rgb="FF2E74B5"/>
      </left>
      <right style="thin">
        <color indexed="64"/>
      </right>
      <top style="medium">
        <color rgb="FF2E74B5"/>
      </top>
      <bottom style="medium">
        <color rgb="FF2E74B5"/>
      </bottom>
      <diagonal/>
    </border>
    <border>
      <left style="medium">
        <color indexed="64"/>
      </left>
      <right style="medium">
        <color rgb="FF2E74B5"/>
      </right>
      <top style="medium">
        <color indexed="64"/>
      </top>
      <bottom style="medium">
        <color rgb="FF2E74B5"/>
      </bottom>
      <diagonal/>
    </border>
    <border>
      <left style="medium">
        <color rgb="FF2E74B5"/>
      </left>
      <right style="medium">
        <color rgb="FF2E74B5"/>
      </right>
      <top style="medium">
        <color indexed="64"/>
      </top>
      <bottom style="medium">
        <color rgb="FF2E74B5"/>
      </bottom>
      <diagonal/>
    </border>
    <border>
      <left style="medium">
        <color rgb="FF2E74B5"/>
      </left>
      <right style="medium">
        <color indexed="64"/>
      </right>
      <top style="medium">
        <color indexed="64"/>
      </top>
      <bottom style="medium">
        <color rgb="FF2E74B5"/>
      </bottom>
      <diagonal/>
    </border>
    <border>
      <left style="medium">
        <color indexed="64"/>
      </left>
      <right style="medium">
        <color rgb="FF2E74B5"/>
      </right>
      <top/>
      <bottom style="medium">
        <color rgb="FF2E74B5"/>
      </bottom>
      <diagonal/>
    </border>
    <border>
      <left style="medium">
        <color rgb="FF2E74B5"/>
      </left>
      <right style="medium">
        <color indexed="64"/>
      </right>
      <top/>
      <bottom style="medium">
        <color rgb="FF2E74B5"/>
      </bottom>
      <diagonal/>
    </border>
    <border>
      <left/>
      <right style="medium">
        <color indexed="64"/>
      </right>
      <top/>
      <bottom style="medium">
        <color rgb="FF2E74B5"/>
      </bottom>
      <diagonal/>
    </border>
    <border>
      <left style="medium">
        <color indexed="64"/>
      </left>
      <right style="medium">
        <color rgb="FF2E74B5"/>
      </right>
      <top/>
      <bottom style="medium">
        <color indexed="64"/>
      </bottom>
      <diagonal/>
    </border>
    <border>
      <left style="medium">
        <color rgb="FF2E74B5"/>
      </left>
      <right style="medium">
        <color rgb="FF2E74B5"/>
      </right>
      <top/>
      <bottom style="medium">
        <color indexed="64"/>
      </bottom>
      <diagonal/>
    </border>
    <border>
      <left/>
      <right style="medium">
        <color rgb="FF2E74B5"/>
      </right>
      <top/>
      <bottom style="medium">
        <color indexed="64"/>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style="medium">
        <color theme="4" tint="-0.249977111117893"/>
      </bottom>
      <diagonal/>
    </border>
    <border>
      <left style="medium">
        <color theme="4" tint="-0.249977111117893"/>
      </left>
      <right style="medium">
        <color theme="4" tint="-0.249977111117893"/>
      </right>
      <top/>
      <bottom style="medium">
        <color rgb="FF2E74B5"/>
      </bottom>
      <diagonal/>
    </border>
    <border>
      <left style="medium">
        <color indexed="64"/>
      </left>
      <right style="medium">
        <color indexed="64"/>
      </right>
      <top style="medium">
        <color indexed="64"/>
      </top>
      <bottom style="medium">
        <color indexed="64"/>
      </bottom>
      <diagonal/>
    </border>
    <border>
      <left/>
      <right style="medium">
        <color theme="4" tint="-0.249977111117893"/>
      </right>
      <top style="medium">
        <color rgb="FF2E74B5"/>
      </top>
      <bottom style="medium">
        <color theme="4" tint="-0.249977111117893"/>
      </bottom>
      <diagonal/>
    </border>
    <border>
      <left style="medium">
        <color theme="4" tint="-0.249977111117893"/>
      </left>
      <right/>
      <top style="medium">
        <color rgb="FF2E74B5"/>
      </top>
      <bottom style="medium">
        <color theme="4" tint="-0.249977111117893"/>
      </bottom>
      <diagonal/>
    </border>
    <border>
      <left style="medium">
        <color indexed="64"/>
      </left>
      <right/>
      <top style="medium">
        <color rgb="FF2E74B5"/>
      </top>
      <bottom style="medium">
        <color rgb="FF2E74B5"/>
      </bottom>
      <diagonal/>
    </border>
    <border>
      <left/>
      <right/>
      <top style="medium">
        <color theme="4" tint="-0.249977111117893"/>
      </top>
      <bottom style="medium">
        <color theme="4" tint="-0.249977111117893"/>
      </bottom>
      <diagonal/>
    </border>
    <border>
      <left style="medium">
        <color theme="4" tint="-0.249977111117893"/>
      </left>
      <right/>
      <top style="medium">
        <color theme="4" tint="-0.249977111117893"/>
      </top>
      <bottom/>
      <diagonal/>
    </border>
    <border>
      <left/>
      <right style="medium">
        <color theme="4" tint="-0.249977111117893"/>
      </right>
      <top style="medium">
        <color theme="4" tint="-0.249977111117893"/>
      </top>
      <bottom/>
      <diagonal/>
    </border>
    <border>
      <left style="medium">
        <color rgb="FF2E74B5"/>
      </left>
      <right style="medium">
        <color rgb="FF2E74B5"/>
      </right>
      <top style="thin">
        <color indexed="64"/>
      </top>
      <bottom style="medium">
        <color rgb="FF2E74B5"/>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4" fillId="0" borderId="0"/>
    <xf numFmtId="9" fontId="1" fillId="0" borderId="0" applyFont="0" applyFill="0" applyBorder="0" applyAlignment="0" applyProtection="0"/>
    <xf numFmtId="0" fontId="33" fillId="0" borderId="0"/>
    <xf numFmtId="43" fontId="1" fillId="0" borderId="0" applyFont="0" applyFill="0" applyBorder="0" applyAlignment="0" applyProtection="0"/>
    <xf numFmtId="0" fontId="75" fillId="0" borderId="0"/>
  </cellStyleXfs>
  <cellXfs count="894">
    <xf numFmtId="0" fontId="0" fillId="0" borderId="0" xfId="0"/>
    <xf numFmtId="0" fontId="22" fillId="0" borderId="16" xfId="0" applyFont="1" applyBorder="1" applyAlignment="1">
      <alignment horizontal="left" vertical="center" wrapText="1" indent="1"/>
    </xf>
    <xf numFmtId="0" fontId="19"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horizontal="left" vertical="center" wrapText="1"/>
    </xf>
    <xf numFmtId="4" fontId="0" fillId="0" borderId="0" xfId="0" applyNumberFormat="1"/>
    <xf numFmtId="3" fontId="19" fillId="33" borderId="16" xfId="0" applyNumberFormat="1" applyFont="1" applyFill="1" applyBorder="1" applyAlignment="1">
      <alignment horizontal="center" vertical="center" wrapText="1"/>
    </xf>
    <xf numFmtId="3" fontId="19" fillId="33" borderId="15" xfId="0" applyNumberFormat="1" applyFont="1" applyFill="1" applyBorder="1" applyAlignment="1">
      <alignment horizontal="center" vertical="center"/>
    </xf>
    <xf numFmtId="164"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0" fillId="0" borderId="0" xfId="0" applyNumberFormat="1"/>
    <xf numFmtId="0" fontId="25" fillId="0" borderId="16" xfId="0" applyFont="1" applyBorder="1" applyAlignment="1">
      <alignment horizontal="left" vertical="center" wrapText="1" indent="1"/>
    </xf>
    <xf numFmtId="3" fontId="21" fillId="0" borderId="15" xfId="0" applyNumberFormat="1" applyFont="1" applyBorder="1" applyAlignment="1">
      <alignment horizontal="center" vertical="center"/>
    </xf>
    <xf numFmtId="164" fontId="21" fillId="0" borderId="15" xfId="0" applyNumberFormat="1" applyFont="1" applyBorder="1" applyAlignment="1">
      <alignment horizontal="center" vertical="center"/>
    </xf>
    <xf numFmtId="0" fontId="16" fillId="0" borderId="0" xfId="0" applyFont="1" applyAlignment="1"/>
    <xf numFmtId="0" fontId="20" fillId="34" borderId="16" xfId="0" applyFont="1" applyFill="1" applyBorder="1" applyAlignment="1">
      <alignment vertical="center" wrapText="1"/>
    </xf>
    <xf numFmtId="3" fontId="23" fillId="34" borderId="15" xfId="0" applyNumberFormat="1" applyFont="1" applyFill="1" applyBorder="1" applyAlignment="1">
      <alignment horizontal="center" vertical="center"/>
    </xf>
    <xf numFmtId="0" fontId="26" fillId="34" borderId="19" xfId="0" applyFont="1" applyFill="1" applyBorder="1" applyAlignment="1">
      <alignment vertical="center" wrapText="1"/>
    </xf>
    <xf numFmtId="0" fontId="26" fillId="33" borderId="19" xfId="0" applyFont="1" applyFill="1" applyBorder="1" applyAlignment="1">
      <alignment horizontal="left" vertical="center" wrapText="1"/>
    </xf>
    <xf numFmtId="0" fontId="23" fillId="33" borderId="17" xfId="0" applyFont="1" applyFill="1" applyBorder="1" applyAlignment="1">
      <alignment horizontal="center" vertical="center" wrapText="1"/>
    </xf>
    <xf numFmtId="0" fontId="23" fillId="33" borderId="15" xfId="0" applyFont="1" applyFill="1" applyBorder="1" applyAlignment="1">
      <alignment horizontal="center" vertical="center" wrapText="1"/>
    </xf>
    <xf numFmtId="0" fontId="27" fillId="34" borderId="16" xfId="0" applyFont="1" applyFill="1" applyBorder="1" applyAlignment="1">
      <alignment horizontal="left" vertical="center" wrapText="1"/>
    </xf>
    <xf numFmtId="0" fontId="28" fillId="0" borderId="20" xfId="0" applyFont="1" applyBorder="1" applyAlignment="1">
      <alignment horizontal="left" vertical="center" wrapText="1" indent="1"/>
    </xf>
    <xf numFmtId="3" fontId="23" fillId="0" borderId="15" xfId="0" applyNumberFormat="1" applyFont="1" applyBorder="1" applyAlignment="1">
      <alignment horizontal="center" vertical="center"/>
    </xf>
    <xf numFmtId="0" fontId="29" fillId="0" borderId="20" xfId="0" applyFont="1" applyBorder="1" applyAlignment="1">
      <alignment horizontal="left" vertical="center" wrapText="1" indent="1"/>
    </xf>
    <xf numFmtId="0" fontId="29" fillId="35" borderId="16" xfId="0" applyFont="1" applyFill="1" applyBorder="1" applyAlignment="1">
      <alignment vertical="center" wrapText="1"/>
    </xf>
    <xf numFmtId="3" fontId="23" fillId="35" borderId="15" xfId="0" applyNumberFormat="1" applyFont="1" applyFill="1" applyBorder="1" applyAlignment="1">
      <alignment horizontal="center" vertical="center"/>
    </xf>
    <xf numFmtId="0" fontId="29" fillId="36" borderId="16" xfId="0" applyFont="1" applyFill="1" applyBorder="1" applyAlignment="1">
      <alignment vertical="center" wrapText="1"/>
    </xf>
    <xf numFmtId="3" fontId="23" fillId="36" borderId="15" xfId="0" applyNumberFormat="1" applyFont="1" applyFill="1" applyBorder="1" applyAlignment="1">
      <alignment horizontal="center" vertical="center"/>
    </xf>
    <xf numFmtId="3" fontId="19" fillId="0" borderId="0" xfId="0" applyNumberFormat="1" applyFont="1" applyBorder="1" applyAlignment="1">
      <alignment horizontal="center" vertical="center"/>
    </xf>
    <xf numFmtId="0" fontId="32" fillId="0" borderId="0" xfId="0" applyFont="1" applyBorder="1"/>
    <xf numFmtId="0" fontId="0" fillId="33" borderId="0" xfId="0" applyFill="1"/>
    <xf numFmtId="3" fontId="19" fillId="33" borderId="15" xfId="43" applyNumberFormat="1" applyFont="1" applyFill="1" applyBorder="1" applyAlignment="1">
      <alignment horizontal="center" vertical="center"/>
    </xf>
    <xf numFmtId="0" fontId="31" fillId="0" borderId="0" xfId="0" applyFont="1"/>
    <xf numFmtId="3" fontId="21" fillId="33" borderId="15" xfId="0" applyNumberFormat="1" applyFont="1" applyFill="1" applyBorder="1" applyAlignment="1">
      <alignment horizontal="center" vertical="center"/>
    </xf>
    <xf numFmtId="0" fontId="36" fillId="0" borderId="0" xfId="0" applyFont="1" applyAlignment="1">
      <alignment wrapText="1"/>
    </xf>
    <xf numFmtId="9" fontId="19" fillId="0" borderId="15" xfId="43" applyFont="1" applyBorder="1" applyAlignment="1">
      <alignment horizontal="center" vertical="center"/>
    </xf>
    <xf numFmtId="164" fontId="19" fillId="0" borderId="15" xfId="43" applyNumberFormat="1" applyFont="1" applyBorder="1" applyAlignment="1">
      <alignment horizontal="center" vertical="center"/>
    </xf>
    <xf numFmtId="3" fontId="19" fillId="0" borderId="16" xfId="0" applyNumberFormat="1" applyFont="1" applyFill="1" applyBorder="1" applyAlignment="1">
      <alignment horizontal="center" vertical="center" wrapText="1"/>
    </xf>
    <xf numFmtId="3" fontId="21" fillId="0" borderId="15" xfId="0" applyNumberFormat="1" applyFont="1" applyFill="1" applyBorder="1" applyAlignment="1">
      <alignment horizontal="center" vertical="center"/>
    </xf>
    <xf numFmtId="3" fontId="19" fillId="0" borderId="15" xfId="0" applyNumberFormat="1" applyFont="1" applyFill="1" applyBorder="1" applyAlignment="1">
      <alignment horizontal="center" vertical="center"/>
    </xf>
    <xf numFmtId="9" fontId="27" fillId="34" borderId="19" xfId="0" applyNumberFormat="1" applyFont="1" applyFill="1" applyBorder="1" applyAlignment="1">
      <alignment horizontal="center" vertical="center" wrapText="1"/>
    </xf>
    <xf numFmtId="0" fontId="28" fillId="0" borderId="23" xfId="0" applyFont="1" applyBorder="1" applyAlignment="1">
      <alignment horizontal="left" vertical="center" wrapText="1" indent="1"/>
    </xf>
    <xf numFmtId="0" fontId="27" fillId="34" borderId="19" xfId="0" applyFont="1" applyFill="1" applyBorder="1" applyAlignment="1">
      <alignment horizontal="left" vertical="center" wrapText="1"/>
    </xf>
    <xf numFmtId="0" fontId="40" fillId="33" borderId="15" xfId="0" applyFont="1" applyFill="1" applyBorder="1" applyAlignment="1">
      <alignment horizontal="center" vertical="center" wrapText="1"/>
    </xf>
    <xf numFmtId="0" fontId="43" fillId="34" borderId="25" xfId="0" applyFont="1" applyFill="1" applyBorder="1" applyAlignment="1">
      <alignment horizontal="left" vertical="center" wrapText="1"/>
    </xf>
    <xf numFmtId="0" fontId="40" fillId="33" borderId="16" xfId="0" applyFont="1" applyFill="1" applyBorder="1" applyAlignment="1">
      <alignment horizontal="left" vertical="center" wrapText="1"/>
    </xf>
    <xf numFmtId="0" fontId="42" fillId="33" borderId="17" xfId="0" applyFont="1" applyFill="1" applyBorder="1" applyAlignment="1">
      <alignment horizontal="center" vertical="center" wrapText="1"/>
    </xf>
    <xf numFmtId="0" fontId="42" fillId="33" borderId="15" xfId="0" applyFont="1" applyFill="1" applyBorder="1" applyAlignment="1">
      <alignment horizontal="center" vertical="center" wrapText="1"/>
    </xf>
    <xf numFmtId="3" fontId="40" fillId="33" borderId="16" xfId="0" applyNumberFormat="1" applyFont="1" applyFill="1" applyBorder="1" applyAlignment="1">
      <alignment horizontal="center" vertical="center" wrapText="1"/>
    </xf>
    <xf numFmtId="164" fontId="40" fillId="33" borderId="15" xfId="0" applyNumberFormat="1" applyFont="1" applyFill="1" applyBorder="1" applyAlignment="1">
      <alignment horizontal="center" vertical="center"/>
    </xf>
    <xf numFmtId="0" fontId="39" fillId="0" borderId="16" xfId="0" applyFont="1" applyBorder="1" applyAlignment="1">
      <alignment horizontal="left" vertical="center" wrapText="1" indent="1"/>
    </xf>
    <xf numFmtId="3" fontId="40" fillId="0" borderId="15" xfId="0" applyNumberFormat="1" applyFont="1" applyBorder="1" applyAlignment="1">
      <alignment horizontal="center" vertical="center"/>
    </xf>
    <xf numFmtId="0" fontId="44" fillId="0" borderId="16" xfId="0" applyFont="1" applyBorder="1" applyAlignment="1">
      <alignment horizontal="left" vertical="center" wrapText="1" indent="1"/>
    </xf>
    <xf numFmtId="3" fontId="45" fillId="0" borderId="15" xfId="0" applyNumberFormat="1" applyFont="1" applyBorder="1" applyAlignment="1">
      <alignment horizontal="center" vertical="center"/>
    </xf>
    <xf numFmtId="3" fontId="42" fillId="35" borderId="15" xfId="0" applyNumberFormat="1" applyFont="1" applyFill="1" applyBorder="1" applyAlignment="1">
      <alignment horizontal="center" vertical="center"/>
    </xf>
    <xf numFmtId="3" fontId="40" fillId="0" borderId="16" xfId="0" applyNumberFormat="1" applyFont="1" applyFill="1" applyBorder="1" applyAlignment="1">
      <alignment horizontal="center" vertical="center" wrapText="1"/>
    </xf>
    <xf numFmtId="3" fontId="45" fillId="0" borderId="15" xfId="0" applyNumberFormat="1" applyFont="1" applyFill="1" applyBorder="1" applyAlignment="1">
      <alignment horizontal="center" vertical="center"/>
    </xf>
    <xf numFmtId="3" fontId="40" fillId="0" borderId="15" xfId="0" applyNumberFormat="1" applyFont="1" applyFill="1" applyBorder="1" applyAlignment="1">
      <alignment horizontal="center" vertical="center"/>
    </xf>
    <xf numFmtId="0" fontId="43" fillId="34" borderId="16" xfId="0" applyFont="1" applyFill="1" applyBorder="1" applyAlignment="1">
      <alignment horizontal="left" vertical="center" wrapText="1"/>
    </xf>
    <xf numFmtId="0" fontId="46" fillId="0" borderId="23" xfId="0" applyFont="1" applyBorder="1" applyAlignment="1">
      <alignment horizontal="left" vertical="center" wrapText="1" indent="1"/>
    </xf>
    <xf numFmtId="0" fontId="47" fillId="35" borderId="16" xfId="0" applyFont="1" applyFill="1" applyBorder="1" applyAlignment="1">
      <alignment vertical="center" wrapText="1"/>
    </xf>
    <xf numFmtId="0" fontId="48" fillId="35" borderId="0" xfId="0" applyFont="1" applyFill="1" applyAlignment="1">
      <alignment horizontal="center"/>
    </xf>
    <xf numFmtId="0" fontId="0" fillId="0" borderId="0" xfId="0" applyFill="1"/>
    <xf numFmtId="0" fontId="35" fillId="0" borderId="16" xfId="0" applyFont="1" applyFill="1" applyBorder="1" applyAlignment="1">
      <alignment vertical="center" wrapText="1"/>
    </xf>
    <xf numFmtId="164" fontId="35" fillId="0" borderId="15" xfId="0" applyNumberFormat="1" applyFont="1" applyFill="1" applyBorder="1" applyAlignment="1">
      <alignment horizontal="center" vertical="center"/>
    </xf>
    <xf numFmtId="0" fontId="35" fillId="33" borderId="16" xfId="0" applyFont="1" applyFill="1" applyBorder="1" applyAlignment="1">
      <alignment horizontal="left" vertical="center" wrapText="1"/>
    </xf>
    <xf numFmtId="9" fontId="35" fillId="0" borderId="15" xfId="0" applyNumberFormat="1" applyFont="1" applyFill="1" applyBorder="1" applyAlignment="1">
      <alignment horizontal="center" vertical="center"/>
    </xf>
    <xf numFmtId="0" fontId="32" fillId="37" borderId="16" xfId="0" applyFont="1" applyFill="1" applyBorder="1" applyAlignment="1">
      <alignment vertical="center" wrapText="1"/>
    </xf>
    <xf numFmtId="0" fontId="35" fillId="33" borderId="16" xfId="0" applyFont="1" applyFill="1" applyBorder="1" applyAlignment="1">
      <alignment vertical="center" wrapText="1"/>
    </xf>
    <xf numFmtId="4" fontId="35" fillId="0" borderId="15" xfId="43" applyNumberFormat="1" applyFont="1" applyFill="1" applyBorder="1" applyAlignment="1">
      <alignment horizontal="center" vertical="center"/>
    </xf>
    <xf numFmtId="0" fontId="19" fillId="33" borderId="16" xfId="0" applyFont="1" applyFill="1" applyBorder="1" applyAlignment="1">
      <alignment vertical="center" wrapText="1"/>
    </xf>
    <xf numFmtId="3" fontId="35" fillId="0" borderId="15" xfId="43" applyNumberFormat="1" applyFont="1" applyFill="1" applyBorder="1" applyAlignment="1">
      <alignment horizontal="center" vertical="center"/>
    </xf>
    <xf numFmtId="0" fontId="50" fillId="34" borderId="16" xfId="0" applyFont="1" applyFill="1" applyBorder="1" applyAlignment="1">
      <alignment horizontal="left" vertical="center" wrapText="1"/>
    </xf>
    <xf numFmtId="3" fontId="51" fillId="0" borderId="15" xfId="0" applyNumberFormat="1" applyFont="1" applyBorder="1" applyAlignment="1">
      <alignment horizontal="center" vertical="center"/>
    </xf>
    <xf numFmtId="0" fontId="52" fillId="0" borderId="16" xfId="0" applyFont="1" applyBorder="1" applyAlignment="1">
      <alignment horizontal="left" vertical="center" wrapText="1" indent="1"/>
    </xf>
    <xf numFmtId="164" fontId="35" fillId="0" borderId="15" xfId="43" applyNumberFormat="1" applyFont="1" applyBorder="1" applyAlignment="1">
      <alignment horizontal="center" vertical="center"/>
    </xf>
    <xf numFmtId="9" fontId="35" fillId="0" borderId="15" xfId="43" applyFont="1" applyBorder="1" applyAlignment="1">
      <alignment horizontal="center" vertical="center"/>
    </xf>
    <xf numFmtId="0" fontId="53" fillId="0" borderId="19" xfId="0" applyFont="1" applyBorder="1" applyAlignment="1">
      <alignment horizontal="left" vertical="center" wrapText="1" indent="1"/>
    </xf>
    <xf numFmtId="3" fontId="54" fillId="0" borderId="15" xfId="0" applyNumberFormat="1" applyFont="1" applyBorder="1" applyAlignment="1">
      <alignment horizontal="center" vertical="center"/>
    </xf>
    <xf numFmtId="0" fontId="32" fillId="35" borderId="19" xfId="0" applyFont="1" applyFill="1" applyBorder="1" applyAlignment="1">
      <alignment vertical="center" wrapText="1"/>
    </xf>
    <xf numFmtId="3" fontId="50" fillId="35" borderId="15" xfId="0" applyNumberFormat="1" applyFont="1" applyFill="1" applyBorder="1" applyAlignment="1">
      <alignment horizontal="center" vertical="center"/>
    </xf>
    <xf numFmtId="0" fontId="55" fillId="34" borderId="25" xfId="0" applyFont="1" applyFill="1" applyBorder="1" applyAlignment="1">
      <alignment horizontal="center" vertical="center"/>
    </xf>
    <xf numFmtId="0" fontId="55" fillId="34" borderId="12" xfId="0" applyFont="1" applyFill="1" applyBorder="1" applyAlignment="1">
      <alignment horizontal="center" vertical="center"/>
    </xf>
    <xf numFmtId="9" fontId="50" fillId="34" borderId="19" xfId="0" applyNumberFormat="1" applyFont="1" applyFill="1" applyBorder="1" applyAlignment="1">
      <alignment horizontal="center" vertical="center" wrapText="1"/>
    </xf>
    <xf numFmtId="0" fontId="50" fillId="33" borderId="17" xfId="0" applyFont="1" applyFill="1" applyBorder="1" applyAlignment="1">
      <alignment horizontal="center" vertical="center" wrapText="1"/>
    </xf>
    <xf numFmtId="0" fontId="50" fillId="33" borderId="15" xfId="0" applyFont="1" applyFill="1" applyBorder="1" applyAlignment="1">
      <alignment horizontal="center" vertical="center" wrapText="1"/>
    </xf>
    <xf numFmtId="164" fontId="35" fillId="33" borderId="15" xfId="0" applyNumberFormat="1" applyFont="1" applyFill="1" applyBorder="1" applyAlignment="1">
      <alignment horizontal="center" vertical="center"/>
    </xf>
    <xf numFmtId="0" fontId="49" fillId="0" borderId="16" xfId="0" applyFont="1" applyBorder="1" applyAlignment="1">
      <alignment horizontal="left" vertical="center" wrapText="1" indent="1"/>
    </xf>
    <xf numFmtId="3" fontId="35" fillId="0" borderId="15" xfId="0" applyNumberFormat="1" applyFont="1" applyBorder="1" applyAlignment="1">
      <alignment horizontal="center" vertical="center"/>
    </xf>
    <xf numFmtId="0" fontId="53" fillId="0" borderId="23" xfId="0" applyFont="1" applyBorder="1" applyAlignment="1">
      <alignment horizontal="left" vertical="center" wrapText="1" indent="1"/>
    </xf>
    <xf numFmtId="3" fontId="35" fillId="33" borderId="16" xfId="0" applyNumberFormat="1" applyFont="1" applyFill="1" applyBorder="1" applyAlignment="1">
      <alignment horizontal="center" vertical="center" wrapText="1"/>
    </xf>
    <xf numFmtId="0" fontId="50" fillId="34" borderId="19" xfId="0" applyFont="1" applyFill="1" applyBorder="1" applyAlignment="1">
      <alignment horizontal="left" vertical="center" wrapText="1"/>
    </xf>
    <xf numFmtId="0" fontId="53" fillId="0" borderId="18" xfId="0" applyFont="1" applyBorder="1" applyAlignment="1">
      <alignment horizontal="left" vertical="center" wrapText="1" indent="1"/>
    </xf>
    <xf numFmtId="3" fontId="54" fillId="0" borderId="17" xfId="0" applyNumberFormat="1" applyFont="1" applyBorder="1" applyAlignment="1">
      <alignment horizontal="center" vertical="center"/>
    </xf>
    <xf numFmtId="0" fontId="32" fillId="37" borderId="19" xfId="0" applyFont="1" applyFill="1" applyBorder="1" applyAlignment="1">
      <alignment vertical="center" wrapText="1"/>
    </xf>
    <xf numFmtId="9" fontId="35" fillId="33" borderId="15" xfId="0" applyNumberFormat="1" applyFont="1" applyFill="1" applyBorder="1" applyAlignment="1">
      <alignment horizontal="center" vertical="center"/>
    </xf>
    <xf numFmtId="164" fontId="35" fillId="33" borderId="19" xfId="0" applyNumberFormat="1" applyFont="1" applyFill="1" applyBorder="1" applyAlignment="1">
      <alignment horizontal="center" vertical="center"/>
    </xf>
    <xf numFmtId="3" fontId="35" fillId="33" borderId="15" xfId="0" applyNumberFormat="1" applyFont="1" applyFill="1" applyBorder="1" applyAlignment="1">
      <alignment horizontal="center" vertical="center"/>
    </xf>
    <xf numFmtId="165" fontId="35" fillId="33" borderId="16" xfId="0" applyNumberFormat="1" applyFont="1" applyFill="1" applyBorder="1" applyAlignment="1">
      <alignment horizontal="center" vertical="center" wrapText="1"/>
    </xf>
    <xf numFmtId="0" fontId="32" fillId="0" borderId="19" xfId="0" applyFont="1" applyBorder="1" applyAlignment="1">
      <alignment horizontal="left" vertical="center" wrapText="1" indent="1"/>
    </xf>
    <xf numFmtId="3" fontId="50" fillId="0" borderId="15" xfId="0" applyNumberFormat="1" applyFont="1" applyBorder="1" applyAlignment="1">
      <alignment horizontal="center" vertical="center"/>
    </xf>
    <xf numFmtId="0" fontId="35" fillId="34" borderId="16" xfId="0" applyFont="1" applyFill="1" applyBorder="1" applyAlignment="1">
      <alignment vertical="center" wrapText="1"/>
    </xf>
    <xf numFmtId="0" fontId="50" fillId="0" borderId="17" xfId="0" applyFont="1" applyFill="1" applyBorder="1" applyAlignment="1">
      <alignment horizontal="center" vertical="center" wrapText="1"/>
    </xf>
    <xf numFmtId="0" fontId="50" fillId="0" borderId="15" xfId="0" applyFont="1" applyFill="1" applyBorder="1" applyAlignment="1">
      <alignment horizontal="center" vertical="center" wrapText="1"/>
    </xf>
    <xf numFmtId="3" fontId="35" fillId="0" borderId="16" xfId="0" applyNumberFormat="1" applyFont="1" applyFill="1" applyBorder="1" applyAlignment="1">
      <alignment horizontal="center" vertical="center" wrapText="1"/>
    </xf>
    <xf numFmtId="165" fontId="35" fillId="0" borderId="16" xfId="0" applyNumberFormat="1" applyFont="1" applyFill="1" applyBorder="1" applyAlignment="1">
      <alignment horizontal="center" vertical="center" wrapText="1"/>
    </xf>
    <xf numFmtId="3" fontId="57" fillId="0" borderId="15" xfId="0" applyNumberFormat="1" applyFont="1" applyBorder="1" applyAlignment="1">
      <alignment horizontal="center" vertical="center"/>
    </xf>
    <xf numFmtId="0" fontId="50" fillId="34" borderId="16" xfId="0" applyFont="1" applyFill="1" applyBorder="1" applyAlignment="1">
      <alignment vertical="center" wrapText="1"/>
    </xf>
    <xf numFmtId="0" fontId="50" fillId="34" borderId="19" xfId="0" applyFont="1" applyFill="1" applyBorder="1" applyAlignment="1">
      <alignment vertical="center" wrapText="1"/>
    </xf>
    <xf numFmtId="0" fontId="35" fillId="34" borderId="11" xfId="0" applyFont="1" applyFill="1" applyBorder="1" applyAlignment="1">
      <alignment vertical="center"/>
    </xf>
    <xf numFmtId="0" fontId="35" fillId="34" borderId="14" xfId="0" applyFont="1" applyFill="1" applyBorder="1" applyAlignment="1">
      <alignment vertical="center"/>
    </xf>
    <xf numFmtId="0" fontId="35" fillId="34" borderId="10" xfId="0" applyFont="1" applyFill="1" applyBorder="1" applyAlignment="1">
      <alignment vertical="center"/>
    </xf>
    <xf numFmtId="0" fontId="23" fillId="33" borderId="0" xfId="0" applyFont="1" applyFill="1" applyBorder="1" applyAlignment="1">
      <alignment horizontal="center" vertical="center" wrapText="1"/>
    </xf>
    <xf numFmtId="0" fontId="32" fillId="34" borderId="19" xfId="0" applyFont="1" applyFill="1" applyBorder="1" applyAlignment="1">
      <alignment vertical="center" wrapText="1"/>
    </xf>
    <xf numFmtId="3" fontId="50" fillId="34" borderId="15" xfId="0" applyNumberFormat="1" applyFont="1" applyFill="1" applyBorder="1" applyAlignment="1">
      <alignment horizontal="center" vertical="center"/>
    </xf>
    <xf numFmtId="3" fontId="50" fillId="37" borderId="15" xfId="0" applyNumberFormat="1" applyFont="1" applyFill="1" applyBorder="1" applyAlignment="1">
      <alignment horizontal="center" vertical="center"/>
    </xf>
    <xf numFmtId="0" fontId="32" fillId="35" borderId="16" xfId="0" applyFont="1" applyFill="1" applyBorder="1" applyAlignment="1">
      <alignment vertical="center" wrapText="1"/>
    </xf>
    <xf numFmtId="0" fontId="0" fillId="0" borderId="0" xfId="0" applyBorder="1"/>
    <xf numFmtId="0" fontId="27" fillId="34" borderId="16" xfId="0" applyFont="1" applyFill="1" applyBorder="1" applyAlignment="1">
      <alignment vertical="center" wrapText="1"/>
    </xf>
    <xf numFmtId="0" fontId="22" fillId="0" borderId="16" xfId="0" applyFont="1" applyFill="1" applyBorder="1" applyAlignment="1">
      <alignment horizontal="left" vertical="center" wrapText="1" indent="1"/>
    </xf>
    <xf numFmtId="0" fontId="25" fillId="0" borderId="16" xfId="0" applyFont="1" applyFill="1" applyBorder="1" applyAlignment="1">
      <alignment horizontal="left" vertical="center" wrapText="1" indent="1"/>
    </xf>
    <xf numFmtId="0" fontId="19" fillId="33" borderId="21" xfId="0" applyFont="1" applyFill="1" applyBorder="1" applyAlignment="1">
      <alignment vertical="center" wrapText="1"/>
    </xf>
    <xf numFmtId="3" fontId="19" fillId="33" borderId="0" xfId="0" applyNumberFormat="1" applyFont="1" applyFill="1" applyBorder="1" applyAlignment="1">
      <alignment horizontal="center" vertical="center" wrapText="1"/>
    </xf>
    <xf numFmtId="0" fontId="19" fillId="0" borderId="16" xfId="0" applyFont="1" applyFill="1" applyBorder="1" applyAlignment="1">
      <alignment horizontal="left" vertical="center" wrapText="1"/>
    </xf>
    <xf numFmtId="3" fontId="19" fillId="0" borderId="0" xfId="0" applyNumberFormat="1" applyFont="1" applyFill="1" applyBorder="1" applyAlignment="1">
      <alignment horizontal="center" vertical="center"/>
    </xf>
    <xf numFmtId="0" fontId="0" fillId="0" borderId="0" xfId="0" applyFont="1"/>
    <xf numFmtId="0" fontId="30" fillId="33" borderId="19" xfId="0" applyFont="1" applyFill="1" applyBorder="1" applyAlignment="1">
      <alignment horizontal="left" vertical="center" wrapText="1"/>
    </xf>
    <xf numFmtId="0" fontId="30" fillId="34" borderId="19" xfId="0" applyFont="1" applyFill="1" applyBorder="1" applyAlignment="1">
      <alignment vertical="center" wrapText="1"/>
    </xf>
    <xf numFmtId="0" fontId="63" fillId="33" borderId="17" xfId="0" applyFont="1" applyFill="1" applyBorder="1" applyAlignment="1">
      <alignment horizontal="center" vertical="center" wrapText="1"/>
    </xf>
    <xf numFmtId="0" fontId="63" fillId="33" borderId="21" xfId="0" applyFont="1" applyFill="1" applyBorder="1" applyAlignment="1">
      <alignment horizontal="center" vertical="center" wrapText="1"/>
    </xf>
    <xf numFmtId="0" fontId="63" fillId="0" borderId="21" xfId="0" applyFont="1" applyFill="1" applyBorder="1" applyAlignment="1">
      <alignment horizontal="center" vertical="center" wrapText="1"/>
    </xf>
    <xf numFmtId="9" fontId="63" fillId="33" borderId="33" xfId="0" applyNumberFormat="1" applyFont="1" applyFill="1" applyBorder="1" applyAlignment="1">
      <alignment horizontal="center" vertical="center" wrapText="1"/>
    </xf>
    <xf numFmtId="9" fontId="63" fillId="33" borderId="15" xfId="0" applyNumberFormat="1" applyFont="1" applyFill="1" applyBorder="1" applyAlignment="1">
      <alignment horizontal="center" vertical="center"/>
    </xf>
    <xf numFmtId="9" fontId="63" fillId="33" borderId="35" xfId="0" applyNumberFormat="1" applyFont="1" applyFill="1" applyBorder="1" applyAlignment="1">
      <alignment horizontal="center" vertical="center"/>
    </xf>
    <xf numFmtId="0" fontId="64" fillId="33" borderId="33" xfId="0" applyFont="1" applyFill="1" applyBorder="1" applyAlignment="1">
      <alignment wrapText="1"/>
    </xf>
    <xf numFmtId="1" fontId="63" fillId="33" borderId="15" xfId="0" applyNumberFormat="1" applyFont="1" applyFill="1" applyBorder="1" applyAlignment="1">
      <alignment horizontal="center" vertical="center"/>
    </xf>
    <xf numFmtId="0" fontId="63" fillId="33" borderId="21" xfId="0" applyFont="1" applyFill="1" applyBorder="1" applyAlignment="1">
      <alignment horizontal="left" vertical="center" wrapText="1"/>
    </xf>
    <xf numFmtId="0" fontId="63" fillId="33" borderId="15" xfId="43" applyNumberFormat="1" applyFont="1" applyFill="1" applyBorder="1" applyAlignment="1">
      <alignment horizontal="center" vertical="center"/>
    </xf>
    <xf numFmtId="0" fontId="63" fillId="0" borderId="36" xfId="0" applyFont="1" applyFill="1" applyBorder="1" applyAlignment="1">
      <alignment horizontal="left" vertical="center" wrapText="1"/>
    </xf>
    <xf numFmtId="1" fontId="63" fillId="33" borderId="15" xfId="43" applyNumberFormat="1" applyFont="1" applyFill="1" applyBorder="1" applyAlignment="1">
      <alignment horizontal="center" vertical="center"/>
    </xf>
    <xf numFmtId="9" fontId="63" fillId="33" borderId="15" xfId="43" applyNumberFormat="1" applyFont="1" applyFill="1" applyBorder="1" applyAlignment="1">
      <alignment horizontal="center" vertical="center"/>
    </xf>
    <xf numFmtId="0" fontId="30" fillId="34" borderId="16" xfId="0" applyFont="1" applyFill="1" applyBorder="1" applyAlignment="1">
      <alignment vertical="center" wrapText="1"/>
    </xf>
    <xf numFmtId="0" fontId="63" fillId="0" borderId="37" xfId="0" applyFont="1" applyFill="1" applyBorder="1" applyAlignment="1">
      <alignment horizontal="center" vertical="center" wrapText="1"/>
    </xf>
    <xf numFmtId="0" fontId="63" fillId="33" borderId="36" xfId="0" applyFont="1" applyFill="1" applyBorder="1" applyAlignment="1">
      <alignment vertical="center" wrapText="1"/>
    </xf>
    <xf numFmtId="0" fontId="63" fillId="33" borderId="15" xfId="0" applyNumberFormat="1" applyFont="1" applyFill="1" applyBorder="1" applyAlignment="1">
      <alignment horizontal="center" vertical="center"/>
    </xf>
    <xf numFmtId="0" fontId="63" fillId="33" borderId="36" xfId="0" applyFont="1" applyFill="1" applyBorder="1" applyAlignment="1">
      <alignment horizontal="left" vertical="top" wrapText="1"/>
    </xf>
    <xf numFmtId="0" fontId="63" fillId="37" borderId="25" xfId="0" applyFont="1" applyFill="1" applyBorder="1" applyAlignment="1">
      <alignment horizontal="left" vertical="center" wrapText="1"/>
    </xf>
    <xf numFmtId="3" fontId="65" fillId="37" borderId="13" xfId="43" applyNumberFormat="1" applyFont="1" applyFill="1" applyBorder="1" applyAlignment="1">
      <alignment horizontal="center" vertical="center"/>
    </xf>
    <xf numFmtId="9" fontId="65" fillId="37" borderId="13" xfId="0" applyNumberFormat="1" applyFont="1" applyFill="1" applyBorder="1" applyAlignment="1">
      <alignment horizontal="center" vertical="center"/>
    </xf>
    <xf numFmtId="9" fontId="65" fillId="37" borderId="15" xfId="0" applyNumberFormat="1" applyFont="1" applyFill="1" applyBorder="1" applyAlignment="1">
      <alignment horizontal="center" vertical="center"/>
    </xf>
    <xf numFmtId="0" fontId="66" fillId="34" borderId="16" xfId="0" applyFont="1" applyFill="1" applyBorder="1" applyAlignment="1">
      <alignment horizontal="left" vertical="center" wrapText="1"/>
    </xf>
    <xf numFmtId="0" fontId="63" fillId="34" borderId="21" xfId="0" applyFont="1" applyFill="1" applyBorder="1" applyAlignment="1">
      <alignment vertical="center"/>
    </xf>
    <xf numFmtId="0" fontId="63" fillId="33" borderId="16" xfId="0" applyFont="1" applyFill="1" applyBorder="1" applyAlignment="1">
      <alignment horizontal="left" vertical="center" wrapText="1"/>
    </xf>
    <xf numFmtId="0" fontId="30" fillId="33" borderId="17" xfId="0" applyFont="1" applyFill="1" applyBorder="1" applyAlignment="1">
      <alignment horizontal="center" vertical="center" wrapText="1"/>
    </xf>
    <xf numFmtId="0" fontId="30" fillId="33" borderId="15" xfId="0" applyFont="1" applyFill="1" applyBorder="1" applyAlignment="1">
      <alignment horizontal="center" vertical="center" wrapText="1"/>
    </xf>
    <xf numFmtId="3" fontId="63" fillId="33" borderId="16" xfId="0" applyNumberFormat="1" applyFont="1" applyFill="1" applyBorder="1" applyAlignment="1">
      <alignment horizontal="center" vertical="center" wrapText="1"/>
    </xf>
    <xf numFmtId="164" fontId="63" fillId="33" borderId="15" xfId="0" applyNumberFormat="1" applyFont="1" applyFill="1" applyBorder="1" applyAlignment="1">
      <alignment horizontal="center" vertical="center"/>
    </xf>
    <xf numFmtId="0" fontId="63" fillId="0" borderId="16" xfId="0" applyFont="1" applyBorder="1" applyAlignment="1">
      <alignment horizontal="left" vertical="center" wrapText="1" indent="1"/>
    </xf>
    <xf numFmtId="3" fontId="63" fillId="0" borderId="15" xfId="0" applyNumberFormat="1" applyFont="1" applyBorder="1" applyAlignment="1">
      <alignment horizontal="center" vertical="center"/>
    </xf>
    <xf numFmtId="0" fontId="69" fillId="0" borderId="16" xfId="0" applyFont="1" applyBorder="1" applyAlignment="1">
      <alignment horizontal="left" vertical="center" wrapText="1" indent="1"/>
    </xf>
    <xf numFmtId="3" fontId="69" fillId="0" borderId="15" xfId="0" applyNumberFormat="1" applyFont="1" applyBorder="1" applyAlignment="1">
      <alignment horizontal="center" vertical="center"/>
    </xf>
    <xf numFmtId="9" fontId="63" fillId="0" borderId="15" xfId="43" applyFont="1" applyBorder="1" applyAlignment="1">
      <alignment horizontal="center" vertical="center"/>
    </xf>
    <xf numFmtId="0" fontId="69" fillId="0" borderId="20" xfId="0" applyFont="1" applyBorder="1" applyAlignment="1">
      <alignment horizontal="left" vertical="center" wrapText="1" indent="1"/>
    </xf>
    <xf numFmtId="164" fontId="63" fillId="0" borderId="15" xfId="43" applyNumberFormat="1" applyFont="1" applyBorder="1" applyAlignment="1">
      <alignment horizontal="center" vertical="center"/>
    </xf>
    <xf numFmtId="0" fontId="70" fillId="0" borderId="21" xfId="0" applyFont="1" applyBorder="1" applyAlignment="1">
      <alignment horizontal="left" vertical="center" wrapText="1" indent="1"/>
    </xf>
    <xf numFmtId="0" fontId="66" fillId="35" borderId="16" xfId="0" applyFont="1" applyFill="1" applyBorder="1" applyAlignment="1">
      <alignment vertical="center" wrapText="1"/>
    </xf>
    <xf numFmtId="3" fontId="30" fillId="35" borderId="15" xfId="0" applyNumberFormat="1" applyFont="1" applyFill="1" applyBorder="1" applyAlignment="1">
      <alignment horizontal="center" vertical="center"/>
    </xf>
    <xf numFmtId="3" fontId="30" fillId="35" borderId="17" xfId="0" applyNumberFormat="1" applyFont="1" applyFill="1" applyBorder="1" applyAlignment="1">
      <alignment horizontal="center" vertical="center"/>
    </xf>
    <xf numFmtId="0" fontId="66" fillId="34" borderId="16" xfId="0" applyFont="1" applyFill="1" applyBorder="1" applyAlignment="1">
      <alignment vertical="center" wrapText="1"/>
    </xf>
    <xf numFmtId="0" fontId="63" fillId="33" borderId="21" xfId="0" applyFont="1" applyFill="1" applyBorder="1" applyAlignment="1">
      <alignment vertical="center"/>
    </xf>
    <xf numFmtId="164" fontId="69" fillId="0" borderId="15" xfId="0" applyNumberFormat="1" applyFont="1" applyBorder="1" applyAlignment="1">
      <alignment horizontal="center" vertical="center"/>
    </xf>
    <xf numFmtId="3" fontId="63" fillId="33" borderId="15" xfId="0" applyNumberFormat="1" applyFont="1" applyFill="1" applyBorder="1" applyAlignment="1">
      <alignment horizontal="center" vertical="center"/>
    </xf>
    <xf numFmtId="0" fontId="66" fillId="0" borderId="21" xfId="0" applyFont="1" applyBorder="1" applyAlignment="1">
      <alignment horizontal="left" vertical="center" wrapText="1" indent="1"/>
    </xf>
    <xf numFmtId="3" fontId="69" fillId="33" borderId="15" xfId="0" applyNumberFormat="1" applyFont="1" applyFill="1" applyBorder="1" applyAlignment="1">
      <alignment horizontal="center" vertical="center"/>
    </xf>
    <xf numFmtId="0" fontId="63" fillId="34" borderId="21" xfId="0" applyFont="1" applyFill="1" applyBorder="1" applyAlignment="1">
      <alignment horizontal="left" vertical="center"/>
    </xf>
    <xf numFmtId="3" fontId="63" fillId="33" borderId="39" xfId="0" applyNumberFormat="1" applyFont="1" applyFill="1" applyBorder="1" applyAlignment="1">
      <alignment horizontal="center" vertical="center" wrapText="1"/>
    </xf>
    <xf numFmtId="3" fontId="69" fillId="0" borderId="15" xfId="0" applyNumberFormat="1" applyFont="1" applyFill="1" applyBorder="1" applyAlignment="1">
      <alignment horizontal="center" vertical="center"/>
    </xf>
    <xf numFmtId="3" fontId="63" fillId="0" borderId="15" xfId="0" applyNumberFormat="1" applyFont="1" applyFill="1" applyBorder="1" applyAlignment="1">
      <alignment horizontal="center" vertical="center"/>
    </xf>
    <xf numFmtId="0" fontId="63" fillId="34" borderId="21" xfId="0" applyFont="1" applyFill="1" applyBorder="1" applyAlignment="1">
      <alignment vertical="center" wrapText="1"/>
    </xf>
    <xf numFmtId="3" fontId="63" fillId="0" borderId="16" xfId="0" applyNumberFormat="1" applyFont="1" applyFill="1" applyBorder="1" applyAlignment="1">
      <alignment horizontal="center" vertical="center" wrapText="1"/>
    </xf>
    <xf numFmtId="0" fontId="66" fillId="34" borderId="25" xfId="0" applyFont="1" applyFill="1" applyBorder="1" applyAlignment="1">
      <alignment vertical="center" wrapText="1"/>
    </xf>
    <xf numFmtId="0" fontId="66" fillId="0" borderId="20" xfId="0" applyFont="1" applyBorder="1" applyAlignment="1">
      <alignment horizontal="left" vertical="center" wrapText="1" indent="1"/>
    </xf>
    <xf numFmtId="0" fontId="66" fillId="34" borderId="19" xfId="0" applyFont="1" applyFill="1" applyBorder="1" applyAlignment="1">
      <alignment horizontal="left" vertical="center" wrapText="1"/>
    </xf>
    <xf numFmtId="0" fontId="63" fillId="34" borderId="10" xfId="0" applyFont="1" applyFill="1" applyBorder="1" applyAlignment="1">
      <alignment vertical="center" wrapText="1"/>
    </xf>
    <xf numFmtId="0" fontId="66" fillId="34" borderId="19" xfId="0" applyFont="1" applyFill="1" applyBorder="1" applyAlignment="1">
      <alignment vertical="center" wrapText="1"/>
    </xf>
    <xf numFmtId="0" fontId="63" fillId="34" borderId="11" xfId="0" applyFont="1" applyFill="1" applyBorder="1" applyAlignment="1">
      <alignment vertical="center"/>
    </xf>
    <xf numFmtId="0" fontId="63" fillId="34" borderId="14" xfId="0" applyFont="1" applyFill="1" applyBorder="1" applyAlignment="1">
      <alignment vertical="center"/>
    </xf>
    <xf numFmtId="0" fontId="70" fillId="0" borderId="20" xfId="0" applyFont="1" applyBorder="1" applyAlignment="1">
      <alignment horizontal="left" vertical="center" wrapText="1" indent="1"/>
    </xf>
    <xf numFmtId="0" fontId="30" fillId="34" borderId="16" xfId="0" applyFont="1" applyFill="1" applyBorder="1" applyAlignment="1">
      <alignment horizontal="left" vertical="center" wrapText="1"/>
    </xf>
    <xf numFmtId="9" fontId="66" fillId="34" borderId="19" xfId="0" applyNumberFormat="1" applyFont="1" applyFill="1" applyBorder="1" applyAlignment="1">
      <alignment horizontal="center" vertical="center" wrapText="1"/>
    </xf>
    <xf numFmtId="0" fontId="66" fillId="34" borderId="16" xfId="0" applyFont="1" applyFill="1" applyBorder="1" applyAlignment="1">
      <alignment horizontal="left" vertical="center"/>
    </xf>
    <xf numFmtId="0" fontId="70" fillId="0" borderId="23" xfId="0" applyFont="1" applyBorder="1" applyAlignment="1">
      <alignment horizontal="left" vertical="center" wrapText="1" indent="1"/>
    </xf>
    <xf numFmtId="0" fontId="63" fillId="34" borderId="16" xfId="0" applyFont="1" applyFill="1" applyBorder="1" applyAlignment="1">
      <alignment horizontal="left" vertical="center" wrapText="1"/>
    </xf>
    <xf numFmtId="0" fontId="66" fillId="34" borderId="21" xfId="0" applyFont="1" applyFill="1" applyBorder="1" applyAlignment="1">
      <alignment horizontal="left" vertical="center" wrapText="1"/>
    </xf>
    <xf numFmtId="0" fontId="63" fillId="34" borderId="11" xfId="0" applyFont="1" applyFill="1" applyBorder="1" applyAlignment="1">
      <alignment vertical="center" wrapText="1"/>
    </xf>
    <xf numFmtId="0" fontId="30" fillId="33" borderId="0" xfId="0" applyFont="1" applyFill="1" applyBorder="1" applyAlignment="1">
      <alignment horizontal="center" vertical="center" wrapText="1"/>
    </xf>
    <xf numFmtId="0" fontId="66" fillId="36" borderId="21" xfId="0" applyFont="1" applyFill="1" applyBorder="1" applyAlignment="1">
      <alignment vertical="center" wrapText="1"/>
    </xf>
    <xf numFmtId="3" fontId="30" fillId="36" borderId="15" xfId="0" applyNumberFormat="1" applyFont="1" applyFill="1" applyBorder="1" applyAlignment="1">
      <alignment horizontal="center" vertical="center"/>
    </xf>
    <xf numFmtId="3" fontId="30" fillId="34" borderId="15" xfId="0" applyNumberFormat="1" applyFont="1" applyFill="1" applyBorder="1" applyAlignment="1">
      <alignment horizontal="center" vertical="center"/>
    </xf>
    <xf numFmtId="3" fontId="30" fillId="0" borderId="15" xfId="0" applyNumberFormat="1" applyFont="1" applyBorder="1" applyAlignment="1">
      <alignment horizontal="center" vertical="center"/>
    </xf>
    <xf numFmtId="3" fontId="30" fillId="0" borderId="0" xfId="0" applyNumberFormat="1" applyFont="1" applyFill="1" applyBorder="1" applyAlignment="1">
      <alignment horizontal="center" vertical="center"/>
    </xf>
    <xf numFmtId="3" fontId="63" fillId="0" borderId="41" xfId="0" applyNumberFormat="1" applyFont="1" applyBorder="1" applyAlignment="1">
      <alignment horizontal="center" vertical="center"/>
    </xf>
    <xf numFmtId="3" fontId="63" fillId="0" borderId="0" xfId="0" applyNumberFormat="1" applyFont="1" applyBorder="1" applyAlignment="1">
      <alignment horizontal="center" vertical="center"/>
    </xf>
    <xf numFmtId="0" fontId="63" fillId="33" borderId="16" xfId="0" applyFont="1" applyFill="1" applyBorder="1" applyAlignment="1">
      <alignment vertical="center" wrapText="1"/>
    </xf>
    <xf numFmtId="164" fontId="63" fillId="37" borderId="15" xfId="0" applyNumberFormat="1" applyFont="1" applyFill="1" applyBorder="1" applyAlignment="1">
      <alignment horizontal="center" vertical="center"/>
    </xf>
    <xf numFmtId="9" fontId="63" fillId="37" borderId="15" xfId="0" applyNumberFormat="1" applyFont="1" applyFill="1" applyBorder="1" applyAlignment="1">
      <alignment horizontal="center" vertical="center"/>
    </xf>
    <xf numFmtId="0" fontId="63" fillId="0" borderId="16" xfId="0" applyFont="1" applyFill="1" applyBorder="1" applyAlignment="1">
      <alignment vertical="center" wrapText="1"/>
    </xf>
    <xf numFmtId="3" fontId="63" fillId="0" borderId="15" xfId="43" applyNumberFormat="1" applyFont="1" applyFill="1" applyBorder="1" applyAlignment="1">
      <alignment horizontal="center" vertical="center"/>
    </xf>
    <xf numFmtId="9" fontId="63" fillId="0" borderId="15" xfId="0" applyNumberFormat="1" applyFont="1" applyFill="1" applyBorder="1" applyAlignment="1">
      <alignment horizontal="center" vertical="center"/>
    </xf>
    <xf numFmtId="0" fontId="63" fillId="37" borderId="16" xfId="0" applyFont="1" applyFill="1" applyBorder="1" applyAlignment="1">
      <alignment horizontal="left" vertical="center" wrapText="1"/>
    </xf>
    <xf numFmtId="3" fontId="37" fillId="37" borderId="15" xfId="43" applyNumberFormat="1" applyFont="1" applyFill="1" applyBorder="1" applyAlignment="1">
      <alignment horizontal="center" vertical="center"/>
    </xf>
    <xf numFmtId="0" fontId="63" fillId="37" borderId="15" xfId="0" applyNumberFormat="1" applyFont="1" applyFill="1" applyBorder="1" applyAlignment="1">
      <alignment horizontal="center" vertical="center"/>
    </xf>
    <xf numFmtId="4" fontId="63" fillId="33" borderId="16" xfId="0" applyNumberFormat="1" applyFont="1" applyFill="1" applyBorder="1" applyAlignment="1">
      <alignment horizontal="center" vertical="center" wrapText="1"/>
    </xf>
    <xf numFmtId="9" fontId="69" fillId="0" borderId="15" xfId="43" applyFont="1" applyBorder="1" applyAlignment="1">
      <alignment horizontal="center" vertical="center"/>
    </xf>
    <xf numFmtId="0" fontId="63" fillId="0" borderId="16" xfId="0" applyFont="1" applyFill="1" applyBorder="1" applyAlignment="1">
      <alignment horizontal="left" vertical="center" wrapText="1" indent="1"/>
    </xf>
    <xf numFmtId="0" fontId="69" fillId="0" borderId="16" xfId="0" applyFont="1" applyFill="1" applyBorder="1" applyAlignment="1">
      <alignment horizontal="left" vertical="center" wrapText="1" indent="1"/>
    </xf>
    <xf numFmtId="0" fontId="30" fillId="0" borderId="16" xfId="0" applyFont="1" applyFill="1" applyBorder="1" applyAlignment="1">
      <alignment vertical="center" wrapText="1"/>
    </xf>
    <xf numFmtId="3" fontId="30" fillId="0" borderId="15" xfId="0" applyNumberFormat="1" applyFont="1" applyFill="1" applyBorder="1" applyAlignment="1">
      <alignment horizontal="center" vertical="center"/>
    </xf>
    <xf numFmtId="0" fontId="31" fillId="0" borderId="0" xfId="0" applyFont="1" applyFill="1" applyAlignment="1">
      <alignment horizontal="center"/>
    </xf>
    <xf numFmtId="0" fontId="18" fillId="0" borderId="0" xfId="0" applyFont="1" applyFill="1" applyBorder="1" applyAlignment="1">
      <alignment horizontal="center" vertical="center"/>
    </xf>
    <xf numFmtId="49" fontId="18" fillId="0" borderId="0" xfId="0" applyNumberFormat="1" applyFont="1" applyFill="1" applyBorder="1" applyAlignment="1">
      <alignment horizontal="center" vertical="center"/>
    </xf>
    <xf numFmtId="0" fontId="18" fillId="0" borderId="0" xfId="0" applyFont="1" applyFill="1" applyBorder="1" applyAlignment="1">
      <alignment horizontal="center" vertical="center" wrapText="1"/>
    </xf>
    <xf numFmtId="0" fontId="26" fillId="0" borderId="0" xfId="0" applyFont="1" applyFill="1" applyBorder="1" applyAlignment="1">
      <alignment horizontal="center"/>
    </xf>
    <xf numFmtId="0" fontId="22"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9" fontId="19" fillId="33" borderId="15" xfId="0" applyNumberFormat="1" applyFont="1" applyFill="1" applyBorder="1" applyAlignment="1">
      <alignment horizontal="center" vertical="center"/>
    </xf>
    <xf numFmtId="9" fontId="19" fillId="0" borderId="0" xfId="0" applyNumberFormat="1" applyFont="1" applyFill="1" applyBorder="1" applyAlignment="1">
      <alignment horizontal="center" vertical="center"/>
    </xf>
    <xf numFmtId="3" fontId="19" fillId="0" borderId="0" xfId="43" applyNumberFormat="1" applyFont="1" applyFill="1" applyBorder="1" applyAlignment="1">
      <alignment horizontal="center" vertical="center"/>
    </xf>
    <xf numFmtId="9" fontId="34" fillId="0" borderId="0"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27" fillId="34" borderId="10" xfId="0" applyFont="1" applyFill="1" applyBorder="1" applyAlignment="1">
      <alignment horizontal="left" vertical="center" wrapText="1"/>
    </xf>
    <xf numFmtId="0" fontId="34" fillId="34" borderId="14" xfId="0" applyFont="1" applyFill="1" applyBorder="1" applyAlignment="1">
      <alignment horizontal="center" vertical="center"/>
    </xf>
    <xf numFmtId="0" fontId="19"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xf>
    <xf numFmtId="9" fontId="21" fillId="0" borderId="0" xfId="43" applyFont="1" applyFill="1" applyBorder="1" applyAlignment="1">
      <alignment horizontal="center" vertical="center"/>
    </xf>
    <xf numFmtId="164" fontId="21" fillId="33" borderId="15" xfId="0" applyNumberFormat="1" applyFont="1" applyFill="1" applyBorder="1" applyAlignment="1">
      <alignment horizontal="center" vertical="center"/>
    </xf>
    <xf numFmtId="164" fontId="21" fillId="0" borderId="0" xfId="0" applyNumberFormat="1" applyFont="1" applyFill="1" applyBorder="1" applyAlignment="1">
      <alignment horizontal="center" vertical="center"/>
    </xf>
    <xf numFmtId="0" fontId="22" fillId="33" borderId="16" xfId="0" applyFont="1" applyFill="1" applyBorder="1" applyAlignment="1">
      <alignment horizontal="left" vertical="center" wrapText="1" indent="1"/>
    </xf>
    <xf numFmtId="0" fontId="25" fillId="33" borderId="16" xfId="0" applyFont="1" applyFill="1" applyBorder="1" applyAlignment="1">
      <alignment horizontal="left" vertical="center" wrapText="1" indent="1"/>
    </xf>
    <xf numFmtId="3" fontId="21" fillId="0" borderId="0" xfId="0" applyNumberFormat="1" applyFont="1" applyFill="1" applyBorder="1" applyAlignment="1">
      <alignment horizontal="center" vertical="center"/>
    </xf>
    <xf numFmtId="164" fontId="19" fillId="33" borderId="15" xfId="43" applyNumberFormat="1" applyFont="1" applyFill="1" applyBorder="1" applyAlignment="1">
      <alignment horizontal="center" vertical="center"/>
    </xf>
    <xf numFmtId="9" fontId="19" fillId="33" borderId="15" xfId="43" applyFont="1" applyFill="1" applyBorder="1" applyAlignment="1">
      <alignment horizontal="center" vertical="center"/>
    </xf>
    <xf numFmtId="9" fontId="19" fillId="0" borderId="0" xfId="43" applyFont="1" applyFill="1" applyBorder="1" applyAlignment="1">
      <alignment horizontal="center" vertical="center"/>
    </xf>
    <xf numFmtId="3" fontId="23" fillId="35" borderId="17" xfId="0" applyNumberFormat="1" applyFont="1" applyFill="1" applyBorder="1" applyAlignment="1">
      <alignment horizontal="center" vertical="center"/>
    </xf>
    <xf numFmtId="3" fontId="23" fillId="0" borderId="0" xfId="0" applyNumberFormat="1" applyFont="1" applyFill="1" applyBorder="1" applyAlignment="1">
      <alignment horizontal="center" vertical="center"/>
    </xf>
    <xf numFmtId="0" fontId="27" fillId="34" borderId="25" xfId="0" applyFont="1" applyFill="1" applyBorder="1" applyAlignment="1">
      <alignment vertical="center" wrapText="1"/>
    </xf>
    <xf numFmtId="0" fontId="34" fillId="34" borderId="14" xfId="0" applyFont="1" applyFill="1" applyBorder="1" applyAlignment="1">
      <alignment horizontal="center" vertical="center" wrapText="1"/>
    </xf>
    <xf numFmtId="3" fontId="71" fillId="0" borderId="0" xfId="0" applyNumberFormat="1" applyFont="1" applyFill="1" applyBorder="1" applyAlignment="1">
      <alignment horizontal="center" vertical="center" wrapText="1"/>
    </xf>
    <xf numFmtId="0" fontId="29" fillId="35" borderId="28" xfId="0" applyFont="1" applyFill="1" applyBorder="1" applyAlignment="1">
      <alignment vertical="center" wrapText="1"/>
    </xf>
    <xf numFmtId="0" fontId="19" fillId="33" borderId="42" xfId="0" applyFont="1" applyFill="1" applyBorder="1" applyAlignment="1">
      <alignment horizontal="left" vertical="center" wrapText="1"/>
    </xf>
    <xf numFmtId="3" fontId="19" fillId="33" borderId="43" xfId="0" applyNumberFormat="1" applyFont="1" applyFill="1" applyBorder="1" applyAlignment="1">
      <alignment horizontal="center" vertical="center" wrapText="1"/>
    </xf>
    <xf numFmtId="3" fontId="19" fillId="33" borderId="44" xfId="0" applyNumberFormat="1" applyFont="1" applyFill="1" applyBorder="1" applyAlignment="1">
      <alignment horizontal="center" vertical="center" wrapText="1"/>
    </xf>
    <xf numFmtId="0" fontId="19" fillId="33" borderId="45" xfId="0" applyFont="1" applyFill="1" applyBorder="1" applyAlignment="1">
      <alignment horizontal="left" vertical="center" wrapText="1"/>
    </xf>
    <xf numFmtId="3" fontId="19" fillId="33" borderId="46" xfId="0" applyNumberFormat="1" applyFont="1" applyFill="1" applyBorder="1" applyAlignment="1">
      <alignment horizontal="center" vertical="center" wrapText="1"/>
    </xf>
    <xf numFmtId="164" fontId="19" fillId="33" borderId="47" xfId="0" applyNumberFormat="1" applyFont="1" applyFill="1" applyBorder="1" applyAlignment="1">
      <alignment horizontal="center" vertical="center"/>
    </xf>
    <xf numFmtId="0" fontId="19" fillId="33" borderId="48" xfId="0" applyFont="1" applyFill="1" applyBorder="1" applyAlignment="1">
      <alignment horizontal="left" vertical="center" wrapText="1"/>
    </xf>
    <xf numFmtId="0" fontId="19" fillId="33" borderId="49" xfId="0" applyFont="1" applyFill="1" applyBorder="1" applyAlignment="1">
      <alignment horizontal="center" vertical="center" wrapText="1"/>
    </xf>
    <xf numFmtId="164" fontId="19" fillId="33" borderId="50" xfId="0" applyNumberFormat="1" applyFont="1" applyFill="1" applyBorder="1" applyAlignment="1">
      <alignment horizontal="center" vertical="center"/>
    </xf>
    <xf numFmtId="164" fontId="19" fillId="33" borderId="22" xfId="0" applyNumberFormat="1" applyFont="1" applyFill="1" applyBorder="1" applyAlignment="1">
      <alignment horizontal="center" vertical="center"/>
    </xf>
    <xf numFmtId="3" fontId="72" fillId="0" borderId="0" xfId="0" applyNumberFormat="1" applyFont="1" applyFill="1" applyBorder="1" applyAlignment="1">
      <alignment horizontal="center" vertical="center"/>
    </xf>
    <xf numFmtId="9" fontId="71" fillId="0" borderId="0" xfId="0" applyNumberFormat="1" applyFont="1" applyFill="1" applyBorder="1" applyAlignment="1">
      <alignment horizontal="center" vertical="center"/>
    </xf>
    <xf numFmtId="9" fontId="35" fillId="0" borderId="0" xfId="0" applyNumberFormat="1" applyFont="1" applyFill="1" applyBorder="1" applyAlignment="1">
      <alignment horizontal="center" vertical="center"/>
    </xf>
    <xf numFmtId="9" fontId="35" fillId="33" borderId="15" xfId="43" applyNumberFormat="1" applyFont="1" applyFill="1" applyBorder="1" applyAlignment="1">
      <alignment horizontal="center" vertical="center"/>
    </xf>
    <xf numFmtId="0" fontId="27" fillId="34" borderId="25" xfId="0" applyFont="1" applyFill="1" applyBorder="1" applyAlignment="1">
      <alignment horizontal="left" vertical="center" wrapText="1"/>
    </xf>
    <xf numFmtId="9" fontId="21" fillId="33" borderId="15" xfId="43" applyFont="1" applyFill="1" applyBorder="1" applyAlignment="1">
      <alignment horizontal="center" vertical="center"/>
    </xf>
    <xf numFmtId="0" fontId="27" fillId="34" borderId="20" xfId="0" applyFont="1" applyFill="1" applyBorder="1" applyAlignment="1">
      <alignment horizontal="left" vertical="center" wrapText="1"/>
    </xf>
    <xf numFmtId="0" fontId="19" fillId="33" borderId="28" xfId="0" applyFont="1" applyFill="1" applyBorder="1" applyAlignment="1">
      <alignment horizontal="left" vertical="center" wrapText="1"/>
    </xf>
    <xf numFmtId="0" fontId="19" fillId="33" borderId="0" xfId="0" applyFont="1" applyFill="1" applyBorder="1" applyAlignment="1">
      <alignment horizontal="center" vertical="center" wrapText="1"/>
    </xf>
    <xf numFmtId="0" fontId="26" fillId="33" borderId="19" xfId="0" applyFont="1" applyFill="1" applyBorder="1" applyAlignment="1">
      <alignment vertical="center" wrapText="1"/>
    </xf>
    <xf numFmtId="0" fontId="19" fillId="33" borderId="21" xfId="0" applyFont="1" applyFill="1" applyBorder="1" applyAlignment="1">
      <alignment horizontal="left" vertical="center" wrapText="1"/>
    </xf>
    <xf numFmtId="0" fontId="74" fillId="0" borderId="21" xfId="0" applyFont="1" applyBorder="1"/>
    <xf numFmtId="3" fontId="19" fillId="0" borderId="51" xfId="0" applyNumberFormat="1" applyFont="1" applyBorder="1" applyAlignment="1">
      <alignment horizontal="center" vertical="center"/>
    </xf>
    <xf numFmtId="3" fontId="21" fillId="0" borderId="13" xfId="0" applyNumberFormat="1" applyFont="1" applyBorder="1" applyAlignment="1">
      <alignment horizontal="center" vertical="center"/>
    </xf>
    <xf numFmtId="3" fontId="21" fillId="0" borderId="26" xfId="0" applyNumberFormat="1" applyFont="1" applyBorder="1" applyAlignment="1">
      <alignment horizontal="center" vertical="center"/>
    </xf>
    <xf numFmtId="3" fontId="21" fillId="0" borderId="28" xfId="0" applyNumberFormat="1" applyFont="1" applyBorder="1" applyAlignment="1">
      <alignment horizontal="center" vertical="center"/>
    </xf>
    <xf numFmtId="164" fontId="21" fillId="0" borderId="13" xfId="0" applyNumberFormat="1" applyFont="1" applyBorder="1" applyAlignment="1">
      <alignment horizontal="center" vertical="center"/>
    </xf>
    <xf numFmtId="164" fontId="21" fillId="0" borderId="26" xfId="0" applyNumberFormat="1" applyFont="1" applyBorder="1" applyAlignment="1">
      <alignment horizontal="center" vertical="center"/>
    </xf>
    <xf numFmtId="164" fontId="21" fillId="0" borderId="28" xfId="0" applyNumberFormat="1" applyFont="1" applyBorder="1" applyAlignment="1">
      <alignment horizontal="center" vertical="center"/>
    </xf>
    <xf numFmtId="3" fontId="19" fillId="0" borderId="17" xfId="0" applyNumberFormat="1" applyFont="1" applyBorder="1" applyAlignment="1">
      <alignment horizontal="center" vertical="center"/>
    </xf>
    <xf numFmtId="3" fontId="19" fillId="0" borderId="13" xfId="0" applyNumberFormat="1" applyFont="1" applyBorder="1" applyAlignment="1">
      <alignment horizontal="center" vertical="center"/>
    </xf>
    <xf numFmtId="3" fontId="19" fillId="0" borderId="28" xfId="0" applyNumberFormat="1" applyFont="1" applyBorder="1" applyAlignment="1">
      <alignment horizontal="center" vertical="center"/>
    </xf>
    <xf numFmtId="0" fontId="19" fillId="33" borderId="25" xfId="0" applyFont="1" applyFill="1" applyBorder="1" applyAlignment="1">
      <alignment horizontal="left" vertical="center" wrapText="1"/>
    </xf>
    <xf numFmtId="0" fontId="19" fillId="33" borderId="28" xfId="0" applyFont="1" applyFill="1" applyBorder="1" applyAlignment="1">
      <alignment horizontal="center" vertical="center"/>
    </xf>
    <xf numFmtId="0" fontId="62" fillId="0" borderId="28" xfId="0" applyFont="1" applyBorder="1" applyAlignment="1">
      <alignment horizontal="center"/>
    </xf>
    <xf numFmtId="3" fontId="19" fillId="33" borderId="32" xfId="0" applyNumberFormat="1" applyFont="1" applyFill="1" applyBorder="1" applyAlignment="1">
      <alignment horizontal="center" vertical="center" wrapText="1"/>
    </xf>
    <xf numFmtId="3" fontId="19" fillId="33" borderId="28" xfId="0" applyNumberFormat="1" applyFont="1" applyFill="1" applyBorder="1" applyAlignment="1">
      <alignment horizontal="center" vertical="center" wrapText="1"/>
    </xf>
    <xf numFmtId="0" fontId="62" fillId="0" borderId="28" xfId="0" applyFont="1" applyBorder="1" applyAlignment="1">
      <alignment horizontal="center" vertical="center" wrapText="1"/>
    </xf>
    <xf numFmtId="3" fontId="19" fillId="0" borderId="13" xfId="0" applyNumberFormat="1" applyFont="1" applyFill="1" applyBorder="1" applyAlignment="1">
      <alignment horizontal="center" vertical="center"/>
    </xf>
    <xf numFmtId="0" fontId="23" fillId="33" borderId="51" xfId="0" applyFont="1" applyFill="1" applyBorder="1" applyAlignment="1">
      <alignment horizontal="center" vertical="center" wrapText="1"/>
    </xf>
    <xf numFmtId="0" fontId="23" fillId="33" borderId="52" xfId="0" applyFont="1" applyFill="1" applyBorder="1" applyAlignment="1">
      <alignment horizontal="center" vertical="center" wrapText="1"/>
    </xf>
    <xf numFmtId="0" fontId="19" fillId="33" borderId="28" xfId="0" applyFont="1" applyFill="1" applyBorder="1" applyAlignment="1">
      <alignment horizontal="center" vertical="center" wrapText="1"/>
    </xf>
    <xf numFmtId="0" fontId="19" fillId="33" borderId="53" xfId="0" applyFont="1" applyFill="1" applyBorder="1" applyAlignment="1">
      <alignment horizontal="left" vertical="center" wrapText="1"/>
    </xf>
    <xf numFmtId="3" fontId="19" fillId="33" borderId="15" xfId="0" applyNumberFormat="1" applyFont="1" applyFill="1" applyBorder="1" applyAlignment="1">
      <alignment horizontal="center" vertical="center" wrapText="1"/>
    </xf>
    <xf numFmtId="3" fontId="19" fillId="33" borderId="25" xfId="0" applyNumberFormat="1" applyFont="1" applyFill="1" applyBorder="1" applyAlignment="1">
      <alignment horizontal="center" vertical="center" wrapText="1"/>
    </xf>
    <xf numFmtId="3" fontId="19" fillId="33" borderId="52" xfId="0" applyNumberFormat="1" applyFont="1" applyFill="1" applyBorder="1" applyAlignment="1">
      <alignment horizontal="center" vertical="center" wrapText="1"/>
    </xf>
    <xf numFmtId="0" fontId="19" fillId="33" borderId="52" xfId="0" applyFont="1" applyFill="1" applyBorder="1" applyAlignment="1">
      <alignment horizontal="left" vertical="center" wrapText="1"/>
    </xf>
    <xf numFmtId="0" fontId="23" fillId="34" borderId="16" xfId="0" applyFont="1" applyFill="1" applyBorder="1" applyAlignment="1">
      <alignment horizontal="left" vertical="center" wrapText="1"/>
    </xf>
    <xf numFmtId="9" fontId="23" fillId="34" borderId="30" xfId="0" applyNumberFormat="1" applyFont="1" applyFill="1" applyBorder="1" applyAlignment="1">
      <alignment vertical="center" wrapText="1"/>
    </xf>
    <xf numFmtId="9" fontId="27" fillId="34" borderId="18" xfId="0" applyNumberFormat="1" applyFont="1" applyFill="1" applyBorder="1" applyAlignment="1">
      <alignment horizontal="center" vertical="center" wrapText="1"/>
    </xf>
    <xf numFmtId="9" fontId="23" fillId="34" borderId="30" xfId="0" applyNumberFormat="1" applyFont="1" applyFill="1" applyBorder="1" applyAlignment="1">
      <alignment vertical="center"/>
    </xf>
    <xf numFmtId="9" fontId="19" fillId="34" borderId="29" xfId="0" applyNumberFormat="1" applyFont="1" applyFill="1" applyBorder="1" applyAlignment="1">
      <alignment vertical="center"/>
    </xf>
    <xf numFmtId="0" fontId="20" fillId="34" borderId="21" xfId="0" applyFont="1" applyFill="1" applyBorder="1" applyAlignment="1">
      <alignment vertical="center" wrapText="1"/>
    </xf>
    <xf numFmtId="1" fontId="19" fillId="33" borderId="21" xfId="0" applyNumberFormat="1" applyFont="1" applyFill="1" applyBorder="1" applyAlignment="1">
      <alignment horizontal="center" vertical="center"/>
    </xf>
    <xf numFmtId="9" fontId="19" fillId="33" borderId="21" xfId="0" applyNumberFormat="1" applyFont="1" applyFill="1" applyBorder="1" applyAlignment="1">
      <alignment horizontal="center" vertical="center"/>
    </xf>
    <xf numFmtId="9" fontId="19" fillId="34" borderId="10" xfId="0" applyNumberFormat="1" applyFont="1" applyFill="1" applyBorder="1" applyAlignment="1">
      <alignment vertical="center" wrapText="1"/>
    </xf>
    <xf numFmtId="9" fontId="27" fillId="34" borderId="54" xfId="0" applyNumberFormat="1" applyFont="1" applyFill="1" applyBorder="1" applyAlignment="1">
      <alignment vertical="center" wrapText="1"/>
    </xf>
    <xf numFmtId="0" fontId="19" fillId="34" borderId="11" xfId="0" applyFont="1" applyFill="1" applyBorder="1" applyAlignment="1">
      <alignment vertical="center" wrapText="1"/>
    </xf>
    <xf numFmtId="0" fontId="19" fillId="34" borderId="14" xfId="0" applyFont="1" applyFill="1" applyBorder="1" applyAlignment="1">
      <alignment vertical="center" wrapText="1"/>
    </xf>
    <xf numFmtId="3" fontId="27" fillId="36" borderId="15" xfId="0" applyNumberFormat="1" applyFont="1" applyFill="1" applyBorder="1" applyAlignment="1">
      <alignment horizontal="center" vertical="center"/>
    </xf>
    <xf numFmtId="0" fontId="19" fillId="33" borderId="16" xfId="0" applyFont="1" applyFill="1" applyBorder="1" applyAlignment="1">
      <alignment horizontal="center" vertical="center" wrapText="1"/>
    </xf>
    <xf numFmtId="0" fontId="55" fillId="34" borderId="11" xfId="0" applyFont="1" applyFill="1" applyBorder="1" applyAlignment="1">
      <alignment horizontal="center" vertical="center"/>
    </xf>
    <xf numFmtId="0" fontId="55" fillId="34" borderId="14" xfId="0" applyFont="1" applyFill="1" applyBorder="1" applyAlignment="1">
      <alignment horizontal="center" vertical="center"/>
    </xf>
    <xf numFmtId="0" fontId="35" fillId="33" borderId="16" xfId="0" applyFont="1" applyFill="1" applyBorder="1" applyAlignment="1">
      <alignment horizontal="center" vertical="center" wrapText="1"/>
    </xf>
    <xf numFmtId="0" fontId="16" fillId="0" borderId="0" xfId="0" applyFont="1" applyAlignment="1">
      <alignment horizontal="center"/>
    </xf>
    <xf numFmtId="0" fontId="19" fillId="0" borderId="16" xfId="0" applyFont="1" applyFill="1" applyBorder="1" applyAlignment="1">
      <alignment horizontal="center" vertical="center" wrapText="1"/>
    </xf>
    <xf numFmtId="0" fontId="63" fillId="33" borderId="18" xfId="0" applyFont="1" applyFill="1" applyBorder="1" applyAlignment="1">
      <alignment horizontal="center" vertical="center" wrapText="1"/>
    </xf>
    <xf numFmtId="0" fontId="63" fillId="33" borderId="16" xfId="0" applyFont="1" applyFill="1" applyBorder="1" applyAlignment="1">
      <alignment horizontal="center" vertical="center" wrapText="1"/>
    </xf>
    <xf numFmtId="0" fontId="63" fillId="33" borderId="15" xfId="0" applyFont="1" applyFill="1" applyBorder="1" applyAlignment="1">
      <alignment horizontal="center" vertical="center" wrapText="1"/>
    </xf>
    <xf numFmtId="0" fontId="76" fillId="35" borderId="19" xfId="0" applyFont="1" applyFill="1" applyBorder="1" applyAlignment="1">
      <alignment horizontal="left" vertical="center" wrapText="1"/>
    </xf>
    <xf numFmtId="0" fontId="76" fillId="33" borderId="19" xfId="0" applyFont="1" applyFill="1" applyBorder="1" applyAlignment="1">
      <alignment horizontal="left" vertical="center" wrapText="1"/>
    </xf>
    <xf numFmtId="0" fontId="76" fillId="35" borderId="19" xfId="0" applyFont="1" applyFill="1" applyBorder="1" applyAlignment="1">
      <alignment horizontal="center" vertical="center" wrapText="1"/>
    </xf>
    <xf numFmtId="0" fontId="79" fillId="33" borderId="19" xfId="0" applyFont="1" applyFill="1" applyBorder="1" applyAlignment="1">
      <alignment horizontal="left" vertical="center" wrapText="1"/>
    </xf>
    <xf numFmtId="49" fontId="26" fillId="33" borderId="19" xfId="0" applyNumberFormat="1"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16" fillId="0" borderId="0" xfId="0" applyFont="1" applyAlignment="1">
      <alignment horizontal="center"/>
    </xf>
    <xf numFmtId="3" fontId="19" fillId="0" borderId="15" xfId="43" applyNumberFormat="1" applyFont="1" applyFill="1" applyBorder="1" applyAlignment="1">
      <alignment horizontal="center" vertical="center"/>
    </xf>
    <xf numFmtId="3" fontId="14" fillId="0" borderId="0" xfId="0" applyNumberFormat="1" applyFont="1"/>
    <xf numFmtId="3" fontId="0" fillId="0" borderId="0" xfId="0" applyNumberFormat="1" applyFill="1"/>
    <xf numFmtId="3" fontId="0" fillId="0" borderId="0" xfId="0" applyNumberFormat="1" applyFill="1" applyAlignment="1">
      <alignment wrapText="1"/>
    </xf>
    <xf numFmtId="0" fontId="14" fillId="0" borderId="0" xfId="0" applyFont="1"/>
    <xf numFmtId="9" fontId="43" fillId="34" borderId="14" xfId="0" applyNumberFormat="1" applyFont="1" applyFill="1" applyBorder="1" applyAlignment="1">
      <alignment horizontal="center" vertical="center" wrapText="1"/>
    </xf>
    <xf numFmtId="9" fontId="40" fillId="34" borderId="14" xfId="0" applyNumberFormat="1" applyFont="1" applyFill="1" applyBorder="1" applyAlignment="1">
      <alignment vertical="center"/>
    </xf>
    <xf numFmtId="164" fontId="40" fillId="0" borderId="15" xfId="0" applyNumberFormat="1" applyFont="1" applyFill="1" applyBorder="1" applyAlignment="1">
      <alignment horizontal="center" vertical="center"/>
    </xf>
    <xf numFmtId="9" fontId="43" fillId="33" borderId="14" xfId="0" applyNumberFormat="1" applyFont="1" applyFill="1" applyBorder="1" applyAlignment="1">
      <alignment horizontal="center" vertical="center" wrapText="1"/>
    </xf>
    <xf numFmtId="9" fontId="40" fillId="33" borderId="14" xfId="0" applyNumberFormat="1" applyFont="1" applyFill="1" applyBorder="1" applyAlignment="1">
      <alignment vertical="center"/>
    </xf>
    <xf numFmtId="0" fontId="82" fillId="33" borderId="17" xfId="0" applyFont="1" applyFill="1" applyBorder="1" applyAlignment="1">
      <alignment horizontal="center" vertical="center" wrapText="1"/>
    </xf>
    <xf numFmtId="9" fontId="51" fillId="34" borderId="11" xfId="0" applyNumberFormat="1" applyFont="1" applyFill="1" applyBorder="1" applyAlignment="1">
      <alignment vertical="center"/>
    </xf>
    <xf numFmtId="9" fontId="83" fillId="34" borderId="54" xfId="0" applyNumberFormat="1" applyFont="1" applyFill="1" applyBorder="1" applyAlignment="1">
      <alignment vertical="center" wrapText="1"/>
    </xf>
    <xf numFmtId="9" fontId="82" fillId="34" borderId="10" xfId="0" applyNumberFormat="1" applyFont="1" applyFill="1" applyBorder="1" applyAlignment="1">
      <alignment vertical="center" wrapText="1"/>
    </xf>
    <xf numFmtId="0" fontId="27" fillId="0" borderId="16" xfId="0" applyFont="1" applyFill="1" applyBorder="1" applyAlignment="1">
      <alignment horizontal="left" vertical="center" wrapText="1"/>
    </xf>
    <xf numFmtId="9" fontId="51" fillId="34" borderId="14" xfId="0" applyNumberFormat="1" applyFont="1" applyFill="1" applyBorder="1" applyAlignment="1">
      <alignment vertical="center"/>
    </xf>
    <xf numFmtId="3" fontId="82" fillId="35" borderId="15" xfId="0" applyNumberFormat="1" applyFont="1" applyFill="1" applyBorder="1" applyAlignment="1">
      <alignment horizontal="center" vertical="center"/>
    </xf>
    <xf numFmtId="0" fontId="84" fillId="34" borderId="16" xfId="0" applyFont="1" applyFill="1" applyBorder="1" applyAlignment="1">
      <alignment horizontal="left" vertical="center" wrapText="1"/>
    </xf>
    <xf numFmtId="9" fontId="19" fillId="33" borderId="21" xfId="43" applyFont="1" applyFill="1" applyBorder="1" applyAlignment="1">
      <alignment horizontal="center" vertical="center"/>
    </xf>
    <xf numFmtId="3" fontId="51" fillId="0" borderId="13" xfId="0" applyNumberFormat="1" applyFont="1" applyBorder="1" applyAlignment="1">
      <alignment horizontal="center" vertical="center"/>
    </xf>
    <xf numFmtId="3" fontId="51" fillId="0" borderId="28" xfId="0" applyNumberFormat="1" applyFont="1" applyBorder="1" applyAlignment="1">
      <alignment horizontal="center" vertical="center"/>
    </xf>
    <xf numFmtId="3" fontId="19" fillId="0" borderId="21" xfId="0" applyNumberFormat="1" applyFont="1" applyBorder="1" applyAlignment="1">
      <alignment horizontal="center" vertical="center"/>
    </xf>
    <xf numFmtId="3" fontId="19" fillId="0" borderId="21" xfId="0" applyNumberFormat="1" applyFont="1" applyFill="1" applyBorder="1" applyAlignment="1">
      <alignment horizontal="center" vertical="center"/>
    </xf>
    <xf numFmtId="3" fontId="19" fillId="0" borderId="17" xfId="0" applyNumberFormat="1" applyFont="1" applyFill="1" applyBorder="1" applyAlignment="1">
      <alignment horizontal="center" vertical="center"/>
    </xf>
    <xf numFmtId="9" fontId="19" fillId="0" borderId="15" xfId="0" applyNumberFormat="1" applyFont="1" applyFill="1" applyBorder="1" applyAlignment="1">
      <alignment horizontal="center" vertical="center"/>
    </xf>
    <xf numFmtId="1" fontId="63" fillId="33" borderId="35" xfId="0" applyNumberFormat="1" applyFont="1" applyFill="1" applyBorder="1" applyAlignment="1">
      <alignment horizontal="center" vertical="center"/>
    </xf>
    <xf numFmtId="0" fontId="19" fillId="0" borderId="16" xfId="0" applyFont="1" applyFill="1" applyBorder="1" applyAlignment="1">
      <alignment vertical="center" wrapText="1"/>
    </xf>
    <xf numFmtId="9" fontId="19" fillId="0" borderId="15" xfId="0" applyNumberFormat="1" applyFont="1" applyFill="1" applyBorder="1" applyAlignment="1">
      <alignment horizontal="center" vertical="center" wrapText="1"/>
    </xf>
    <xf numFmtId="0" fontId="19" fillId="0" borderId="15" xfId="0" applyFont="1" applyFill="1" applyBorder="1" applyAlignment="1">
      <alignment horizontal="center" vertical="center" wrapText="1"/>
    </xf>
    <xf numFmtId="164" fontId="1" fillId="0" borderId="0" xfId="43" applyNumberFormat="1" applyFont="1"/>
    <xf numFmtId="0" fontId="85" fillId="0" borderId="0" xfId="0" applyFont="1" applyFill="1" applyBorder="1" applyAlignment="1">
      <alignment vertical="top" wrapText="1"/>
    </xf>
    <xf numFmtId="166" fontId="35" fillId="0" borderId="16" xfId="45" applyNumberFormat="1" applyFont="1" applyFill="1" applyBorder="1" applyAlignment="1">
      <alignment horizontal="center" vertical="center" wrapText="1"/>
    </xf>
    <xf numFmtId="0" fontId="35" fillId="0" borderId="16" xfId="0" applyFont="1" applyFill="1" applyBorder="1" applyAlignment="1">
      <alignment horizontal="center" vertical="center" wrapText="1"/>
    </xf>
    <xf numFmtId="0" fontId="35" fillId="0" borderId="16" xfId="0" applyFont="1" applyFill="1" applyBorder="1" applyAlignment="1">
      <alignment horizontal="left" vertical="center" wrapText="1"/>
    </xf>
    <xf numFmtId="165" fontId="19" fillId="0" borderId="16" xfId="0" applyNumberFormat="1" applyFont="1" applyFill="1" applyBorder="1" applyAlignment="1">
      <alignment horizontal="center" vertical="center" wrapText="1"/>
    </xf>
    <xf numFmtId="3" fontId="85" fillId="33" borderId="19" xfId="45" applyNumberFormat="1" applyFont="1" applyFill="1" applyBorder="1" applyAlignment="1">
      <alignment horizontal="center"/>
    </xf>
    <xf numFmtId="17" fontId="0" fillId="0" borderId="0" xfId="0" applyNumberFormat="1"/>
    <xf numFmtId="0" fontId="66" fillId="0" borderId="16" xfId="0" applyFont="1" applyFill="1" applyBorder="1" applyAlignment="1">
      <alignment horizontal="left" vertical="center" wrapText="1"/>
    </xf>
    <xf numFmtId="0" fontId="63" fillId="0" borderId="11" xfId="0" applyFont="1" applyFill="1" applyBorder="1" applyAlignment="1">
      <alignment horizontal="center" vertical="center" wrapText="1"/>
    </xf>
    <xf numFmtId="9" fontId="66" fillId="0" borderId="19" xfId="0" applyNumberFormat="1" applyFont="1" applyFill="1" applyBorder="1" applyAlignment="1">
      <alignment horizontal="center" vertical="center" wrapText="1"/>
    </xf>
    <xf numFmtId="0" fontId="66" fillId="0" borderId="16" xfId="0" applyFont="1" applyFill="1" applyBorder="1" applyAlignment="1">
      <alignment horizontal="left" vertical="center"/>
    </xf>
    <xf numFmtId="0" fontId="63" fillId="0" borderId="16" xfId="0" applyFont="1" applyFill="1" applyBorder="1" applyAlignment="1">
      <alignment horizontal="left" vertical="center" wrapText="1"/>
    </xf>
    <xf numFmtId="0" fontId="30" fillId="0" borderId="17"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63" fillId="0" borderId="16" xfId="0" applyFont="1" applyFill="1" applyBorder="1" applyAlignment="1">
      <alignment horizontal="center" vertical="center" wrapText="1"/>
    </xf>
    <xf numFmtId="164" fontId="63" fillId="0" borderId="15" xfId="0" applyNumberFormat="1" applyFont="1" applyFill="1" applyBorder="1" applyAlignment="1">
      <alignment horizontal="center" vertical="center"/>
    </xf>
    <xf numFmtId="0" fontId="70" fillId="0" borderId="23" xfId="0" applyFont="1" applyFill="1" applyBorder="1" applyAlignment="1">
      <alignment horizontal="left" vertical="center" wrapText="1" indent="1"/>
    </xf>
    <xf numFmtId="0" fontId="86" fillId="0" borderId="0" xfId="0" applyFont="1" applyAlignment="1">
      <alignment horizontal="center"/>
    </xf>
    <xf numFmtId="0" fontId="38" fillId="33" borderId="19" xfId="0" applyFont="1" applyFill="1" applyBorder="1" applyAlignment="1">
      <alignment horizontal="left" vertical="center" wrapText="1"/>
    </xf>
    <xf numFmtId="0" fontId="38" fillId="34" borderId="19" xfId="0" applyFont="1" applyFill="1" applyBorder="1" applyAlignment="1">
      <alignment vertical="center" wrapText="1"/>
    </xf>
    <xf numFmtId="0" fontId="40" fillId="33" borderId="17" xfId="0" applyFont="1" applyFill="1" applyBorder="1" applyAlignment="1">
      <alignment horizontal="center" vertical="center" wrapText="1"/>
    </xf>
    <xf numFmtId="0" fontId="41" fillId="33" borderId="16" xfId="0" applyFont="1" applyFill="1" applyBorder="1" applyAlignment="1">
      <alignment horizontal="left" vertical="center" wrapText="1"/>
    </xf>
    <xf numFmtId="3" fontId="41" fillId="0" borderId="15" xfId="0" applyNumberFormat="1" applyFont="1" applyFill="1" applyBorder="1" applyAlignment="1">
      <alignment horizontal="center" vertical="center"/>
    </xf>
    <xf numFmtId="3" fontId="41" fillId="0" borderId="17" xfId="0" applyNumberFormat="1" applyFont="1" applyFill="1" applyBorder="1" applyAlignment="1">
      <alignment horizontal="center" vertical="center"/>
    </xf>
    <xf numFmtId="0" fontId="90" fillId="34" borderId="16" xfId="0" applyFont="1" applyFill="1" applyBorder="1" applyAlignment="1">
      <alignment vertical="center" wrapText="1"/>
    </xf>
    <xf numFmtId="1" fontId="41" fillId="0" borderId="15" xfId="0" applyNumberFormat="1" applyFont="1" applyFill="1" applyBorder="1" applyAlignment="1">
      <alignment horizontal="center" vertical="center"/>
    </xf>
    <xf numFmtId="0" fontId="31" fillId="0" borderId="0" xfId="0" applyFont="1" applyFill="1"/>
    <xf numFmtId="0" fontId="41" fillId="33" borderId="20" xfId="0" applyFont="1" applyFill="1" applyBorder="1" applyAlignment="1">
      <alignment horizontal="left" vertical="center" wrapText="1"/>
    </xf>
    <xf numFmtId="1" fontId="41" fillId="0" borderId="17" xfId="0" applyNumberFormat="1" applyFont="1" applyFill="1" applyBorder="1" applyAlignment="1">
      <alignment horizontal="center" vertical="center"/>
    </xf>
    <xf numFmtId="0" fontId="40" fillId="34" borderId="14" xfId="0" applyFont="1" applyFill="1" applyBorder="1" applyAlignment="1">
      <alignment horizontal="center" vertical="center"/>
    </xf>
    <xf numFmtId="4" fontId="40" fillId="33" borderId="16" xfId="0" applyNumberFormat="1" applyFont="1" applyFill="1" applyBorder="1" applyAlignment="1">
      <alignment horizontal="center" vertical="center" wrapText="1"/>
    </xf>
    <xf numFmtId="9" fontId="45" fillId="0" borderId="15" xfId="43" applyFont="1" applyBorder="1" applyAlignment="1">
      <alignment horizontal="center" vertical="center"/>
    </xf>
    <xf numFmtId="164" fontId="45" fillId="0" borderId="15" xfId="0" applyNumberFormat="1" applyFont="1" applyBorder="1" applyAlignment="1">
      <alignment horizontal="center" vertical="center"/>
    </xf>
    <xf numFmtId="9" fontId="40" fillId="0" borderId="15" xfId="43" applyFont="1" applyBorder="1" applyAlignment="1">
      <alignment horizontal="center" vertical="center"/>
    </xf>
    <xf numFmtId="164" fontId="40" fillId="0" borderId="15" xfId="43" applyNumberFormat="1" applyFont="1" applyBorder="1" applyAlignment="1">
      <alignment horizontal="center" vertical="center"/>
    </xf>
    <xf numFmtId="0" fontId="46" fillId="0" borderId="20" xfId="0" applyFont="1" applyBorder="1" applyAlignment="1">
      <alignment horizontal="left" vertical="center" wrapText="1" indent="1"/>
    </xf>
    <xf numFmtId="0" fontId="47" fillId="35" borderId="28" xfId="0" applyFont="1" applyFill="1" applyBorder="1" applyAlignment="1">
      <alignment vertical="center" wrapText="1"/>
    </xf>
    <xf numFmtId="3" fontId="42" fillId="35" borderId="17" xfId="0" applyNumberFormat="1" applyFont="1" applyFill="1" applyBorder="1" applyAlignment="1">
      <alignment horizontal="center" vertical="center"/>
    </xf>
    <xf numFmtId="0" fontId="43" fillId="34" borderId="25" xfId="0" applyFont="1" applyFill="1" applyBorder="1" applyAlignment="1">
      <alignment vertical="center" wrapText="1"/>
    </xf>
    <xf numFmtId="0" fontId="47" fillId="0" borderId="20" xfId="0" applyFont="1" applyBorder="1" applyAlignment="1">
      <alignment horizontal="left" vertical="center" wrapText="1" indent="1"/>
    </xf>
    <xf numFmtId="0" fontId="40" fillId="34" borderId="14" xfId="0" applyFont="1" applyFill="1" applyBorder="1" applyAlignment="1">
      <alignment horizontal="center" vertical="center" wrapText="1"/>
    </xf>
    <xf numFmtId="165" fontId="40" fillId="33" borderId="16" xfId="0" applyNumberFormat="1" applyFont="1" applyFill="1" applyBorder="1" applyAlignment="1">
      <alignment horizontal="center" vertical="center" wrapText="1"/>
    </xf>
    <xf numFmtId="0" fontId="40" fillId="0" borderId="16" xfId="0" applyFont="1" applyFill="1" applyBorder="1" applyAlignment="1">
      <alignment horizontal="center" vertical="center" wrapText="1"/>
    </xf>
    <xf numFmtId="9" fontId="43" fillId="34" borderId="29" xfId="0" applyNumberFormat="1" applyFont="1" applyFill="1" applyBorder="1" applyAlignment="1">
      <alignment horizontal="center" vertical="center" wrapText="1"/>
    </xf>
    <xf numFmtId="9" fontId="40" fillId="34" borderId="29" xfId="0" applyNumberFormat="1" applyFont="1" applyFill="1" applyBorder="1" applyAlignment="1">
      <alignment vertical="center"/>
    </xf>
    <xf numFmtId="0" fontId="91" fillId="0" borderId="0" xfId="0" applyFont="1" applyAlignment="1">
      <alignment horizontal="left" vertical="center" wrapText="1"/>
    </xf>
    <xf numFmtId="0" fontId="92" fillId="0" borderId="0" xfId="0" applyFont="1" applyAlignment="1">
      <alignment wrapText="1"/>
    </xf>
    <xf numFmtId="0" fontId="40" fillId="33" borderId="25" xfId="0" applyFont="1" applyFill="1" applyBorder="1" applyAlignment="1">
      <alignment horizontal="left" vertical="center" wrapText="1"/>
    </xf>
    <xf numFmtId="0" fontId="46" fillId="0" borderId="18" xfId="0" applyFont="1" applyBorder="1" applyAlignment="1">
      <alignment horizontal="left" vertical="center" wrapText="1" indent="1"/>
    </xf>
    <xf numFmtId="9" fontId="43" fillId="34" borderId="11" xfId="0" applyNumberFormat="1" applyFont="1" applyFill="1" applyBorder="1" applyAlignment="1">
      <alignment horizontal="center" vertical="center" wrapText="1"/>
    </xf>
    <xf numFmtId="9" fontId="40" fillId="34" borderId="28" xfId="0" applyNumberFormat="1" applyFont="1" applyFill="1" applyBorder="1" applyAlignment="1">
      <alignment horizontal="center" vertical="center"/>
    </xf>
    <xf numFmtId="9" fontId="43" fillId="34" borderId="19" xfId="0" applyNumberFormat="1" applyFont="1" applyFill="1" applyBorder="1" applyAlignment="1">
      <alignment horizontal="center" vertical="center" wrapText="1"/>
    </xf>
    <xf numFmtId="3" fontId="45" fillId="0" borderId="15" xfId="43" applyNumberFormat="1" applyFont="1" applyFill="1" applyBorder="1" applyAlignment="1">
      <alignment horizontal="center" vertical="center"/>
    </xf>
    <xf numFmtId="3" fontId="45" fillId="0" borderId="15" xfId="0" applyNumberFormat="1" applyFont="1" applyFill="1" applyBorder="1" applyAlignment="1">
      <alignment horizontal="center" vertical="center" wrapText="1"/>
    </xf>
    <xf numFmtId="3" fontId="45" fillId="0" borderId="17" xfId="0" applyNumberFormat="1" applyFont="1" applyFill="1" applyBorder="1" applyAlignment="1">
      <alignment horizontal="center" vertical="center"/>
    </xf>
    <xf numFmtId="9" fontId="43" fillId="34" borderId="10" xfId="0" applyNumberFormat="1" applyFont="1" applyFill="1" applyBorder="1" applyAlignment="1">
      <alignment horizontal="center" vertical="center" wrapText="1"/>
    </xf>
    <xf numFmtId="0" fontId="93" fillId="0" borderId="0" xfId="0" applyFont="1" applyAlignment="1">
      <alignment vertical="center"/>
    </xf>
    <xf numFmtId="3" fontId="42" fillId="34" borderId="15" xfId="0" applyNumberFormat="1" applyFont="1" applyFill="1" applyBorder="1" applyAlignment="1">
      <alignment horizontal="center" vertical="center"/>
    </xf>
    <xf numFmtId="3" fontId="42" fillId="0" borderId="15" xfId="0" applyNumberFormat="1" applyFont="1" applyBorder="1" applyAlignment="1">
      <alignment horizontal="center" vertical="center"/>
    </xf>
    <xf numFmtId="0" fontId="20" fillId="0" borderId="0" xfId="0" applyFont="1" applyBorder="1" applyAlignment="1">
      <alignment horizontal="left" vertical="center" wrapText="1" indent="1"/>
    </xf>
    <xf numFmtId="0" fontId="32" fillId="0" borderId="0" xfId="0" applyFont="1" applyBorder="1" applyAlignment="1">
      <alignment horizontal="center" vertical="center" wrapText="1"/>
    </xf>
    <xf numFmtId="0" fontId="20" fillId="0" borderId="0" xfId="0" applyFont="1"/>
    <xf numFmtId="0" fontId="88" fillId="0" borderId="0" xfId="0" applyFont="1" applyAlignment="1">
      <alignment horizontal="left" indent="5"/>
    </xf>
    <xf numFmtId="1" fontId="19" fillId="33" borderId="15" xfId="0" applyNumberFormat="1" applyFont="1" applyFill="1" applyBorder="1" applyAlignment="1">
      <alignment horizontal="center" vertical="center"/>
    </xf>
    <xf numFmtId="1" fontId="19" fillId="0" borderId="15" xfId="0" applyNumberFormat="1" applyFont="1" applyFill="1" applyBorder="1" applyAlignment="1">
      <alignment horizontal="center" vertical="center"/>
    </xf>
    <xf numFmtId="2" fontId="19" fillId="0" borderId="15" xfId="0" quotePrefix="1" applyNumberFormat="1" applyFont="1" applyFill="1" applyBorder="1" applyAlignment="1">
      <alignment horizontal="center" vertical="center"/>
    </xf>
    <xf numFmtId="167" fontId="19" fillId="0" borderId="15" xfId="0" quotePrefix="1" applyNumberFormat="1" applyFont="1" applyFill="1" applyBorder="1" applyAlignment="1">
      <alignment horizontal="center" vertical="center"/>
    </xf>
    <xf numFmtId="3" fontId="19" fillId="0" borderId="61" xfId="0" applyNumberFormat="1" applyFont="1" applyFill="1" applyBorder="1" applyAlignment="1">
      <alignment horizontal="left" vertical="center" wrapText="1"/>
    </xf>
    <xf numFmtId="3" fontId="19" fillId="0" borderId="16" xfId="0" applyNumberFormat="1" applyFont="1" applyFill="1" applyBorder="1" applyAlignment="1">
      <alignment horizontal="left" vertical="center" wrapText="1"/>
    </xf>
    <xf numFmtId="0" fontId="23" fillId="0" borderId="16" xfId="0" applyFont="1" applyFill="1" applyBorder="1" applyAlignment="1">
      <alignment horizontal="left" vertical="center" wrapText="1"/>
    </xf>
    <xf numFmtId="3" fontId="19" fillId="33" borderId="31" xfId="0" applyNumberFormat="1" applyFont="1" applyFill="1" applyBorder="1" applyAlignment="1">
      <alignment horizontal="center" vertical="center" wrapText="1"/>
    </xf>
    <xf numFmtId="0" fontId="0" fillId="0" borderId="0" xfId="0" applyFill="1" applyBorder="1" applyAlignment="1">
      <alignment horizontal="center"/>
    </xf>
    <xf numFmtId="3" fontId="26" fillId="0" borderId="0" xfId="45" applyNumberFormat="1" applyFont="1" applyFill="1" applyBorder="1" applyAlignment="1">
      <alignment horizontal="center" vertical="center" wrapText="1"/>
    </xf>
    <xf numFmtId="3" fontId="18" fillId="0" borderId="0" xfId="0" applyNumberFormat="1" applyFont="1" applyFill="1" applyBorder="1" applyAlignment="1">
      <alignment horizontal="right" vertical="center"/>
    </xf>
    <xf numFmtId="3" fontId="0" fillId="0" borderId="0" xfId="0" applyNumberFormat="1" applyFill="1" applyBorder="1"/>
    <xf numFmtId="0" fontId="94" fillId="0" borderId="16" xfId="0" applyFont="1" applyFill="1" applyBorder="1" applyAlignment="1">
      <alignment vertical="center" wrapText="1"/>
    </xf>
    <xf numFmtId="4" fontId="23" fillId="35" borderId="15" xfId="0" applyNumberFormat="1" applyFont="1" applyFill="1" applyBorder="1" applyAlignment="1">
      <alignment horizontal="center" vertical="center"/>
    </xf>
    <xf numFmtId="4" fontId="19" fillId="33" borderId="16" xfId="0" applyNumberFormat="1" applyFont="1" applyFill="1" applyBorder="1" applyAlignment="1">
      <alignment horizontal="center" vertical="center" wrapText="1"/>
    </xf>
    <xf numFmtId="3" fontId="23" fillId="35" borderId="13" xfId="0" applyNumberFormat="1" applyFont="1" applyFill="1" applyBorder="1" applyAlignment="1">
      <alignment horizontal="center" vertical="center"/>
    </xf>
    <xf numFmtId="0" fontId="22" fillId="0" borderId="16" xfId="0" applyFont="1" applyBorder="1" applyAlignment="1">
      <alignment horizontal="left" vertical="center" wrapText="1"/>
    </xf>
    <xf numFmtId="0" fontId="25" fillId="0" borderId="16" xfId="0" applyFont="1" applyBorder="1" applyAlignment="1">
      <alignment horizontal="left" vertical="center" wrapText="1"/>
    </xf>
    <xf numFmtId="0" fontId="19" fillId="34" borderId="16" xfId="0" applyFont="1" applyFill="1" applyBorder="1" applyAlignment="1">
      <alignment horizontal="left" vertical="center" wrapText="1"/>
    </xf>
    <xf numFmtId="0" fontId="19" fillId="33" borderId="18" xfId="0" applyFont="1" applyFill="1" applyBorder="1" applyAlignment="1">
      <alignment vertical="center" wrapText="1"/>
    </xf>
    <xf numFmtId="0" fontId="19" fillId="33" borderId="30" xfId="0" applyFont="1" applyFill="1" applyBorder="1" applyAlignment="1">
      <alignment vertical="center"/>
    </xf>
    <xf numFmtId="0" fontId="19" fillId="33" borderId="12" xfId="0" applyFont="1" applyFill="1" applyBorder="1" applyAlignment="1">
      <alignment vertical="center"/>
    </xf>
    <xf numFmtId="0" fontId="19" fillId="33" borderId="29" xfId="0" applyFont="1" applyFill="1" applyBorder="1" applyAlignment="1">
      <alignment vertical="center"/>
    </xf>
    <xf numFmtId="0" fontId="94" fillId="0" borderId="20" xfId="0" applyFont="1" applyFill="1" applyBorder="1" applyAlignment="1">
      <alignment vertical="center" wrapText="1"/>
    </xf>
    <xf numFmtId="0" fontId="23" fillId="34" borderId="14" xfId="0" applyFont="1" applyFill="1" applyBorder="1" applyAlignment="1">
      <alignment vertical="center" wrapText="1"/>
    </xf>
    <xf numFmtId="168" fontId="19" fillId="0" borderId="15" xfId="0" applyNumberFormat="1" applyFont="1" applyBorder="1" applyAlignment="1">
      <alignment horizontal="center" vertical="center"/>
    </xf>
    <xf numFmtId="168" fontId="21" fillId="0" borderId="15" xfId="0" applyNumberFormat="1" applyFont="1" applyBorder="1" applyAlignment="1">
      <alignment horizontal="center" vertical="center"/>
    </xf>
    <xf numFmtId="0" fontId="25" fillId="0" borderId="16" xfId="0" applyFont="1" applyBorder="1" applyAlignment="1">
      <alignment vertical="center" wrapText="1"/>
    </xf>
    <xf numFmtId="0" fontId="25" fillId="0" borderId="20" xfId="0" applyFont="1" applyBorder="1" applyAlignment="1">
      <alignment vertical="center" wrapText="1"/>
    </xf>
    <xf numFmtId="0" fontId="27" fillId="0" borderId="16" xfId="0" applyFont="1" applyFill="1" applyBorder="1" applyAlignment="1">
      <alignment vertical="center" wrapText="1"/>
    </xf>
    <xf numFmtId="0" fontId="27" fillId="34" borderId="14" xfId="0" applyFont="1" applyFill="1" applyBorder="1" applyAlignment="1">
      <alignment vertical="center" wrapText="1"/>
    </xf>
    <xf numFmtId="0" fontId="23" fillId="34" borderId="14" xfId="0" applyFont="1" applyFill="1" applyBorder="1" applyAlignment="1">
      <alignment vertical="center"/>
    </xf>
    <xf numFmtId="0" fontId="25" fillId="0" borderId="20" xfId="0" applyFont="1" applyBorder="1" applyAlignment="1">
      <alignment horizontal="left" vertical="center" wrapText="1" indent="1"/>
    </xf>
    <xf numFmtId="0" fontId="28" fillId="0" borderId="21" xfId="0" applyFont="1" applyBorder="1" applyAlignment="1">
      <alignment horizontal="left" vertical="center" wrapText="1" indent="1"/>
    </xf>
    <xf numFmtId="0" fontId="19" fillId="34" borderId="21" xfId="0" applyFont="1" applyFill="1" applyBorder="1" applyAlignment="1">
      <alignment horizontal="left" vertical="center" wrapText="1"/>
    </xf>
    <xf numFmtId="0" fontId="28" fillId="0" borderId="16" xfId="0" applyFont="1" applyBorder="1" applyAlignment="1">
      <alignment horizontal="left" vertical="center" wrapText="1" indent="1"/>
    </xf>
    <xf numFmtId="3" fontId="96" fillId="0" borderId="15" xfId="0" applyNumberFormat="1" applyFont="1" applyBorder="1" applyAlignment="1">
      <alignment horizontal="center" vertical="center"/>
    </xf>
    <xf numFmtId="0" fontId="23" fillId="0" borderId="17" xfId="0" applyFont="1" applyFill="1" applyBorder="1" applyAlignment="1">
      <alignment horizontal="center" vertical="center" wrapText="1"/>
    </xf>
    <xf numFmtId="0" fontId="23" fillId="0" borderId="15" xfId="0" applyFont="1" applyFill="1" applyBorder="1" applyAlignment="1">
      <alignment horizontal="center" vertical="center" wrapText="1"/>
    </xf>
    <xf numFmtId="164" fontId="19" fillId="0" borderId="15" xfId="0" applyNumberFormat="1" applyFont="1" applyFill="1" applyBorder="1" applyAlignment="1">
      <alignment horizontal="center" vertical="center"/>
    </xf>
    <xf numFmtId="0" fontId="28" fillId="0" borderId="16" xfId="0" applyFont="1" applyFill="1" applyBorder="1" applyAlignment="1">
      <alignment horizontal="left" vertical="center" wrapText="1" indent="1"/>
    </xf>
    <xf numFmtId="3" fontId="96" fillId="0" borderId="15" xfId="0" applyNumberFormat="1" applyFont="1" applyFill="1" applyBorder="1" applyAlignment="1">
      <alignment horizontal="center" vertical="center"/>
    </xf>
    <xf numFmtId="0" fontId="23" fillId="33" borderId="16" xfId="0" applyFont="1" applyFill="1" applyBorder="1" applyAlignment="1">
      <alignment horizontal="left" vertical="center" wrapText="1"/>
    </xf>
    <xf numFmtId="0" fontId="27" fillId="33" borderId="16" xfId="0" applyFont="1" applyFill="1" applyBorder="1" applyAlignment="1">
      <alignment horizontal="left" vertical="center" wrapText="1"/>
    </xf>
    <xf numFmtId="9" fontId="27" fillId="33" borderId="19" xfId="0" applyNumberFormat="1" applyFont="1" applyFill="1" applyBorder="1" applyAlignment="1">
      <alignment horizontal="center" vertical="center" wrapText="1"/>
    </xf>
    <xf numFmtId="0" fontId="23" fillId="33" borderId="14" xfId="0" applyFont="1" applyFill="1" applyBorder="1" applyAlignment="1">
      <alignment vertical="center"/>
    </xf>
    <xf numFmtId="3" fontId="23" fillId="33" borderId="15" xfId="0" applyNumberFormat="1" applyFont="1" applyFill="1" applyBorder="1" applyAlignment="1">
      <alignment horizontal="center" vertical="center"/>
    </xf>
    <xf numFmtId="0" fontId="97" fillId="33" borderId="16" xfId="0" applyFont="1" applyFill="1" applyBorder="1" applyAlignment="1">
      <alignment vertical="center" wrapText="1"/>
    </xf>
    <xf numFmtId="3" fontId="98" fillId="33" borderId="15" xfId="0" applyNumberFormat="1" applyFont="1" applyFill="1" applyBorder="1" applyAlignment="1">
      <alignment horizontal="center" vertical="center"/>
    </xf>
    <xf numFmtId="164" fontId="98" fillId="0" borderId="15" xfId="0" applyNumberFormat="1" applyFont="1" applyBorder="1" applyAlignment="1">
      <alignment horizontal="center" vertical="center"/>
    </xf>
    <xf numFmtId="0" fontId="99" fillId="0" borderId="0" xfId="0" applyFont="1" applyAlignment="1">
      <alignment horizontal="left" wrapText="1"/>
    </xf>
    <xf numFmtId="0" fontId="99" fillId="0" borderId="0" xfId="0" applyFont="1" applyAlignment="1">
      <alignment wrapText="1"/>
    </xf>
    <xf numFmtId="0" fontId="0" fillId="0" borderId="0" xfId="0" applyAlignment="1">
      <alignment wrapText="1"/>
    </xf>
    <xf numFmtId="0" fontId="86" fillId="0" borderId="0" xfId="0" applyFont="1" applyAlignment="1"/>
    <xf numFmtId="0" fontId="19" fillId="33" borderId="16" xfId="0" applyFont="1" applyFill="1" applyBorder="1" applyAlignment="1">
      <alignment horizontal="center" vertical="center" wrapText="1"/>
    </xf>
    <xf numFmtId="0" fontId="19" fillId="33" borderId="25" xfId="0"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30" fillId="35" borderId="0" xfId="0" applyFont="1" applyFill="1" applyAlignment="1">
      <alignment horizontal="center"/>
    </xf>
    <xf numFmtId="0" fontId="18" fillId="33" borderId="10" xfId="0" applyFont="1" applyFill="1" applyBorder="1" applyAlignment="1">
      <alignment horizontal="center" vertical="center" wrapText="1"/>
    </xf>
    <xf numFmtId="0" fontId="18" fillId="33" borderId="11" xfId="0" applyFont="1" applyFill="1" applyBorder="1" applyAlignment="1">
      <alignment horizontal="center" vertical="center" wrapText="1"/>
    </xf>
    <xf numFmtId="0" fontId="18" fillId="33" borderId="14" xfId="0" applyFont="1" applyFill="1" applyBorder="1" applyAlignment="1">
      <alignment horizontal="center" vertical="center" wrapText="1"/>
    </xf>
    <xf numFmtId="0" fontId="26" fillId="35" borderId="10" xfId="0" applyFont="1" applyFill="1" applyBorder="1" applyAlignment="1">
      <alignment horizontal="center" vertical="center"/>
    </xf>
    <xf numFmtId="0" fontId="26" fillId="35" borderId="11" xfId="0" applyFont="1" applyFill="1" applyBorder="1" applyAlignment="1">
      <alignment horizontal="center" vertical="center"/>
    </xf>
    <xf numFmtId="0" fontId="26" fillId="35" borderId="14" xfId="0" applyFont="1" applyFill="1" applyBorder="1" applyAlignment="1">
      <alignment horizontal="center" vertical="center"/>
    </xf>
    <xf numFmtId="49" fontId="77" fillId="33" borderId="10" xfId="0" applyNumberFormat="1" applyFont="1" applyFill="1" applyBorder="1" applyAlignment="1">
      <alignment horizontal="center" vertical="center"/>
    </xf>
    <xf numFmtId="49" fontId="77" fillId="33" borderId="11" xfId="0" applyNumberFormat="1" applyFont="1" applyFill="1" applyBorder="1" applyAlignment="1">
      <alignment horizontal="center" vertical="center"/>
    </xf>
    <xf numFmtId="49" fontId="77" fillId="33" borderId="14" xfId="0" applyNumberFormat="1" applyFont="1" applyFill="1" applyBorder="1" applyAlignment="1">
      <alignment horizontal="center" vertical="center"/>
    </xf>
    <xf numFmtId="0" fontId="78" fillId="33" borderId="10" xfId="0" applyFont="1" applyFill="1" applyBorder="1" applyAlignment="1">
      <alignment horizontal="left" vertical="center" wrapText="1"/>
    </xf>
    <xf numFmtId="0" fontId="18" fillId="33" borderId="11" xfId="0" applyFont="1" applyFill="1" applyBorder="1" applyAlignment="1">
      <alignment horizontal="left" vertical="center" wrapText="1"/>
    </xf>
    <xf numFmtId="0" fontId="18" fillId="33" borderId="14" xfId="0" applyFont="1" applyFill="1" applyBorder="1" applyAlignment="1">
      <alignment horizontal="left" vertical="center" wrapText="1"/>
    </xf>
    <xf numFmtId="0" fontId="76" fillId="35" borderId="11" xfId="0" applyFont="1" applyFill="1" applyBorder="1" applyAlignment="1">
      <alignment horizontal="center" vertical="center" wrapText="1"/>
    </xf>
    <xf numFmtId="0" fontId="76" fillId="35" borderId="14" xfId="0" applyFont="1" applyFill="1" applyBorder="1" applyAlignment="1">
      <alignment horizontal="center" vertical="center" wrapText="1"/>
    </xf>
    <xf numFmtId="0" fontId="18" fillId="33" borderId="10" xfId="0" applyFont="1" applyFill="1" applyBorder="1" applyAlignment="1">
      <alignment horizontal="left" vertical="center" wrapText="1"/>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6" fillId="0" borderId="0" xfId="0" applyFont="1" applyAlignment="1">
      <alignment horizontal="center"/>
    </xf>
    <xf numFmtId="0" fontId="16" fillId="0" borderId="0" xfId="0" applyFont="1" applyAlignment="1">
      <alignment horizontal="center" wrapText="1"/>
    </xf>
    <xf numFmtId="0" fontId="31" fillId="35" borderId="0" xfId="0" applyFont="1" applyFill="1" applyAlignment="1">
      <alignment horizontal="center"/>
    </xf>
    <xf numFmtId="0" fontId="18" fillId="33" borderId="19" xfId="0" applyFont="1" applyFill="1" applyBorder="1" applyAlignment="1">
      <alignment horizontal="center" vertical="center"/>
    </xf>
    <xf numFmtId="49" fontId="18" fillId="33" borderId="10" xfId="0" applyNumberFormat="1" applyFont="1" applyFill="1" applyBorder="1" applyAlignment="1">
      <alignment horizontal="center" vertical="center"/>
    </xf>
    <xf numFmtId="49" fontId="18" fillId="33" borderId="11" xfId="0" applyNumberFormat="1" applyFont="1" applyFill="1" applyBorder="1" applyAlignment="1">
      <alignment horizontal="center" vertical="center"/>
    </xf>
    <xf numFmtId="49" fontId="18" fillId="33" borderId="14" xfId="0" applyNumberFormat="1" applyFont="1" applyFill="1" applyBorder="1" applyAlignment="1">
      <alignment horizontal="center" vertical="center"/>
    </xf>
    <xf numFmtId="0" fontId="26" fillId="0" borderId="10" xfId="0" applyFont="1" applyBorder="1" applyAlignment="1">
      <alignment horizontal="center"/>
    </xf>
    <xf numFmtId="0" fontId="26" fillId="0" borderId="11" xfId="0" applyFont="1" applyBorder="1" applyAlignment="1">
      <alignment horizontal="center"/>
    </xf>
    <xf numFmtId="0" fontId="26" fillId="0" borderId="14" xfId="0" applyFont="1" applyBorder="1" applyAlignment="1">
      <alignment horizont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4" xfId="0" applyFont="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22" fillId="34" borderId="10" xfId="0" applyFont="1" applyFill="1" applyBorder="1" applyAlignment="1">
      <alignment horizontal="center" vertical="center" wrapText="1"/>
    </xf>
    <xf numFmtId="0" fontId="22" fillId="34" borderId="11" xfId="0" applyFont="1" applyFill="1" applyBorder="1" applyAlignment="1">
      <alignment horizontal="center" vertical="center" wrapText="1"/>
    </xf>
    <xf numFmtId="0" fontId="22" fillId="34" borderId="14" xfId="0" applyFont="1" applyFill="1" applyBorder="1" applyAlignment="1">
      <alignment horizontal="center" vertical="center" wrapText="1"/>
    </xf>
    <xf numFmtId="0" fontId="23" fillId="34" borderId="10" xfId="0" applyFont="1" applyFill="1" applyBorder="1" applyAlignment="1">
      <alignment horizontal="center" vertical="center"/>
    </xf>
    <xf numFmtId="0" fontId="23" fillId="34" borderId="11" xfId="0" applyFont="1" applyFill="1" applyBorder="1" applyAlignment="1">
      <alignment horizontal="center" vertical="center"/>
    </xf>
    <xf numFmtId="0" fontId="23" fillId="34" borderId="14" xfId="0" applyFont="1" applyFill="1" applyBorder="1" applyAlignment="1">
      <alignment horizontal="center" vertical="center"/>
    </xf>
    <xf numFmtId="0" fontId="26" fillId="34" borderId="10"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14" xfId="0" applyFont="1" applyFill="1" applyBorder="1" applyAlignment="1">
      <alignment horizontal="center" vertical="center"/>
    </xf>
    <xf numFmtId="0" fontId="19" fillId="34" borderId="28" xfId="0" applyFont="1" applyFill="1" applyBorder="1" applyAlignment="1">
      <alignment horizontal="center" vertical="center"/>
    </xf>
    <xf numFmtId="0" fontId="35" fillId="33" borderId="25" xfId="0" applyFont="1" applyFill="1" applyBorder="1" applyAlignment="1">
      <alignment horizontal="center" vertical="center" wrapText="1"/>
    </xf>
    <xf numFmtId="0" fontId="35" fillId="33" borderId="13" xfId="0" applyFont="1" applyFill="1" applyBorder="1" applyAlignment="1">
      <alignment horizontal="center" vertical="center" wrapText="1"/>
    </xf>
    <xf numFmtId="0" fontId="35"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0" fontId="23" fillId="34" borderId="10" xfId="0" applyFont="1" applyFill="1" applyBorder="1" applyAlignment="1">
      <alignment horizontal="center" vertical="center" wrapText="1"/>
    </xf>
    <xf numFmtId="0" fontId="23" fillId="34" borderId="11" xfId="0" applyFont="1" applyFill="1" applyBorder="1" applyAlignment="1">
      <alignment horizontal="center" vertical="center" wrapText="1"/>
    </xf>
    <xf numFmtId="0" fontId="23" fillId="34" borderId="14" xfId="0" applyFont="1" applyFill="1" applyBorder="1" applyAlignment="1">
      <alignment horizontal="center" vertical="center" wrapText="1"/>
    </xf>
    <xf numFmtId="0" fontId="19" fillId="34" borderId="28" xfId="0" applyFont="1" applyFill="1" applyBorder="1" applyAlignment="1">
      <alignment horizontal="center" vertical="center" wrapText="1"/>
    </xf>
    <xf numFmtId="0" fontId="19" fillId="34" borderId="25" xfId="0" applyFont="1" applyFill="1" applyBorder="1" applyAlignment="1">
      <alignment horizontal="center" vertical="center" wrapText="1"/>
    </xf>
    <xf numFmtId="0" fontId="19" fillId="34" borderId="13"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9" fillId="33" borderId="20" xfId="0" applyFont="1" applyFill="1" applyBorder="1" applyAlignment="1">
      <alignment horizontal="center" vertical="center" wrapText="1"/>
    </xf>
    <xf numFmtId="0" fontId="19" fillId="33" borderId="25" xfId="0" applyFont="1" applyFill="1" applyBorder="1" applyAlignment="1">
      <alignment horizontal="center" vertical="center" wrapText="1"/>
    </xf>
    <xf numFmtId="0" fontId="19" fillId="33" borderId="13" xfId="0" applyFont="1" applyFill="1" applyBorder="1" applyAlignment="1">
      <alignment horizontal="center" vertical="center" wrapText="1"/>
    </xf>
    <xf numFmtId="0" fontId="26" fillId="34" borderId="11"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9" fontId="27" fillId="34" borderId="10" xfId="0" applyNumberFormat="1" applyFont="1" applyFill="1" applyBorder="1" applyAlignment="1">
      <alignment horizontal="center" vertical="center" wrapText="1"/>
    </xf>
    <xf numFmtId="9" fontId="27" fillId="34" borderId="14" xfId="0" applyNumberFormat="1" applyFont="1" applyFill="1" applyBorder="1" applyAlignment="1">
      <alignment horizontal="center" vertical="center" wrapText="1"/>
    </xf>
    <xf numFmtId="2" fontId="34" fillId="33" borderId="11" xfId="0" applyNumberFormat="1" applyFont="1" applyFill="1" applyBorder="1" applyAlignment="1">
      <alignment horizontal="center" vertical="center"/>
    </xf>
    <xf numFmtId="2" fontId="34" fillId="33" borderId="14" xfId="0" applyNumberFormat="1" applyFont="1" applyFill="1" applyBorder="1" applyAlignment="1">
      <alignment horizontal="center" vertical="center"/>
    </xf>
    <xf numFmtId="2" fontId="34" fillId="34" borderId="11" xfId="0" applyNumberFormat="1" applyFont="1" applyFill="1" applyBorder="1" applyAlignment="1">
      <alignment horizontal="center" vertical="center"/>
    </xf>
    <xf numFmtId="2" fontId="34" fillId="34" borderId="14" xfId="0" applyNumberFormat="1" applyFont="1" applyFill="1" applyBorder="1" applyAlignment="1">
      <alignment horizontal="center" vertical="center"/>
    </xf>
    <xf numFmtId="0" fontId="40" fillId="33" borderId="10" xfId="0" applyFont="1" applyFill="1" applyBorder="1" applyAlignment="1">
      <alignment horizontal="center" vertical="center" wrapText="1"/>
    </xf>
    <xf numFmtId="0" fontId="40" fillId="33" borderId="11" xfId="0" applyFont="1" applyFill="1" applyBorder="1" applyAlignment="1">
      <alignment horizontal="center" vertical="center" wrapText="1"/>
    </xf>
    <xf numFmtId="0" fontId="40" fillId="33" borderId="15" xfId="0" applyFont="1" applyFill="1" applyBorder="1" applyAlignment="1">
      <alignment horizontal="center" vertical="center" wrapText="1"/>
    </xf>
    <xf numFmtId="0" fontId="40" fillId="33" borderId="10" xfId="0" applyFont="1" applyFill="1" applyBorder="1" applyAlignment="1">
      <alignment horizontal="center" vertical="center"/>
    </xf>
    <xf numFmtId="0" fontId="40" fillId="33" borderId="11" xfId="0" applyFont="1" applyFill="1" applyBorder="1" applyAlignment="1">
      <alignment horizontal="center" vertical="center"/>
    </xf>
    <xf numFmtId="0" fontId="40" fillId="33" borderId="14" xfId="0" applyFont="1" applyFill="1" applyBorder="1" applyAlignment="1">
      <alignment horizontal="center" vertical="center"/>
    </xf>
    <xf numFmtId="0" fontId="40" fillId="33" borderId="18" xfId="0" applyFont="1" applyFill="1" applyBorder="1" applyAlignment="1">
      <alignment horizontal="center" vertical="center" wrapText="1"/>
    </xf>
    <xf numFmtId="0" fontId="40" fillId="33" borderId="16" xfId="0" applyFont="1" applyFill="1" applyBorder="1" applyAlignment="1">
      <alignment horizontal="center" vertical="center" wrapText="1"/>
    </xf>
    <xf numFmtId="0" fontId="42" fillId="34" borderId="10" xfId="0" applyFont="1" applyFill="1" applyBorder="1" applyAlignment="1">
      <alignment horizontal="center" vertical="center" wrapText="1"/>
    </xf>
    <xf numFmtId="0" fontId="42" fillId="34" borderId="11" xfId="0" applyFont="1" applyFill="1" applyBorder="1" applyAlignment="1">
      <alignment horizontal="center" vertical="center" wrapText="1"/>
    </xf>
    <xf numFmtId="0" fontId="42" fillId="34" borderId="14" xfId="0" applyFont="1" applyFill="1" applyBorder="1" applyAlignment="1">
      <alignment horizontal="center" vertical="center" wrapText="1"/>
    </xf>
    <xf numFmtId="0" fontId="41" fillId="34" borderId="10" xfId="0" applyFont="1" applyFill="1" applyBorder="1" applyAlignment="1">
      <alignment horizontal="left" vertical="center" wrapText="1"/>
    </xf>
    <xf numFmtId="0" fontId="41" fillId="34" borderId="14" xfId="0" applyFont="1" applyFill="1" applyBorder="1" applyAlignment="1">
      <alignment horizontal="left" vertical="center" wrapText="1"/>
    </xf>
    <xf numFmtId="9" fontId="40" fillId="34" borderId="10" xfId="0" applyNumberFormat="1" applyFont="1" applyFill="1" applyBorder="1" applyAlignment="1">
      <alignment horizontal="center" vertical="center" wrapText="1"/>
    </xf>
    <xf numFmtId="9" fontId="40" fillId="34" borderId="11" xfId="0" applyNumberFormat="1" applyFont="1" applyFill="1" applyBorder="1" applyAlignment="1">
      <alignment horizontal="center" vertical="center" wrapText="1"/>
    </xf>
    <xf numFmtId="9" fontId="40" fillId="34" borderId="29" xfId="0" applyNumberFormat="1" applyFont="1" applyFill="1" applyBorder="1" applyAlignment="1">
      <alignment horizontal="center" vertical="center" wrapText="1"/>
    </xf>
    <xf numFmtId="0" fontId="38" fillId="34" borderId="10" xfId="0" applyFont="1" applyFill="1" applyBorder="1" applyAlignment="1">
      <alignment horizontal="center" vertical="center"/>
    </xf>
    <xf numFmtId="0" fontId="38" fillId="34" borderId="11" xfId="0" applyFont="1" applyFill="1" applyBorder="1" applyAlignment="1">
      <alignment horizontal="center" vertical="center"/>
    </xf>
    <xf numFmtId="0" fontId="38" fillId="34" borderId="14" xfId="0" applyFont="1" applyFill="1" applyBorder="1" applyAlignment="1">
      <alignment horizontal="center" vertical="center"/>
    </xf>
    <xf numFmtId="0" fontId="41" fillId="0" borderId="26" xfId="0" applyFont="1" applyFill="1" applyBorder="1" applyAlignment="1">
      <alignment horizontal="left" vertical="center" wrapText="1"/>
    </xf>
    <xf numFmtId="0" fontId="41" fillId="0" borderId="27" xfId="0" applyFont="1" applyFill="1" applyBorder="1" applyAlignment="1">
      <alignment horizontal="left" vertical="center" wrapText="1"/>
    </xf>
    <xf numFmtId="0" fontId="40" fillId="33" borderId="25" xfId="0" applyFont="1" applyFill="1" applyBorder="1" applyAlignment="1">
      <alignment horizontal="center" vertical="center" wrapText="1"/>
    </xf>
    <xf numFmtId="0" fontId="40" fillId="33" borderId="13" xfId="0" applyFont="1" applyFill="1" applyBorder="1" applyAlignment="1">
      <alignment horizontal="center" vertical="center" wrapText="1"/>
    </xf>
    <xf numFmtId="0" fontId="40" fillId="33" borderId="14" xfId="0" applyFont="1" applyFill="1" applyBorder="1" applyAlignment="1">
      <alignment horizontal="center" vertical="center" wrapText="1"/>
    </xf>
    <xf numFmtId="0" fontId="40" fillId="34" borderId="26" xfId="0" applyFont="1" applyFill="1" applyBorder="1" applyAlignment="1">
      <alignment horizontal="center" vertical="center" wrapText="1"/>
    </xf>
    <xf numFmtId="0" fontId="40" fillId="34" borderId="58" xfId="0" applyFont="1" applyFill="1" applyBorder="1" applyAlignment="1">
      <alignment horizontal="center" vertical="center" wrapText="1"/>
    </xf>
    <xf numFmtId="0" fontId="40" fillId="34" borderId="27" xfId="0" applyFont="1" applyFill="1" applyBorder="1" applyAlignment="1">
      <alignment horizontal="center" vertical="center" wrapText="1"/>
    </xf>
    <xf numFmtId="0" fontId="42" fillId="34" borderId="10" xfId="0" applyFont="1" applyFill="1" applyBorder="1" applyAlignment="1">
      <alignment horizontal="center" vertical="center"/>
    </xf>
    <xf numFmtId="0" fontId="42" fillId="34" borderId="11" xfId="0" applyFont="1" applyFill="1" applyBorder="1" applyAlignment="1">
      <alignment horizontal="center" vertical="center"/>
    </xf>
    <xf numFmtId="0" fontId="42" fillId="34" borderId="14" xfId="0" applyFont="1" applyFill="1" applyBorder="1" applyAlignment="1">
      <alignment horizontal="center" vertical="center"/>
    </xf>
    <xf numFmtId="0" fontId="38" fillId="34" borderId="12" xfId="0" applyFont="1" applyFill="1" applyBorder="1" applyAlignment="1">
      <alignment horizontal="center" vertical="center"/>
    </xf>
    <xf numFmtId="0" fontId="41" fillId="33" borderId="25" xfId="0" applyFont="1" applyFill="1" applyBorder="1" applyAlignment="1">
      <alignment horizontal="center" vertical="center" wrapText="1"/>
    </xf>
    <xf numFmtId="0" fontId="41" fillId="33" borderId="13" xfId="0" applyFont="1" applyFill="1" applyBorder="1" applyAlignment="1">
      <alignment horizontal="center" vertical="center" wrapText="1"/>
    </xf>
    <xf numFmtId="0" fontId="41" fillId="33" borderId="14" xfId="0" applyFont="1" applyFill="1" applyBorder="1" applyAlignment="1">
      <alignment horizontal="center" vertical="center" wrapText="1"/>
    </xf>
    <xf numFmtId="0" fontId="39" fillId="34" borderId="10" xfId="0" applyFont="1" applyFill="1" applyBorder="1" applyAlignment="1">
      <alignment horizontal="center" vertical="center" wrapText="1"/>
    </xf>
    <xf numFmtId="0" fontId="39" fillId="34" borderId="11" xfId="0" applyFont="1" applyFill="1" applyBorder="1" applyAlignment="1">
      <alignment horizontal="center" vertical="center" wrapText="1"/>
    </xf>
    <xf numFmtId="0" fontId="39" fillId="34" borderId="14" xfId="0" applyFont="1" applyFill="1" applyBorder="1" applyAlignment="1">
      <alignment horizontal="center" vertical="center" wrapText="1"/>
    </xf>
    <xf numFmtId="9" fontId="40" fillId="34" borderId="30" xfId="0" applyNumberFormat="1" applyFont="1" applyFill="1" applyBorder="1" applyAlignment="1">
      <alignment horizontal="center" vertical="center" wrapText="1"/>
    </xf>
    <xf numFmtId="9" fontId="40" fillId="34" borderId="12" xfId="0" applyNumberFormat="1" applyFont="1" applyFill="1" applyBorder="1" applyAlignment="1">
      <alignment horizontal="center" vertical="center" wrapText="1"/>
    </xf>
    <xf numFmtId="0" fontId="41" fillId="34" borderId="26" xfId="0" applyFont="1" applyFill="1" applyBorder="1" applyAlignment="1">
      <alignment horizontal="left" vertical="center" wrapText="1"/>
    </xf>
    <xf numFmtId="0" fontId="41" fillId="34" borderId="27" xfId="0" applyFont="1" applyFill="1" applyBorder="1" applyAlignment="1">
      <alignment horizontal="left" vertical="center" wrapText="1"/>
    </xf>
    <xf numFmtId="0" fontId="41" fillId="0" borderId="59" xfId="0" applyFont="1" applyFill="1" applyBorder="1" applyAlignment="1">
      <alignment horizontal="left" vertical="center" wrapText="1"/>
    </xf>
    <xf numFmtId="0" fontId="41" fillId="0" borderId="60" xfId="0" applyFont="1" applyFill="1" applyBorder="1" applyAlignment="1">
      <alignment horizontal="left" vertical="center" wrapText="1"/>
    </xf>
    <xf numFmtId="0" fontId="40" fillId="33" borderId="26" xfId="0" applyFont="1" applyFill="1" applyBorder="1" applyAlignment="1">
      <alignment horizontal="center" vertical="center" wrapText="1"/>
    </xf>
    <xf numFmtId="0" fontId="40" fillId="33" borderId="58" xfId="0" applyFont="1" applyFill="1" applyBorder="1" applyAlignment="1">
      <alignment horizontal="center" vertical="center" wrapText="1"/>
    </xf>
    <xf numFmtId="0" fontId="40" fillId="33" borderId="27" xfId="0" applyFont="1" applyFill="1" applyBorder="1" applyAlignment="1">
      <alignment horizontal="center" vertical="center" wrapText="1"/>
    </xf>
    <xf numFmtId="0" fontId="40" fillId="33" borderId="25" xfId="0" applyFont="1" applyFill="1" applyBorder="1" applyAlignment="1">
      <alignment horizontal="center" vertical="center"/>
    </xf>
    <xf numFmtId="0" fontId="40" fillId="33" borderId="13" xfId="0" applyFont="1" applyFill="1" applyBorder="1" applyAlignment="1">
      <alignment horizontal="center" vertical="center"/>
    </xf>
    <xf numFmtId="0" fontId="40" fillId="33" borderId="15" xfId="0" applyFont="1" applyFill="1" applyBorder="1" applyAlignment="1">
      <alignment horizontal="center" vertical="center"/>
    </xf>
    <xf numFmtId="0" fontId="38" fillId="34" borderId="25" xfId="0" applyFont="1" applyFill="1" applyBorder="1" applyAlignment="1">
      <alignment horizontal="center" vertical="center"/>
    </xf>
    <xf numFmtId="0" fontId="41" fillId="0" borderId="10"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41" fillId="0" borderId="14" xfId="0" applyFont="1" applyFill="1" applyBorder="1" applyAlignment="1">
      <alignment horizontal="center" vertical="center" wrapText="1"/>
    </xf>
    <xf numFmtId="0" fontId="41" fillId="0" borderId="26" xfId="0" applyFont="1" applyFill="1" applyBorder="1" applyAlignment="1">
      <alignment horizontal="center" vertical="center"/>
    </xf>
    <xf numFmtId="0" fontId="41" fillId="0" borderId="58" xfId="0" applyFont="1" applyFill="1" applyBorder="1" applyAlignment="1">
      <alignment horizontal="center" vertical="center"/>
    </xf>
    <xf numFmtId="0" fontId="41" fillId="0" borderId="27" xfId="0" applyFont="1" applyFill="1" applyBorder="1" applyAlignment="1">
      <alignment horizontal="center" vertical="center"/>
    </xf>
    <xf numFmtId="0" fontId="41" fillId="0" borderId="10" xfId="0" applyFont="1" applyFill="1" applyBorder="1" applyAlignment="1">
      <alignment horizontal="center" vertical="center"/>
    </xf>
    <xf numFmtId="0" fontId="41" fillId="0" borderId="11" xfId="0" applyFont="1" applyFill="1" applyBorder="1" applyAlignment="1">
      <alignment horizontal="center" vertical="center"/>
    </xf>
    <xf numFmtId="0" fontId="41" fillId="0" borderId="14" xfId="0" applyFont="1" applyFill="1" applyBorder="1" applyAlignment="1">
      <alignment horizontal="center" vertical="center"/>
    </xf>
    <xf numFmtId="0" fontId="40" fillId="34" borderId="26" xfId="0" applyFont="1" applyFill="1" applyBorder="1" applyAlignment="1">
      <alignment horizontal="center" vertical="center"/>
    </xf>
    <xf numFmtId="0" fontId="40" fillId="34" borderId="58" xfId="0" applyFont="1" applyFill="1" applyBorder="1" applyAlignment="1">
      <alignment horizontal="center" vertical="center"/>
    </xf>
    <xf numFmtId="0" fontId="40" fillId="34" borderId="27" xfId="0" applyFont="1" applyFill="1" applyBorder="1" applyAlignment="1">
      <alignment horizontal="center" vertical="center"/>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0" fontId="39" fillId="0" borderId="14" xfId="0" applyFont="1" applyBorder="1" applyAlignment="1">
      <alignment horizontal="center" vertical="center" wrapText="1"/>
    </xf>
    <xf numFmtId="0" fontId="89" fillId="34" borderId="11" xfId="0" applyFont="1" applyFill="1" applyBorder="1" applyAlignment="1">
      <alignment horizontal="center" vertical="center" wrapText="1"/>
    </xf>
    <xf numFmtId="0" fontId="89" fillId="34" borderId="11" xfId="0" applyFont="1" applyFill="1" applyBorder="1" applyAlignment="1">
      <alignment horizontal="center" vertical="center"/>
    </xf>
    <xf numFmtId="0" fontId="89" fillId="34" borderId="14" xfId="0" applyFont="1" applyFill="1" applyBorder="1" applyAlignment="1">
      <alignment horizontal="center" vertical="center"/>
    </xf>
    <xf numFmtId="0" fontId="87" fillId="35" borderId="0" xfId="0" applyFont="1" applyFill="1" applyAlignment="1">
      <alignment horizontal="center"/>
    </xf>
    <xf numFmtId="0" fontId="89" fillId="33" borderId="19" xfId="0" applyFont="1" applyFill="1" applyBorder="1" applyAlignment="1">
      <alignment horizontal="center" vertical="center"/>
    </xf>
    <xf numFmtId="49" fontId="89" fillId="33" borderId="10" xfId="0" applyNumberFormat="1" applyFont="1" applyFill="1" applyBorder="1" applyAlignment="1">
      <alignment horizontal="center" vertical="center"/>
    </xf>
    <xf numFmtId="49" fontId="89" fillId="33" borderId="11" xfId="0" applyNumberFormat="1" applyFont="1" applyFill="1" applyBorder="1" applyAlignment="1">
      <alignment horizontal="center" vertical="center"/>
    </xf>
    <xf numFmtId="49" fontId="89" fillId="33" borderId="14" xfId="0" applyNumberFormat="1" applyFont="1" applyFill="1" applyBorder="1" applyAlignment="1">
      <alignment horizontal="center" vertical="center"/>
    </xf>
    <xf numFmtId="0" fontId="89" fillId="33" borderId="10" xfId="0" applyFont="1" applyFill="1" applyBorder="1" applyAlignment="1">
      <alignment horizontal="center" vertical="center" wrapText="1"/>
    </xf>
    <xf numFmtId="0" fontId="89" fillId="33" borderId="11" xfId="0" applyFont="1" applyFill="1" applyBorder="1" applyAlignment="1">
      <alignment horizontal="center" vertical="center" wrapText="1"/>
    </xf>
    <xf numFmtId="0" fontId="89" fillId="33" borderId="14" xfId="0" applyFont="1" applyFill="1" applyBorder="1" applyAlignment="1">
      <alignment horizontal="center" vertical="center" wrapText="1"/>
    </xf>
    <xf numFmtId="0" fontId="38" fillId="0" borderId="10" xfId="0" applyFont="1" applyBorder="1" applyAlignment="1">
      <alignment horizontal="center"/>
    </xf>
    <xf numFmtId="0" fontId="38" fillId="0" borderId="11" xfId="0" applyFont="1" applyBorder="1" applyAlignment="1">
      <alignment horizontal="center"/>
    </xf>
    <xf numFmtId="0" fontId="38" fillId="0" borderId="14" xfId="0" applyFont="1" applyBorder="1" applyAlignment="1">
      <alignment horizontal="center"/>
    </xf>
    <xf numFmtId="0" fontId="86" fillId="0" borderId="0" xfId="0" applyFont="1" applyAlignment="1">
      <alignment horizontal="center" wrapText="1"/>
    </xf>
    <xf numFmtId="0" fontId="19" fillId="33" borderId="30" xfId="0" applyFont="1" applyFill="1" applyBorder="1" applyAlignment="1">
      <alignment horizontal="center" vertical="center" wrapText="1"/>
    </xf>
    <xf numFmtId="0" fontId="19" fillId="33" borderId="31" xfId="0" applyFont="1" applyFill="1" applyBorder="1" applyAlignment="1">
      <alignment horizontal="center" vertical="center" wrapText="1"/>
    </xf>
    <xf numFmtId="0" fontId="41" fillId="33" borderId="56" xfId="0" applyFont="1" applyFill="1" applyBorder="1" applyAlignment="1">
      <alignment horizontal="left" vertical="center" wrapText="1"/>
    </xf>
    <xf numFmtId="0" fontId="41" fillId="33" borderId="55" xfId="0" applyFont="1" applyFill="1" applyBorder="1" applyAlignment="1">
      <alignment horizontal="left" vertical="center" wrapText="1"/>
    </xf>
    <xf numFmtId="0" fontId="19" fillId="34" borderId="10" xfId="0" applyFont="1" applyFill="1" applyBorder="1" applyAlignment="1">
      <alignment horizontal="center" vertical="center"/>
    </xf>
    <xf numFmtId="0" fontId="19" fillId="34" borderId="11" xfId="0" applyFont="1" applyFill="1" applyBorder="1" applyAlignment="1">
      <alignment horizontal="center" vertical="center"/>
    </xf>
    <xf numFmtId="0" fontId="19" fillId="34" borderId="14" xfId="0" applyFont="1" applyFill="1" applyBorder="1" applyAlignment="1">
      <alignment horizontal="center" vertical="center"/>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35" fillId="33" borderId="10" xfId="0" applyFont="1" applyFill="1" applyBorder="1" applyAlignment="1">
      <alignment horizontal="center" vertical="center" wrapText="1"/>
    </xf>
    <xf numFmtId="0" fontId="35" fillId="33" borderId="11" xfId="0" applyFont="1" applyFill="1" applyBorder="1" applyAlignment="1">
      <alignment horizontal="center" vertical="center" wrapText="1"/>
    </xf>
    <xf numFmtId="0" fontId="63" fillId="33" borderId="18" xfId="0" applyFont="1" applyFill="1" applyBorder="1" applyAlignment="1">
      <alignment horizontal="center" vertical="center" wrapText="1"/>
    </xf>
    <xf numFmtId="0" fontId="63" fillId="33" borderId="16" xfId="0" applyFont="1" applyFill="1" applyBorder="1" applyAlignment="1">
      <alignment horizontal="center" vertical="center" wrapText="1"/>
    </xf>
    <xf numFmtId="0" fontId="30" fillId="34" borderId="10" xfId="0" applyFont="1" applyFill="1" applyBorder="1" applyAlignment="1">
      <alignment horizontal="center" vertical="center" wrapText="1"/>
    </xf>
    <xf numFmtId="0" fontId="30" fillId="34" borderId="11" xfId="0" applyFont="1" applyFill="1" applyBorder="1" applyAlignment="1">
      <alignment horizontal="center" vertical="center" wrapText="1"/>
    </xf>
    <xf numFmtId="0" fontId="30" fillId="34" borderId="14" xfId="0" applyFont="1" applyFill="1" applyBorder="1" applyAlignment="1">
      <alignment horizontal="center" vertical="center" wrapText="1"/>
    </xf>
    <xf numFmtId="0" fontId="63" fillId="33" borderId="10" xfId="0" applyFont="1" applyFill="1" applyBorder="1" applyAlignment="1">
      <alignment horizontal="center" vertical="center" wrapText="1"/>
    </xf>
    <xf numFmtId="0" fontId="63" fillId="33" borderId="11" xfId="0" applyFont="1" applyFill="1" applyBorder="1" applyAlignment="1">
      <alignment horizontal="center" vertical="center" wrapText="1"/>
    </xf>
    <xf numFmtId="0" fontId="63" fillId="33" borderId="14" xfId="0" applyFont="1" applyFill="1" applyBorder="1" applyAlignment="1">
      <alignment horizontal="center" vertical="center" wrapText="1"/>
    </xf>
    <xf numFmtId="0" fontId="63" fillId="33" borderId="10" xfId="0" applyFont="1" applyFill="1" applyBorder="1" applyAlignment="1">
      <alignment horizontal="center" vertical="center"/>
    </xf>
    <xf numFmtId="0" fontId="63" fillId="33" borderId="11" xfId="0" applyFont="1" applyFill="1" applyBorder="1" applyAlignment="1">
      <alignment horizontal="center" vertical="center"/>
    </xf>
    <xf numFmtId="0" fontId="63" fillId="33" borderId="14" xfId="0" applyFont="1" applyFill="1" applyBorder="1" applyAlignment="1">
      <alignment horizontal="center" vertical="center"/>
    </xf>
    <xf numFmtId="9" fontId="30" fillId="34" borderId="10" xfId="0" applyNumberFormat="1" applyFont="1" applyFill="1" applyBorder="1" applyAlignment="1">
      <alignment horizontal="center" vertical="center"/>
    </xf>
    <xf numFmtId="9" fontId="30" fillId="34" borderId="11" xfId="0" applyNumberFormat="1" applyFont="1" applyFill="1" applyBorder="1" applyAlignment="1">
      <alignment horizontal="center" vertical="center"/>
    </xf>
    <xf numFmtId="9" fontId="30" fillId="34" borderId="14" xfId="0" applyNumberFormat="1" applyFont="1" applyFill="1" applyBorder="1" applyAlignment="1">
      <alignment horizontal="center" vertical="center"/>
    </xf>
    <xf numFmtId="9" fontId="63" fillId="34" borderId="10" xfId="0" applyNumberFormat="1" applyFont="1" applyFill="1" applyBorder="1" applyAlignment="1">
      <alignment horizontal="center" vertical="center"/>
    </xf>
    <xf numFmtId="9" fontId="63" fillId="34" borderId="11" xfId="0" applyNumberFormat="1" applyFont="1" applyFill="1" applyBorder="1" applyAlignment="1">
      <alignment horizontal="center" vertical="center"/>
    </xf>
    <xf numFmtId="9" fontId="63" fillId="34" borderId="14" xfId="0" applyNumberFormat="1" applyFont="1" applyFill="1" applyBorder="1" applyAlignment="1">
      <alignment horizontal="center" vertical="center"/>
    </xf>
    <xf numFmtId="9" fontId="63" fillId="34" borderId="12" xfId="0" applyNumberFormat="1" applyFont="1" applyFill="1" applyBorder="1" applyAlignment="1">
      <alignment horizontal="center" vertical="center"/>
    </xf>
    <xf numFmtId="0" fontId="63" fillId="34" borderId="10" xfId="0" applyNumberFormat="1" applyFont="1" applyFill="1" applyBorder="1" applyAlignment="1">
      <alignment horizontal="center" vertical="center"/>
    </xf>
    <xf numFmtId="0" fontId="63" fillId="34" borderId="14" xfId="0" applyNumberFormat="1" applyFont="1" applyFill="1" applyBorder="1" applyAlignment="1">
      <alignment horizontal="center" vertical="center"/>
    </xf>
    <xf numFmtId="0" fontId="30" fillId="34" borderId="10" xfId="0" applyFont="1" applyFill="1" applyBorder="1" applyAlignment="1">
      <alignment horizontal="center" vertical="center"/>
    </xf>
    <xf numFmtId="0" fontId="30" fillId="34" borderId="11" xfId="0" applyFont="1" applyFill="1" applyBorder="1" applyAlignment="1">
      <alignment horizontal="center" vertical="center"/>
    </xf>
    <xf numFmtId="0" fontId="30" fillId="34" borderId="14" xfId="0" applyFont="1" applyFill="1" applyBorder="1" applyAlignment="1">
      <alignment horizontal="center" vertical="center"/>
    </xf>
    <xf numFmtId="0" fontId="63" fillId="34" borderId="24" xfId="0" applyFont="1" applyFill="1" applyBorder="1" applyAlignment="1">
      <alignment horizontal="center" vertical="center" wrapText="1"/>
    </xf>
    <xf numFmtId="0" fontId="63" fillId="34" borderId="40" xfId="0" applyFont="1" applyFill="1" applyBorder="1" applyAlignment="1">
      <alignment horizontal="center" vertical="center" wrapText="1"/>
    </xf>
    <xf numFmtId="0" fontId="63" fillId="34" borderId="34" xfId="0" applyFont="1" applyFill="1" applyBorder="1" applyAlignment="1">
      <alignment horizontal="center" vertical="center" wrapText="1"/>
    </xf>
    <xf numFmtId="0" fontId="63" fillId="33" borderId="25" xfId="0" applyFont="1" applyFill="1" applyBorder="1" applyAlignment="1">
      <alignment horizontal="center" vertical="center" wrapText="1"/>
    </xf>
    <xf numFmtId="0" fontId="63" fillId="33" borderId="13" xfId="0" applyFont="1" applyFill="1" applyBorder="1" applyAlignment="1">
      <alignment horizontal="center" vertical="center" wrapText="1"/>
    </xf>
    <xf numFmtId="0" fontId="63" fillId="33" borderId="15" xfId="0" applyFont="1" applyFill="1" applyBorder="1" applyAlignment="1">
      <alignment horizontal="center" vertical="center" wrapText="1"/>
    </xf>
    <xf numFmtId="0" fontId="63" fillId="34" borderId="10" xfId="0" applyFont="1" applyFill="1" applyBorder="1" applyAlignment="1">
      <alignment horizontal="center" vertical="center" wrapText="1"/>
    </xf>
    <xf numFmtId="0" fontId="63" fillId="34" borderId="11" xfId="0" applyFont="1" applyFill="1" applyBorder="1" applyAlignment="1">
      <alignment horizontal="center" vertical="center" wrapText="1"/>
    </xf>
    <xf numFmtId="0" fontId="63" fillId="34" borderId="38" xfId="0" applyFont="1" applyFill="1" applyBorder="1" applyAlignment="1">
      <alignment horizontal="center" vertical="center" wrapText="1"/>
    </xf>
    <xf numFmtId="0" fontId="63" fillId="33" borderId="19" xfId="0" applyFont="1" applyFill="1" applyBorder="1" applyAlignment="1">
      <alignment horizontal="center" vertical="center"/>
    </xf>
    <xf numFmtId="49" fontId="63" fillId="33" borderId="10" xfId="0" applyNumberFormat="1" applyFont="1" applyFill="1" applyBorder="1" applyAlignment="1">
      <alignment horizontal="center" vertical="center"/>
    </xf>
    <xf numFmtId="49" fontId="63" fillId="33" borderId="11" xfId="0" applyNumberFormat="1" applyFont="1" applyFill="1" applyBorder="1" applyAlignment="1">
      <alignment horizontal="center" vertical="center"/>
    </xf>
    <xf numFmtId="49" fontId="63" fillId="33" borderId="14" xfId="0" applyNumberFormat="1" applyFont="1" applyFill="1" applyBorder="1" applyAlignment="1">
      <alignment horizontal="center" vertical="center"/>
    </xf>
    <xf numFmtId="0" fontId="30" fillId="34" borderId="29" xfId="0" applyFont="1" applyFill="1" applyBorder="1" applyAlignment="1">
      <alignment horizontal="center" vertical="center"/>
    </xf>
    <xf numFmtId="0" fontId="37" fillId="33" borderId="10" xfId="0" applyFont="1" applyFill="1" applyBorder="1" applyAlignment="1">
      <alignment horizontal="center" vertical="center" wrapText="1"/>
    </xf>
    <xf numFmtId="0" fontId="37" fillId="33" borderId="11" xfId="0" applyFont="1" applyFill="1" applyBorder="1" applyAlignment="1">
      <alignment horizontal="center" vertical="center" wrapText="1"/>
    </xf>
    <xf numFmtId="0" fontId="37" fillId="33" borderId="15" xfId="0" applyFont="1" applyFill="1" applyBorder="1" applyAlignment="1">
      <alignment horizontal="center" vertical="center" wrapText="1"/>
    </xf>
    <xf numFmtId="0" fontId="30" fillId="0" borderId="10" xfId="0" applyFont="1" applyBorder="1" applyAlignment="1">
      <alignment horizontal="center"/>
    </xf>
    <xf numFmtId="0" fontId="30" fillId="0" borderId="11" xfId="0" applyFont="1" applyBorder="1" applyAlignment="1">
      <alignment horizontal="center"/>
    </xf>
    <xf numFmtId="0" fontId="30" fillId="0" borderId="14" xfId="0" applyFont="1" applyBorder="1" applyAlignment="1">
      <alignment horizontal="center"/>
    </xf>
    <xf numFmtId="0" fontId="63" fillId="0" borderId="30" xfId="0" applyFont="1" applyBorder="1" applyAlignment="1">
      <alignment horizontal="center" vertical="center" wrapText="1"/>
    </xf>
    <xf numFmtId="0" fontId="63" fillId="0" borderId="12"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0" xfId="0" applyFont="1" applyBorder="1" applyAlignment="1">
      <alignment horizontal="center" vertical="center" wrapText="1"/>
    </xf>
    <xf numFmtId="0" fontId="63" fillId="0" borderId="17"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13" xfId="0" applyFont="1" applyBorder="1" applyAlignment="1">
      <alignment horizontal="center" vertical="center" wrapText="1"/>
    </xf>
    <xf numFmtId="0" fontId="63" fillId="0" borderId="15" xfId="0" applyFont="1" applyBorder="1" applyAlignment="1">
      <alignment horizontal="center" vertical="center" wrapText="1"/>
    </xf>
    <xf numFmtId="0" fontId="63" fillId="34" borderId="11" xfId="0" applyFont="1" applyFill="1" applyBorder="1" applyAlignment="1">
      <alignment horizontal="center" vertical="center"/>
    </xf>
    <xf numFmtId="0" fontId="63" fillId="34" borderId="14" xfId="0" applyFont="1" applyFill="1" applyBorder="1" applyAlignment="1">
      <alignment horizontal="center" vertical="center"/>
    </xf>
    <xf numFmtId="0" fontId="63" fillId="34" borderId="14" xfId="0" applyFont="1" applyFill="1" applyBorder="1" applyAlignment="1">
      <alignment horizontal="center" vertical="center" wrapText="1"/>
    </xf>
    <xf numFmtId="0" fontId="22" fillId="0" borderId="30" xfId="0" applyFont="1" applyBorder="1" applyAlignment="1">
      <alignment horizontal="justify" vertical="center" wrapText="1"/>
    </xf>
    <xf numFmtId="0" fontId="22" fillId="0" borderId="12" xfId="0" applyFont="1" applyBorder="1" applyAlignment="1">
      <alignment horizontal="justify" vertical="center" wrapText="1"/>
    </xf>
    <xf numFmtId="0" fontId="22" fillId="0" borderId="29" xfId="0" applyFont="1" applyBorder="1" applyAlignment="1">
      <alignment horizontal="justify" vertical="center" wrapText="1"/>
    </xf>
    <xf numFmtId="0" fontId="22" fillId="0" borderId="31" xfId="0" applyFont="1" applyBorder="1" applyAlignment="1">
      <alignment horizontal="justify" vertical="center" wrapText="1"/>
    </xf>
    <xf numFmtId="0" fontId="22" fillId="0" borderId="0" xfId="0" applyFont="1" applyBorder="1" applyAlignment="1">
      <alignment horizontal="justify" vertical="center" wrapText="1"/>
    </xf>
    <xf numFmtId="0" fontId="22" fillId="0" borderId="17" xfId="0" applyFont="1" applyBorder="1" applyAlignment="1">
      <alignment horizontal="justify" vertical="center" wrapText="1"/>
    </xf>
    <xf numFmtId="0" fontId="22" fillId="0" borderId="25"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5" xfId="0" applyFont="1" applyBorder="1" applyAlignment="1">
      <alignment horizontal="justify" vertical="center" wrapText="1"/>
    </xf>
    <xf numFmtId="0" fontId="18" fillId="34" borderId="10" xfId="0" applyFont="1" applyFill="1" applyBorder="1" applyAlignment="1">
      <alignment horizontal="justify" vertical="center" wrapText="1"/>
    </xf>
    <xf numFmtId="0" fontId="18" fillId="34" borderId="11" xfId="0" applyFont="1" applyFill="1" applyBorder="1" applyAlignment="1">
      <alignment horizontal="justify" vertical="center"/>
    </xf>
    <xf numFmtId="0" fontId="18" fillId="34" borderId="14" xfId="0" applyFont="1" applyFill="1" applyBorder="1" applyAlignment="1">
      <alignment horizontal="justify" vertical="center"/>
    </xf>
    <xf numFmtId="0" fontId="49" fillId="37" borderId="10" xfId="0" applyFont="1" applyFill="1" applyBorder="1" applyAlignment="1">
      <alignment horizontal="justify" vertical="center" wrapText="1"/>
    </xf>
    <xf numFmtId="0" fontId="49" fillId="37" borderId="11" xfId="0" applyFont="1" applyFill="1" applyBorder="1" applyAlignment="1">
      <alignment horizontal="justify" vertical="center" wrapText="1"/>
    </xf>
    <xf numFmtId="0" fontId="49" fillId="37" borderId="14" xfId="0" applyFont="1" applyFill="1" applyBorder="1" applyAlignment="1">
      <alignment horizontal="justify" vertical="center" wrapText="1"/>
    </xf>
    <xf numFmtId="0" fontId="50" fillId="34" borderId="10" xfId="0" applyFont="1" applyFill="1" applyBorder="1" applyAlignment="1">
      <alignment horizontal="center" vertical="center" wrapText="1"/>
    </xf>
    <xf numFmtId="0" fontId="50" fillId="34" borderId="11" xfId="0" applyFont="1" applyFill="1" applyBorder="1" applyAlignment="1">
      <alignment horizontal="center" vertical="center" wrapText="1"/>
    </xf>
    <xf numFmtId="0" fontId="50" fillId="34" borderId="14" xfId="0" applyFont="1" applyFill="1" applyBorder="1" applyAlignment="1">
      <alignment horizontal="center" vertical="center" wrapText="1"/>
    </xf>
    <xf numFmtId="0" fontId="55" fillId="34" borderId="10" xfId="0" applyFont="1" applyFill="1" applyBorder="1" applyAlignment="1">
      <alignment horizontal="center" vertical="center"/>
    </xf>
    <xf numFmtId="0" fontId="55" fillId="34" borderId="11" xfId="0" applyFont="1" applyFill="1" applyBorder="1" applyAlignment="1">
      <alignment horizontal="center" vertical="center"/>
    </xf>
    <xf numFmtId="0" fontId="55" fillId="34" borderId="14" xfId="0" applyFont="1" applyFill="1" applyBorder="1" applyAlignment="1">
      <alignment horizontal="center" vertical="center"/>
    </xf>
    <xf numFmtId="0" fontId="35" fillId="33" borderId="18" xfId="0" applyFont="1" applyFill="1" applyBorder="1" applyAlignment="1">
      <alignment horizontal="center" vertical="center" wrapText="1"/>
    </xf>
    <xf numFmtId="0" fontId="35" fillId="33" borderId="16" xfId="0" applyFont="1" applyFill="1" applyBorder="1" applyAlignment="1">
      <alignment horizontal="center" vertical="center" wrapText="1"/>
    </xf>
    <xf numFmtId="9" fontId="35" fillId="0" borderId="11" xfId="0" applyNumberFormat="1" applyFont="1" applyFill="1" applyBorder="1" applyAlignment="1">
      <alignment horizontal="center" vertical="center"/>
    </xf>
    <xf numFmtId="9" fontId="35" fillId="0" borderId="14" xfId="0" applyNumberFormat="1" applyFont="1" applyFill="1" applyBorder="1" applyAlignment="1">
      <alignment horizontal="center" vertical="center"/>
    </xf>
    <xf numFmtId="0" fontId="35" fillId="33" borderId="10" xfId="0" applyFont="1" applyFill="1" applyBorder="1" applyAlignment="1">
      <alignment horizontal="center" vertical="center"/>
    </xf>
    <xf numFmtId="0" fontId="35" fillId="33" borderId="11" xfId="0" applyFont="1" applyFill="1" applyBorder="1" applyAlignment="1">
      <alignment horizontal="center" vertical="center"/>
    </xf>
    <xf numFmtId="0" fontId="35" fillId="33" borderId="14" xfId="0" applyFont="1" applyFill="1" applyBorder="1" applyAlignment="1">
      <alignment horizontal="center" vertical="center"/>
    </xf>
    <xf numFmtId="9" fontId="35" fillId="34" borderId="10" xfId="0" applyNumberFormat="1" applyFont="1" applyFill="1" applyBorder="1" applyAlignment="1">
      <alignment horizontal="center" vertical="center"/>
    </xf>
    <xf numFmtId="9" fontId="35" fillId="34" borderId="12" xfId="0" applyNumberFormat="1" applyFont="1" applyFill="1" applyBorder="1" applyAlignment="1">
      <alignment horizontal="center" vertical="center"/>
    </xf>
    <xf numFmtId="9" fontId="35" fillId="34" borderId="11" xfId="0" applyNumberFormat="1" applyFont="1" applyFill="1" applyBorder="1" applyAlignment="1">
      <alignment horizontal="center" vertical="center"/>
    </xf>
    <xf numFmtId="9" fontId="35" fillId="34" borderId="14" xfId="0" applyNumberFormat="1" applyFont="1" applyFill="1" applyBorder="1" applyAlignment="1">
      <alignment horizontal="center" vertical="center"/>
    </xf>
    <xf numFmtId="9" fontId="35" fillId="33" borderId="11" xfId="0" applyNumberFormat="1" applyFont="1" applyFill="1" applyBorder="1" applyAlignment="1">
      <alignment horizontal="center" vertical="center"/>
    </xf>
    <xf numFmtId="9" fontId="35" fillId="33" borderId="14" xfId="0" applyNumberFormat="1" applyFont="1" applyFill="1" applyBorder="1" applyAlignment="1">
      <alignment horizontal="center" vertical="center"/>
    </xf>
    <xf numFmtId="9" fontId="35" fillId="34" borderId="10" xfId="0" applyNumberFormat="1" applyFont="1" applyFill="1" applyBorder="1" applyAlignment="1">
      <alignment horizontal="center" vertical="center" wrapText="1"/>
    </xf>
    <xf numFmtId="9" fontId="35" fillId="34" borderId="11" xfId="0" applyNumberFormat="1" applyFont="1" applyFill="1" applyBorder="1" applyAlignment="1">
      <alignment horizontal="center" vertical="center" wrapText="1"/>
    </xf>
    <xf numFmtId="9" fontId="35" fillId="34" borderId="14" xfId="0" applyNumberFormat="1" applyFont="1" applyFill="1" applyBorder="1" applyAlignment="1">
      <alignment horizontal="center" vertical="center" wrapText="1"/>
    </xf>
    <xf numFmtId="9" fontId="23" fillId="0" borderId="11" xfId="0" applyNumberFormat="1" applyFont="1" applyFill="1" applyBorder="1" applyAlignment="1">
      <alignment horizontal="center" vertical="center"/>
    </xf>
    <xf numFmtId="9" fontId="19" fillId="0" borderId="14" xfId="0" applyNumberFormat="1" applyFont="1" applyFill="1" applyBorder="1" applyAlignment="1">
      <alignment horizontal="center" vertical="center"/>
    </xf>
    <xf numFmtId="9" fontId="19" fillId="0" borderId="11" xfId="0" applyNumberFormat="1" applyFont="1" applyFill="1" applyBorder="1" applyAlignment="1">
      <alignment horizontal="center" vertical="center"/>
    </xf>
    <xf numFmtId="0" fontId="35" fillId="34" borderId="10" xfId="0" applyFont="1" applyFill="1" applyBorder="1" applyAlignment="1">
      <alignment horizontal="center" vertical="center" wrapText="1"/>
    </xf>
    <xf numFmtId="0" fontId="35" fillId="34" borderId="11" xfId="0" applyFont="1" applyFill="1" applyBorder="1" applyAlignment="1">
      <alignment horizontal="center" vertical="center" wrapText="1"/>
    </xf>
    <xf numFmtId="0" fontId="35" fillId="34" borderId="14" xfId="0" applyFont="1" applyFill="1" applyBorder="1" applyAlignment="1">
      <alignment horizontal="center" vertical="center" wrapText="1"/>
    </xf>
    <xf numFmtId="0" fontId="49" fillId="37" borderId="10" xfId="0" applyFont="1" applyFill="1" applyBorder="1" applyAlignment="1">
      <alignment horizontal="center" vertical="center" wrapText="1"/>
    </xf>
    <xf numFmtId="0" fontId="49" fillId="37" borderId="11" xfId="0" applyFont="1" applyFill="1" applyBorder="1" applyAlignment="1">
      <alignment horizontal="center" vertical="center" wrapText="1"/>
    </xf>
    <xf numFmtId="0" fontId="49" fillId="37" borderId="14" xfId="0" applyFont="1" applyFill="1" applyBorder="1" applyAlignment="1">
      <alignment horizontal="center" vertical="center" wrapText="1"/>
    </xf>
    <xf numFmtId="0" fontId="50" fillId="33" borderId="10" xfId="0" applyFont="1" applyFill="1" applyBorder="1" applyAlignment="1">
      <alignment horizontal="center" vertical="center" wrapText="1"/>
    </xf>
    <xf numFmtId="0" fontId="50" fillId="33" borderId="11" xfId="0" applyFont="1" applyFill="1" applyBorder="1" applyAlignment="1">
      <alignment horizontal="center" vertical="center" wrapText="1"/>
    </xf>
    <xf numFmtId="0" fontId="50" fillId="33" borderId="14" xfId="0" applyFont="1" applyFill="1" applyBorder="1" applyAlignment="1">
      <alignment horizontal="center" vertical="center" wrapText="1"/>
    </xf>
    <xf numFmtId="0" fontId="56" fillId="34" borderId="10" xfId="0" applyFont="1" applyFill="1" applyBorder="1" applyAlignment="1">
      <alignment horizontal="center" vertical="center" wrapText="1"/>
    </xf>
    <xf numFmtId="0" fontId="56" fillId="34" borderId="11" xfId="0" applyFont="1" applyFill="1" applyBorder="1" applyAlignment="1">
      <alignment horizontal="center" vertical="center" wrapText="1"/>
    </xf>
    <xf numFmtId="0" fontId="56" fillId="34" borderId="14" xfId="0" applyFont="1" applyFill="1" applyBorder="1" applyAlignment="1">
      <alignment horizontal="center" vertical="center" wrapText="1"/>
    </xf>
    <xf numFmtId="0" fontId="35" fillId="34" borderId="10" xfId="0" applyFont="1" applyFill="1" applyBorder="1" applyAlignment="1">
      <alignment horizontal="center" vertical="center"/>
    </xf>
    <xf numFmtId="0" fontId="35" fillId="34" borderId="14" xfId="0" applyFont="1" applyFill="1" applyBorder="1" applyAlignment="1">
      <alignment horizontal="center" vertical="center"/>
    </xf>
    <xf numFmtId="0" fontId="23" fillId="33" borderId="10" xfId="0" applyFont="1" applyFill="1" applyBorder="1" applyAlignment="1">
      <alignment horizontal="left" vertical="center" wrapText="1"/>
    </xf>
    <xf numFmtId="0" fontId="23" fillId="33" borderId="14" xfId="0" applyFont="1" applyFill="1" applyBorder="1" applyAlignment="1">
      <alignment horizontal="left" vertical="center" wrapText="1"/>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9" fontId="23" fillId="33" borderId="10" xfId="0" applyNumberFormat="1" applyFont="1" applyFill="1" applyBorder="1" applyAlignment="1">
      <alignment horizontal="center" vertical="center"/>
    </xf>
    <xf numFmtId="9" fontId="23" fillId="33" borderId="11" xfId="0" applyNumberFormat="1" applyFont="1" applyFill="1" applyBorder="1" applyAlignment="1">
      <alignment horizontal="center" vertical="center"/>
    </xf>
    <xf numFmtId="9" fontId="23" fillId="33" borderId="14" xfId="0" applyNumberFormat="1"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8"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14" xfId="0" applyFont="1" applyFill="1" applyBorder="1" applyAlignment="1">
      <alignment horizontal="center" vertical="center" wrapText="1"/>
    </xf>
    <xf numFmtId="9" fontId="26" fillId="0" borderId="10" xfId="0" applyNumberFormat="1" applyFont="1" applyFill="1" applyBorder="1" applyAlignment="1">
      <alignment horizontal="center" vertical="center"/>
    </xf>
    <xf numFmtId="9" fontId="26" fillId="0" borderId="11" xfId="0" applyNumberFormat="1" applyFont="1" applyFill="1" applyBorder="1" applyAlignment="1">
      <alignment horizontal="center" vertical="center"/>
    </xf>
    <xf numFmtId="9" fontId="26" fillId="0" borderId="14" xfId="0" applyNumberFormat="1" applyFont="1" applyFill="1" applyBorder="1" applyAlignment="1">
      <alignment horizontal="center" vertical="center"/>
    </xf>
    <xf numFmtId="9" fontId="50" fillId="34" borderId="10" xfId="0" applyNumberFormat="1" applyFont="1" applyFill="1" applyBorder="1" applyAlignment="1">
      <alignment horizontal="left" vertical="center" wrapText="1"/>
    </xf>
    <xf numFmtId="9" fontId="50" fillId="34" borderId="14" xfId="0" applyNumberFormat="1" applyFont="1" applyFill="1" applyBorder="1" applyAlignment="1">
      <alignment horizontal="left" vertical="center" wrapText="1"/>
    </xf>
    <xf numFmtId="0" fontId="23" fillId="34" borderId="10" xfId="0" applyFont="1" applyFill="1" applyBorder="1" applyAlignment="1">
      <alignment horizontal="left" vertical="center" wrapText="1"/>
    </xf>
    <xf numFmtId="0" fontId="23" fillId="34" borderId="14" xfId="0" applyFont="1" applyFill="1" applyBorder="1" applyAlignment="1">
      <alignment horizontal="left" vertical="center" wrapText="1"/>
    </xf>
    <xf numFmtId="9" fontId="23" fillId="34" borderId="10" xfId="0" applyNumberFormat="1" applyFont="1" applyFill="1" applyBorder="1" applyAlignment="1">
      <alignment horizontal="center" vertical="center"/>
    </xf>
    <xf numFmtId="9" fontId="23" fillId="34" borderId="11" xfId="0" applyNumberFormat="1" applyFont="1" applyFill="1" applyBorder="1" applyAlignment="1">
      <alignment horizontal="center" vertical="center"/>
    </xf>
    <xf numFmtId="9" fontId="23" fillId="34" borderId="14" xfId="0" applyNumberFormat="1" applyFont="1" applyFill="1" applyBorder="1" applyAlignment="1">
      <alignment horizontal="center" vertical="center"/>
    </xf>
    <xf numFmtId="9" fontId="23" fillId="34" borderId="10" xfId="0" applyNumberFormat="1"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4" xfId="0" applyFont="1" applyFill="1" applyBorder="1" applyAlignment="1">
      <alignment horizontal="center" vertical="center" wrapText="1"/>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4" xfId="0" applyFont="1" applyFill="1" applyBorder="1" applyAlignment="1">
      <alignment horizontal="center" vertical="center"/>
    </xf>
    <xf numFmtId="3" fontId="23" fillId="35" borderId="10" xfId="0" applyNumberFormat="1" applyFont="1" applyFill="1" applyBorder="1" applyAlignment="1">
      <alignment horizontal="center" vertical="center" wrapText="1"/>
    </xf>
    <xf numFmtId="3" fontId="23" fillId="35" borderId="11" xfId="0" applyNumberFormat="1" applyFont="1" applyFill="1" applyBorder="1" applyAlignment="1">
      <alignment horizontal="center" vertical="center" wrapText="1"/>
    </xf>
    <xf numFmtId="3" fontId="23" fillId="35" borderId="14" xfId="0" applyNumberFormat="1" applyFont="1" applyFill="1" applyBorder="1" applyAlignment="1">
      <alignment horizontal="center" vertical="center" wrapText="1"/>
    </xf>
    <xf numFmtId="3" fontId="23" fillId="35" borderId="11" xfId="0" applyNumberFormat="1" applyFont="1" applyFill="1" applyBorder="1" applyAlignment="1">
      <alignment horizontal="center" vertical="center"/>
    </xf>
    <xf numFmtId="3" fontId="23" fillId="35" borderId="14" xfId="0" applyNumberFormat="1" applyFont="1" applyFill="1" applyBorder="1" applyAlignment="1">
      <alignment horizontal="center" vertical="center"/>
    </xf>
    <xf numFmtId="0" fontId="23" fillId="0" borderId="10"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4" xfId="0" applyFont="1" applyFill="1" applyBorder="1" applyAlignment="1">
      <alignment horizontal="center" vertical="center"/>
    </xf>
    <xf numFmtId="0" fontId="23" fillId="0" borderId="10" xfId="0" applyFont="1" applyFill="1" applyBorder="1" applyAlignment="1">
      <alignment horizontal="left" vertical="center" wrapText="1"/>
    </xf>
    <xf numFmtId="0" fontId="23" fillId="0" borderId="11"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2" fillId="0" borderId="30" xfId="0" applyFont="1" applyBorder="1" applyAlignment="1">
      <alignment horizontal="left" vertical="center" wrapText="1"/>
    </xf>
    <xf numFmtId="0" fontId="22" fillId="0" borderId="12" xfId="0" applyFont="1" applyBorder="1" applyAlignment="1">
      <alignment horizontal="left" vertical="center" wrapText="1"/>
    </xf>
    <xf numFmtId="0" fontId="22" fillId="0" borderId="29" xfId="0" applyFont="1" applyBorder="1" applyAlignment="1">
      <alignment horizontal="left" vertical="center" wrapText="1"/>
    </xf>
    <xf numFmtId="0" fontId="22" fillId="0" borderId="31" xfId="0" applyFont="1" applyBorder="1" applyAlignment="1">
      <alignment horizontal="left" vertical="center" wrapText="1"/>
    </xf>
    <xf numFmtId="0" fontId="22" fillId="0" borderId="0" xfId="0" applyFont="1" applyBorder="1" applyAlignment="1">
      <alignment horizontal="left" vertical="center" wrapText="1"/>
    </xf>
    <xf numFmtId="0" fontId="22" fillId="0" borderId="17" xfId="0" applyFont="1" applyBorder="1" applyAlignment="1">
      <alignment horizontal="left" vertical="center" wrapText="1"/>
    </xf>
    <xf numFmtId="0" fontId="22" fillId="0" borderId="25" xfId="0" applyFont="1" applyBorder="1" applyAlignment="1">
      <alignment horizontal="left" vertical="center" wrapText="1"/>
    </xf>
    <xf numFmtId="0" fontId="22" fillId="0" borderId="13" xfId="0" applyFont="1" applyBorder="1" applyAlignment="1">
      <alignment horizontal="left" vertical="center" wrapText="1"/>
    </xf>
    <xf numFmtId="0" fontId="22" fillId="0" borderId="15" xfId="0" applyFont="1" applyBorder="1" applyAlignment="1">
      <alignment horizontal="left" vertical="center" wrapText="1"/>
    </xf>
    <xf numFmtId="0" fontId="22" fillId="34" borderId="10" xfId="0" applyFont="1" applyFill="1" applyBorder="1" applyAlignment="1">
      <alignment horizontal="left" vertical="center" wrapText="1"/>
    </xf>
    <xf numFmtId="0" fontId="22" fillId="34" borderId="11" xfId="0" applyFont="1" applyFill="1" applyBorder="1" applyAlignment="1">
      <alignment horizontal="left" vertical="center" wrapText="1"/>
    </xf>
    <xf numFmtId="0" fontId="22" fillId="34" borderId="14" xfId="0" applyFont="1" applyFill="1" applyBorder="1" applyAlignment="1">
      <alignment horizontal="left" vertical="center" wrapText="1"/>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0" fillId="0" borderId="11" xfId="0" applyFont="1" applyBorder="1"/>
    <xf numFmtId="0" fontId="0" fillId="0" borderId="14" xfId="0" applyFont="1" applyBorder="1"/>
    <xf numFmtId="0" fontId="63" fillId="0" borderId="18" xfId="0" applyFont="1" applyFill="1" applyBorder="1" applyAlignment="1">
      <alignment horizontal="center" vertical="center" wrapText="1"/>
    </xf>
    <xf numFmtId="0" fontId="63" fillId="0" borderId="16" xfId="0" applyFont="1" applyFill="1" applyBorder="1" applyAlignment="1">
      <alignment horizontal="center" vertical="center" wrapText="1"/>
    </xf>
    <xf numFmtId="0" fontId="30" fillId="0" borderId="10" xfId="0" applyFont="1" applyFill="1" applyBorder="1" applyAlignment="1">
      <alignment horizontal="center" vertical="center"/>
    </xf>
    <xf numFmtId="0" fontId="30" fillId="0" borderId="11" xfId="0" applyFont="1" applyFill="1" applyBorder="1" applyAlignment="1">
      <alignment horizontal="center" vertical="center"/>
    </xf>
    <xf numFmtId="0" fontId="30" fillId="0" borderId="14" xfId="0" applyFont="1" applyFill="1" applyBorder="1" applyAlignment="1">
      <alignment horizontal="center" vertical="center"/>
    </xf>
    <xf numFmtId="9" fontId="63" fillId="0" borderId="10" xfId="0" applyNumberFormat="1" applyFont="1" applyFill="1" applyBorder="1" applyAlignment="1">
      <alignment horizontal="center" vertical="center" wrapText="1"/>
    </xf>
    <xf numFmtId="9" fontId="63" fillId="0" borderId="11" xfId="0" applyNumberFormat="1" applyFont="1" applyFill="1" applyBorder="1" applyAlignment="1">
      <alignment horizontal="center" vertical="center" wrapText="1"/>
    </xf>
    <xf numFmtId="9" fontId="63" fillId="0" borderId="14" xfId="0" applyNumberFormat="1" applyFont="1" applyFill="1" applyBorder="1" applyAlignment="1">
      <alignment horizontal="center" vertical="center" wrapText="1"/>
    </xf>
    <xf numFmtId="9" fontId="63" fillId="0" borderId="10" xfId="0" applyNumberFormat="1" applyFont="1" applyFill="1" applyBorder="1" applyAlignment="1">
      <alignment horizontal="center" vertical="center"/>
    </xf>
    <xf numFmtId="9" fontId="63" fillId="0" borderId="14" xfId="0" applyNumberFormat="1" applyFont="1" applyFill="1" applyBorder="1" applyAlignment="1">
      <alignment horizontal="center" vertical="center"/>
    </xf>
    <xf numFmtId="9" fontId="63" fillId="0" borderId="13" xfId="0" applyNumberFormat="1" applyFont="1" applyFill="1" applyBorder="1" applyAlignment="1">
      <alignment horizontal="center" vertical="center"/>
    </xf>
    <xf numFmtId="9" fontId="63" fillId="0" borderId="11" xfId="0" applyNumberFormat="1" applyFont="1" applyFill="1" applyBorder="1" applyAlignment="1">
      <alignment horizontal="center" vertical="center"/>
    </xf>
    <xf numFmtId="0" fontId="63" fillId="0" borderId="10" xfId="0" applyFont="1" applyFill="1" applyBorder="1" applyAlignment="1">
      <alignment horizontal="center" vertical="center" wrapText="1"/>
    </xf>
    <xf numFmtId="0" fontId="63" fillId="0" borderId="11" xfId="0" applyFont="1" applyFill="1" applyBorder="1" applyAlignment="1">
      <alignment horizontal="center" vertical="center" wrapText="1"/>
    </xf>
    <xf numFmtId="0" fontId="63" fillId="0" borderId="14" xfId="0" applyFont="1" applyFill="1" applyBorder="1" applyAlignment="1">
      <alignment horizontal="center" vertical="center" wrapText="1"/>
    </xf>
    <xf numFmtId="0" fontId="63" fillId="0" borderId="10" xfId="0" applyFont="1" applyFill="1" applyBorder="1" applyAlignment="1">
      <alignment horizontal="center" vertical="center"/>
    </xf>
    <xf numFmtId="0" fontId="63" fillId="0" borderId="11" xfId="0" applyFont="1" applyFill="1" applyBorder="1" applyAlignment="1">
      <alignment horizontal="center" vertical="center"/>
    </xf>
    <xf numFmtId="0" fontId="63" fillId="0" borderId="14" xfId="0" applyFont="1" applyFill="1" applyBorder="1" applyAlignment="1">
      <alignment horizontal="center" vertical="center"/>
    </xf>
    <xf numFmtId="0" fontId="30" fillId="0" borderId="1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4" xfId="0" applyFont="1" applyFill="1" applyBorder="1" applyAlignment="1">
      <alignment horizontal="center" vertical="center" wrapText="1"/>
    </xf>
    <xf numFmtId="0" fontId="73" fillId="33" borderId="19" xfId="0" applyFont="1" applyFill="1" applyBorder="1" applyAlignment="1">
      <alignment horizontal="center" vertical="center"/>
    </xf>
    <xf numFmtId="0" fontId="22" fillId="33" borderId="11" xfId="0" applyFont="1" applyFill="1" applyBorder="1" applyAlignment="1">
      <alignment horizontal="center" vertical="center" wrapText="1"/>
    </xf>
    <xf numFmtId="0" fontId="22" fillId="33" borderId="11" xfId="0" applyFont="1" applyFill="1" applyBorder="1" applyAlignment="1">
      <alignment horizontal="center" vertical="center"/>
    </xf>
    <xf numFmtId="0" fontId="22" fillId="33" borderId="14" xfId="0" applyFont="1" applyFill="1" applyBorder="1" applyAlignment="1">
      <alignment horizontal="center" vertical="center"/>
    </xf>
    <xf numFmtId="0" fontId="19" fillId="33" borderId="30"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29" xfId="0" applyFont="1" applyFill="1" applyBorder="1" applyAlignment="1">
      <alignment horizontal="center" vertical="center"/>
    </xf>
    <xf numFmtId="0" fontId="23" fillId="34" borderId="25" xfId="0" applyFont="1" applyFill="1" applyBorder="1" applyAlignment="1">
      <alignment horizontal="center" vertical="center" wrapText="1"/>
    </xf>
    <xf numFmtId="0" fontId="26" fillId="34" borderId="25" xfId="0" applyFont="1" applyFill="1" applyBorder="1" applyAlignment="1">
      <alignment horizontal="center" vertical="center"/>
    </xf>
    <xf numFmtId="0" fontId="19" fillId="33" borderId="25" xfId="0" applyFont="1" applyFill="1" applyBorder="1" applyAlignment="1">
      <alignment horizontal="center" vertical="center"/>
    </xf>
    <xf numFmtId="0" fontId="19" fillId="33" borderId="13" xfId="0" applyFont="1" applyFill="1" applyBorder="1" applyAlignment="1">
      <alignment horizontal="center" vertical="center"/>
    </xf>
    <xf numFmtId="0" fontId="19" fillId="33" borderId="15" xfId="0" applyFont="1" applyFill="1" applyBorder="1" applyAlignment="1">
      <alignment horizontal="center" vertical="center"/>
    </xf>
    <xf numFmtId="0" fontId="22" fillId="34" borderId="21" xfId="0" applyFont="1" applyFill="1" applyBorder="1" applyAlignment="1">
      <alignment horizontal="center" vertical="center" wrapText="1"/>
    </xf>
    <xf numFmtId="0" fontId="19" fillId="33" borderId="21" xfId="0" applyFont="1" applyFill="1" applyBorder="1" applyAlignment="1">
      <alignment horizontal="center" vertical="center" wrapText="1"/>
    </xf>
    <xf numFmtId="0" fontId="23" fillId="33" borderId="10" xfId="0" applyFont="1" applyFill="1" applyBorder="1" applyAlignment="1">
      <alignment horizontal="center" vertical="center"/>
    </xf>
    <xf numFmtId="0" fontId="23" fillId="33" borderId="11" xfId="0" applyFont="1" applyFill="1" applyBorder="1" applyAlignment="1">
      <alignment horizontal="center" vertical="center"/>
    </xf>
    <xf numFmtId="0" fontId="23" fillId="33" borderId="14" xfId="0" applyFont="1" applyFill="1" applyBorder="1" applyAlignment="1">
      <alignment horizontal="center" vertical="center"/>
    </xf>
    <xf numFmtId="0" fontId="27" fillId="34" borderId="10" xfId="0" applyFont="1" applyFill="1" applyBorder="1" applyAlignment="1">
      <alignment horizontal="center" vertical="center" wrapText="1"/>
    </xf>
    <xf numFmtId="0" fontId="27" fillId="34" borderId="11" xfId="0" applyFont="1" applyFill="1" applyBorder="1" applyAlignment="1">
      <alignment horizontal="center" vertical="center" wrapText="1"/>
    </xf>
    <xf numFmtId="0" fontId="27" fillId="34" borderId="14" xfId="0" applyFont="1" applyFill="1" applyBorder="1" applyAlignment="1">
      <alignment horizontal="center" vertical="center" wrapText="1"/>
    </xf>
    <xf numFmtId="0" fontId="23" fillId="34" borderId="25" xfId="0" applyFont="1" applyFill="1" applyBorder="1" applyAlignment="1">
      <alignment horizontal="center" vertical="center"/>
    </xf>
    <xf numFmtId="49" fontId="19" fillId="34" borderId="57" xfId="0" applyNumberFormat="1" applyFont="1" applyFill="1" applyBorder="1" applyAlignment="1">
      <alignment horizontal="center" vertical="center"/>
    </xf>
    <xf numFmtId="49" fontId="19" fillId="34" borderId="14" xfId="0" applyNumberFormat="1" applyFont="1" applyFill="1" applyBorder="1" applyAlignment="1">
      <alignment horizontal="center" vertical="center"/>
    </xf>
    <xf numFmtId="9" fontId="27" fillId="34" borderId="10" xfId="0" applyNumberFormat="1" applyFont="1" applyFill="1" applyBorder="1" applyAlignment="1">
      <alignment horizontal="center" vertical="center"/>
    </xf>
    <xf numFmtId="9" fontId="27" fillId="34" borderId="12" xfId="0" applyNumberFormat="1" applyFont="1" applyFill="1" applyBorder="1" applyAlignment="1">
      <alignment horizontal="center" vertical="center"/>
    </xf>
    <xf numFmtId="9" fontId="27" fillId="34" borderId="11" xfId="0" applyNumberFormat="1" applyFont="1" applyFill="1" applyBorder="1" applyAlignment="1">
      <alignment horizontal="center" vertical="center"/>
    </xf>
    <xf numFmtId="9" fontId="27" fillId="34" borderId="14" xfId="0" applyNumberFormat="1" applyFont="1" applyFill="1" applyBorder="1" applyAlignment="1">
      <alignment horizontal="center" vertical="center"/>
    </xf>
    <xf numFmtId="9" fontId="83" fillId="34" borderId="10" xfId="0" applyNumberFormat="1" applyFont="1" applyFill="1" applyBorder="1" applyAlignment="1">
      <alignment horizontal="center" vertical="center"/>
    </xf>
    <xf numFmtId="9" fontId="83" fillId="34" borderId="12" xfId="0" applyNumberFormat="1" applyFont="1" applyFill="1" applyBorder="1" applyAlignment="1">
      <alignment horizontal="center" vertical="center"/>
    </xf>
    <xf numFmtId="9" fontId="83" fillId="34" borderId="11" xfId="0" applyNumberFormat="1" applyFont="1" applyFill="1" applyBorder="1" applyAlignment="1">
      <alignment horizontal="center" vertical="center"/>
    </xf>
    <xf numFmtId="9" fontId="83" fillId="34" borderId="14" xfId="0" applyNumberFormat="1" applyFont="1" applyFill="1" applyBorder="1" applyAlignment="1">
      <alignment horizontal="center" vertical="center"/>
    </xf>
    <xf numFmtId="0" fontId="51" fillId="33" borderId="10" xfId="0" applyFont="1" applyFill="1" applyBorder="1" applyAlignment="1">
      <alignment horizontal="center" vertical="center"/>
    </xf>
    <xf numFmtId="0" fontId="51" fillId="33" borderId="11" xfId="0" applyFont="1" applyFill="1" applyBorder="1" applyAlignment="1">
      <alignment horizontal="center" vertical="center"/>
    </xf>
    <xf numFmtId="0" fontId="51" fillId="33" borderId="14" xfId="0" applyFont="1" applyFill="1" applyBorder="1" applyAlignment="1">
      <alignment horizontal="center" vertical="center"/>
    </xf>
    <xf numFmtId="0" fontId="88" fillId="0" borderId="0" xfId="0" applyFont="1"/>
    <xf numFmtId="0" fontId="38" fillId="34" borderId="13" xfId="0" applyFont="1" applyFill="1" applyBorder="1" applyAlignment="1">
      <alignment horizontal="center" vertical="center"/>
    </xf>
    <xf numFmtId="0" fontId="38" fillId="34" borderId="15" xfId="0" applyFont="1" applyFill="1" applyBorder="1" applyAlignment="1">
      <alignment horizontal="center" vertical="center"/>
    </xf>
    <xf numFmtId="9" fontId="40" fillId="34" borderId="30" xfId="0" applyNumberFormat="1" applyFont="1" applyFill="1" applyBorder="1" applyAlignment="1">
      <alignment horizontal="center" vertical="center"/>
    </xf>
    <xf numFmtId="9" fontId="40" fillId="34" borderId="12" xfId="0" applyNumberFormat="1" applyFont="1" applyFill="1" applyBorder="1" applyAlignment="1">
      <alignment horizontal="center" vertical="center"/>
    </xf>
    <xf numFmtId="9" fontId="40" fillId="34" borderId="29" xfId="0" applyNumberFormat="1" applyFont="1" applyFill="1" applyBorder="1" applyAlignment="1">
      <alignment horizontal="center" vertical="center"/>
    </xf>
    <xf numFmtId="0" fontId="88" fillId="0" borderId="0" xfId="0" applyFont="1" applyFill="1"/>
    <xf numFmtId="3" fontId="40" fillId="38" borderId="16" xfId="0" applyNumberFormat="1" applyFont="1" applyFill="1" applyBorder="1" applyAlignment="1">
      <alignment horizontal="center" vertical="center" wrapText="1"/>
    </xf>
    <xf numFmtId="0" fontId="29" fillId="0" borderId="0" xfId="0" applyFont="1" applyFill="1" applyBorder="1" applyAlignment="1">
      <alignment vertical="center" wrapText="1"/>
    </xf>
    <xf numFmtId="0" fontId="32" fillId="0" borderId="62" xfId="0" applyFont="1" applyBorder="1" applyAlignment="1">
      <alignment horizontal="center" vertical="center" wrapText="1"/>
    </xf>
    <xf numFmtId="0" fontId="32" fillId="0" borderId="63" xfId="0" applyFont="1" applyBorder="1"/>
    <xf numFmtId="0" fontId="32" fillId="0" borderId="64" xfId="0" applyFont="1" applyBorder="1"/>
    <xf numFmtId="0" fontId="32" fillId="0" borderId="62" xfId="0" applyFont="1" applyBorder="1" applyAlignment="1">
      <alignment horizontal="center" vertical="center" wrapText="1"/>
    </xf>
    <xf numFmtId="0" fontId="32" fillId="0" borderId="65" xfId="0" applyFont="1" applyBorder="1" applyAlignment="1">
      <alignment horizontal="center" vertical="center" wrapText="1"/>
    </xf>
    <xf numFmtId="0" fontId="32" fillId="0" borderId="21" xfId="0" applyFont="1" applyBorder="1"/>
    <xf numFmtId="0" fontId="32" fillId="0" borderId="66" xfId="0" applyFont="1" applyBorder="1"/>
    <xf numFmtId="0" fontId="32" fillId="0" borderId="65" xfId="0" applyFont="1" applyBorder="1" applyAlignment="1">
      <alignment horizontal="center" vertical="center" wrapText="1"/>
    </xf>
    <xf numFmtId="0" fontId="32" fillId="0" borderId="67" xfId="0" applyFont="1" applyBorder="1" applyAlignment="1">
      <alignment horizontal="center" vertical="center" wrapText="1"/>
    </xf>
    <xf numFmtId="0" fontId="32" fillId="0" borderId="68" xfId="0" applyFont="1" applyBorder="1"/>
    <xf numFmtId="0" fontId="32" fillId="0" borderId="69" xfId="0" applyFont="1" applyBorder="1"/>
    <xf numFmtId="0" fontId="32" fillId="0" borderId="67" xfId="0" applyFont="1" applyBorder="1" applyAlignment="1">
      <alignment horizontal="center" vertic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14" xfId="46"/>
    <cellStyle name="Normal 2" xfId="42"/>
    <cellStyle name="Normal 3" xfId="44"/>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2:G50"/>
  <sheetViews>
    <sheetView zoomScale="120" zoomScaleNormal="120" zoomScaleSheetLayoutView="70" workbookViewId="0">
      <selection activeCell="B7" sqref="B7:G7"/>
    </sheetView>
  </sheetViews>
  <sheetFormatPr defaultRowHeight="15" x14ac:dyDescent="0.25"/>
  <cols>
    <col min="1" max="1" width="23.140625" customWidth="1"/>
    <col min="2" max="2" width="12.28515625" customWidth="1"/>
    <col min="5" max="5" width="28.42578125" customWidth="1"/>
    <col min="6" max="6" width="12.5703125" customWidth="1"/>
    <col min="7" max="7" width="7.140625" customWidth="1"/>
  </cols>
  <sheetData>
    <row r="2" spans="1:7" x14ac:dyDescent="0.25">
      <c r="A2" s="481" t="s">
        <v>367</v>
      </c>
      <c r="B2" s="481"/>
      <c r="C2" s="481"/>
      <c r="D2" s="481"/>
      <c r="E2" s="481"/>
      <c r="F2" s="481"/>
      <c r="G2" s="481"/>
    </row>
    <row r="4" spans="1:7" ht="15.75" thickBot="1" x14ac:dyDescent="0.3"/>
    <row r="5" spans="1:7" ht="45" customHeight="1" thickBot="1" x14ac:dyDescent="0.3">
      <c r="A5" s="323" t="s">
        <v>368</v>
      </c>
      <c r="B5" s="485" t="s">
        <v>369</v>
      </c>
      <c r="C5" s="486"/>
      <c r="D5" s="486"/>
      <c r="E5" s="486"/>
      <c r="F5" s="486"/>
      <c r="G5" s="487"/>
    </row>
    <row r="6" spans="1:7" ht="75.75" customHeight="1" thickBot="1" x14ac:dyDescent="0.3">
      <c r="A6" s="324" t="s">
        <v>370</v>
      </c>
      <c r="B6" s="488" t="s">
        <v>371</v>
      </c>
      <c r="C6" s="489"/>
      <c r="D6" s="489"/>
      <c r="E6" s="489"/>
      <c r="F6" s="489"/>
      <c r="G6" s="490"/>
    </row>
    <row r="7" spans="1:7" ht="129" customHeight="1" thickBot="1" x14ac:dyDescent="0.3">
      <c r="A7" s="324" t="s">
        <v>372</v>
      </c>
      <c r="B7" s="491" t="s">
        <v>373</v>
      </c>
      <c r="C7" s="492"/>
      <c r="D7" s="492"/>
      <c r="E7" s="492"/>
      <c r="F7" s="492"/>
      <c r="G7" s="493"/>
    </row>
    <row r="8" spans="1:7" ht="33.75" customHeight="1" thickBot="1" x14ac:dyDescent="0.3">
      <c r="A8" s="324" t="s">
        <v>374</v>
      </c>
      <c r="B8" s="325" t="s">
        <v>375</v>
      </c>
      <c r="C8" s="494" t="s">
        <v>7</v>
      </c>
      <c r="D8" s="494"/>
      <c r="E8" s="494"/>
      <c r="F8" s="494"/>
      <c r="G8" s="495"/>
    </row>
    <row r="9" spans="1:7" ht="121.5" customHeight="1" thickBot="1" x14ac:dyDescent="0.3">
      <c r="A9" s="326" t="s">
        <v>64</v>
      </c>
      <c r="B9" s="327" t="s">
        <v>65</v>
      </c>
      <c r="C9" s="496" t="s">
        <v>376</v>
      </c>
      <c r="D9" s="492"/>
      <c r="E9" s="492"/>
      <c r="F9" s="492"/>
      <c r="G9" s="493"/>
    </row>
    <row r="10" spans="1:7" ht="154.5" customHeight="1" thickBot="1" x14ac:dyDescent="0.3">
      <c r="A10" s="326" t="s">
        <v>377</v>
      </c>
      <c r="B10" s="327" t="s">
        <v>66</v>
      </c>
      <c r="C10" s="496" t="s">
        <v>67</v>
      </c>
      <c r="D10" s="492"/>
      <c r="E10" s="492"/>
      <c r="F10" s="492"/>
      <c r="G10" s="493"/>
    </row>
    <row r="11" spans="1:7" ht="155.25" customHeight="1" thickBot="1" x14ac:dyDescent="0.3">
      <c r="A11" s="326" t="s">
        <v>378</v>
      </c>
      <c r="B11" s="327" t="s">
        <v>68</v>
      </c>
      <c r="C11" s="496" t="s">
        <v>69</v>
      </c>
      <c r="D11" s="492"/>
      <c r="E11" s="492"/>
      <c r="F11" s="492"/>
      <c r="G11" s="493"/>
    </row>
    <row r="12" spans="1:7" ht="130.5" customHeight="1" thickBot="1" x14ac:dyDescent="0.3">
      <c r="A12" s="326" t="s">
        <v>379</v>
      </c>
      <c r="B12" s="327" t="s">
        <v>70</v>
      </c>
      <c r="C12" s="496" t="s">
        <v>380</v>
      </c>
      <c r="D12" s="492"/>
      <c r="E12" s="492"/>
      <c r="F12" s="492"/>
      <c r="G12" s="493"/>
    </row>
    <row r="13" spans="1:7" ht="107.25" customHeight="1" thickBot="1" x14ac:dyDescent="0.3">
      <c r="A13" s="326" t="s">
        <v>381</v>
      </c>
      <c r="B13" s="327" t="s">
        <v>71</v>
      </c>
      <c r="C13" s="496" t="s">
        <v>72</v>
      </c>
      <c r="D13" s="492"/>
      <c r="E13" s="492"/>
      <c r="F13" s="492"/>
      <c r="G13" s="493"/>
    </row>
    <row r="14" spans="1:7" ht="56.25" customHeight="1" thickBot="1" x14ac:dyDescent="0.3">
      <c r="A14" s="326" t="s">
        <v>382</v>
      </c>
      <c r="B14" s="327" t="s">
        <v>73</v>
      </c>
      <c r="C14" s="496" t="s">
        <v>383</v>
      </c>
      <c r="D14" s="492"/>
      <c r="E14" s="492"/>
      <c r="F14" s="492"/>
      <c r="G14" s="493"/>
    </row>
    <row r="15" spans="1:7" ht="96" customHeight="1" thickBot="1" x14ac:dyDescent="0.3">
      <c r="A15" s="326" t="s">
        <v>384</v>
      </c>
      <c r="B15" s="327" t="s">
        <v>74</v>
      </c>
      <c r="C15" s="482" t="s">
        <v>385</v>
      </c>
      <c r="D15" s="483"/>
      <c r="E15" s="483"/>
      <c r="F15" s="483"/>
      <c r="G15" s="484"/>
    </row>
    <row r="26" ht="15" customHeight="1" x14ac:dyDescent="0.25"/>
    <row r="30" ht="15" customHeight="1" x14ac:dyDescent="0.25"/>
    <row r="34" ht="15" customHeight="1" x14ac:dyDescent="0.25"/>
    <row r="38" ht="15" customHeight="1" x14ac:dyDescent="0.25"/>
    <row r="42" ht="15" customHeight="1" x14ac:dyDescent="0.25"/>
    <row r="46" ht="15" customHeight="1" x14ac:dyDescent="0.25"/>
    <row r="50" ht="15" customHeight="1" x14ac:dyDescent="0.25"/>
  </sheetData>
  <mergeCells count="12">
    <mergeCell ref="A2:G2"/>
    <mergeCell ref="C15:G15"/>
    <mergeCell ref="B5:G5"/>
    <mergeCell ref="B6:G6"/>
    <mergeCell ref="B7:G7"/>
    <mergeCell ref="C8:G8"/>
    <mergeCell ref="C9:G9"/>
    <mergeCell ref="C10:G10"/>
    <mergeCell ref="C11:G11"/>
    <mergeCell ref="C12:G12"/>
    <mergeCell ref="C13:G13"/>
    <mergeCell ref="C14:G14"/>
  </mergeCells>
  <pageMargins left="0.47" right="0.33" top="0.43" bottom="0.4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339"/>
  <sheetViews>
    <sheetView zoomScale="115" zoomScaleNormal="115" workbookViewId="0">
      <selection activeCell="O329" sqref="O329"/>
    </sheetView>
  </sheetViews>
  <sheetFormatPr defaultRowHeight="15" x14ac:dyDescent="0.25"/>
  <cols>
    <col min="1" max="1" width="29.140625" customWidth="1"/>
    <col min="2" max="4" width="11.7109375" customWidth="1"/>
    <col min="5" max="5" width="12.5703125" customWidth="1"/>
    <col min="6" max="6" width="12.5703125" style="63" customWidth="1"/>
    <col min="7" max="7" width="11.85546875" customWidth="1"/>
    <col min="8" max="8" width="10.85546875" customWidth="1"/>
  </cols>
  <sheetData>
    <row r="1" spans="1:7" x14ac:dyDescent="0.25">
      <c r="A1" s="500" t="s">
        <v>386</v>
      </c>
      <c r="B1" s="500"/>
      <c r="C1" s="500"/>
      <c r="D1" s="500"/>
      <c r="E1" s="500"/>
    </row>
    <row r="2" spans="1:7" ht="30.75" customHeight="1" x14ac:dyDescent="0.25">
      <c r="A2" s="501" t="s">
        <v>387</v>
      </c>
      <c r="B2" s="501"/>
      <c r="C2" s="501"/>
      <c r="D2" s="501"/>
      <c r="E2" s="501"/>
      <c r="F2" s="14"/>
      <c r="G2" s="14"/>
    </row>
    <row r="3" spans="1:7" x14ac:dyDescent="0.25">
      <c r="A3" s="502" t="s">
        <v>48</v>
      </c>
      <c r="B3" s="502"/>
      <c r="C3" s="502"/>
      <c r="D3" s="502"/>
      <c r="E3" s="502"/>
      <c r="F3" s="219"/>
    </row>
    <row r="4" spans="1:7" ht="15.75" thickBot="1" x14ac:dyDescent="0.3"/>
    <row r="5" spans="1:7" ht="15.75" thickBot="1" x14ac:dyDescent="0.3">
      <c r="A5" s="18" t="s">
        <v>21</v>
      </c>
      <c r="B5" s="503" t="s">
        <v>75</v>
      </c>
      <c r="C5" s="503"/>
      <c r="D5" s="503"/>
      <c r="E5" s="503"/>
      <c r="F5" s="220"/>
    </row>
    <row r="6" spans="1:7" ht="15.75" thickBot="1" x14ac:dyDescent="0.3">
      <c r="A6" s="18" t="s">
        <v>4</v>
      </c>
      <c r="B6" s="504" t="s">
        <v>74</v>
      </c>
      <c r="C6" s="505"/>
      <c r="D6" s="505"/>
      <c r="E6" s="506"/>
      <c r="F6" s="221"/>
    </row>
    <row r="7" spans="1:7" ht="15.75" thickBot="1" x14ac:dyDescent="0.3">
      <c r="A7" s="18" t="s">
        <v>26</v>
      </c>
      <c r="B7" s="482" t="s">
        <v>49</v>
      </c>
      <c r="C7" s="483"/>
      <c r="D7" s="483"/>
      <c r="E7" s="484"/>
      <c r="F7" s="222"/>
    </row>
    <row r="8" spans="1:7" ht="15.75" thickBot="1" x14ac:dyDescent="0.3">
      <c r="A8" s="507" t="s">
        <v>7</v>
      </c>
      <c r="B8" s="508"/>
      <c r="C8" s="508"/>
      <c r="D8" s="508"/>
      <c r="E8" s="509"/>
      <c r="F8" s="223"/>
    </row>
    <row r="9" spans="1:7" ht="15.75" thickBot="1" x14ac:dyDescent="0.3">
      <c r="A9" s="510" t="s">
        <v>299</v>
      </c>
      <c r="B9" s="511"/>
      <c r="C9" s="511"/>
      <c r="D9" s="511"/>
      <c r="E9" s="512"/>
      <c r="F9" s="224"/>
    </row>
    <row r="10" spans="1:7" ht="15.75" thickBot="1" x14ac:dyDescent="0.3">
      <c r="A10" s="510"/>
      <c r="B10" s="511"/>
      <c r="C10" s="511"/>
      <c r="D10" s="511"/>
      <c r="E10" s="512"/>
      <c r="F10" s="224"/>
    </row>
    <row r="11" spans="1:7" ht="25.5" customHeight="1" thickBot="1" x14ac:dyDescent="0.3">
      <c r="A11" s="510"/>
      <c r="B11" s="511"/>
      <c r="C11" s="511"/>
      <c r="D11" s="511"/>
      <c r="E11" s="512"/>
      <c r="F11" s="224"/>
    </row>
    <row r="12" spans="1:7" ht="27" customHeight="1" thickBot="1" x14ac:dyDescent="0.3">
      <c r="A12" s="17" t="s">
        <v>10</v>
      </c>
      <c r="B12" s="513" t="s">
        <v>300</v>
      </c>
      <c r="C12" s="514"/>
      <c r="D12" s="514"/>
      <c r="E12" s="515"/>
      <c r="F12" s="220"/>
    </row>
    <row r="13" spans="1:7" x14ac:dyDescent="0.25">
      <c r="A13" s="516" t="s">
        <v>11</v>
      </c>
      <c r="B13" s="2">
        <v>2019</v>
      </c>
      <c r="C13" s="2">
        <v>2020</v>
      </c>
      <c r="D13" s="2">
        <v>2021</v>
      </c>
      <c r="E13" s="2">
        <v>2022</v>
      </c>
      <c r="F13" s="225"/>
    </row>
    <row r="14" spans="1:7" ht="15.75" thickBot="1" x14ac:dyDescent="0.3">
      <c r="A14" s="517"/>
      <c r="B14" s="3" t="s">
        <v>5</v>
      </c>
      <c r="C14" s="3" t="s">
        <v>6</v>
      </c>
      <c r="D14" s="3" t="s">
        <v>6</v>
      </c>
      <c r="E14" s="3" t="s">
        <v>6</v>
      </c>
      <c r="F14" s="225"/>
    </row>
    <row r="15" spans="1:7" ht="15.75" thickBot="1" x14ac:dyDescent="0.3">
      <c r="A15" s="71" t="s">
        <v>301</v>
      </c>
      <c r="B15" s="7">
        <v>26</v>
      </c>
      <c r="C15" s="40">
        <v>27</v>
      </c>
      <c r="D15" s="40">
        <v>28</v>
      </c>
      <c r="E15" s="40">
        <v>29</v>
      </c>
      <c r="F15" s="227"/>
    </row>
    <row r="16" spans="1:7" ht="34.5" thickBot="1" x14ac:dyDescent="0.3">
      <c r="A16" s="4" t="s">
        <v>302</v>
      </c>
      <c r="B16" s="7">
        <v>31</v>
      </c>
      <c r="C16" s="40">
        <v>36</v>
      </c>
      <c r="D16" s="40">
        <v>38</v>
      </c>
      <c r="E16" s="40">
        <v>40</v>
      </c>
      <c r="F16" s="227"/>
    </row>
    <row r="17" spans="1:7" ht="23.25" thickBot="1" x14ac:dyDescent="0.3">
      <c r="A17" s="4" t="s">
        <v>303</v>
      </c>
      <c r="B17" s="226">
        <v>0.41499999999999998</v>
      </c>
      <c r="C17" s="226">
        <v>0.5</v>
      </c>
      <c r="D17" s="226">
        <v>0.55000000000000004</v>
      </c>
      <c r="E17" s="226">
        <v>0.6</v>
      </c>
      <c r="F17" s="227"/>
    </row>
    <row r="18" spans="1:7" ht="23.25" thickBot="1" x14ac:dyDescent="0.3">
      <c r="A18" s="4" t="s">
        <v>304</v>
      </c>
      <c r="B18" s="226">
        <v>0.62</v>
      </c>
      <c r="C18" s="226">
        <v>0.65</v>
      </c>
      <c r="D18" s="226">
        <v>0.65</v>
      </c>
      <c r="E18" s="226">
        <v>0.65</v>
      </c>
      <c r="F18" s="227"/>
    </row>
    <row r="19" spans="1:7" ht="28.5" customHeight="1" thickBot="1" x14ac:dyDescent="0.3">
      <c r="A19" s="4" t="s">
        <v>305</v>
      </c>
      <c r="B19" s="226">
        <v>0.38</v>
      </c>
      <c r="C19" s="226">
        <v>0.35</v>
      </c>
      <c r="D19" s="226">
        <v>0.35</v>
      </c>
      <c r="E19" s="226">
        <v>0.35</v>
      </c>
      <c r="F19" s="227"/>
    </row>
    <row r="20" spans="1:7" ht="45.75" thickBot="1" x14ac:dyDescent="0.3">
      <c r="A20" s="4" t="s">
        <v>306</v>
      </c>
      <c r="B20" s="226">
        <v>0.7</v>
      </c>
      <c r="C20" s="226">
        <v>0.75</v>
      </c>
      <c r="D20" s="226">
        <v>0.8</v>
      </c>
      <c r="E20" s="226">
        <v>0.83</v>
      </c>
      <c r="F20" s="125"/>
    </row>
    <row r="21" spans="1:7" ht="34.5" thickBot="1" x14ac:dyDescent="0.3">
      <c r="A21" s="4" t="s">
        <v>307</v>
      </c>
      <c r="B21" s="226">
        <v>0.7</v>
      </c>
      <c r="C21" s="226">
        <v>0.75</v>
      </c>
      <c r="D21" s="226">
        <v>0.8</v>
      </c>
      <c r="E21" s="226">
        <v>0.85</v>
      </c>
      <c r="F21" s="227"/>
      <c r="G21" s="118"/>
    </row>
    <row r="22" spans="1:7" ht="40.5" customHeight="1" thickBot="1" x14ac:dyDescent="0.3">
      <c r="A22" s="15" t="s">
        <v>12</v>
      </c>
      <c r="B22" s="518" t="s">
        <v>308</v>
      </c>
      <c r="C22" s="519"/>
      <c r="D22" s="519"/>
      <c r="E22" s="520"/>
      <c r="F22" s="224"/>
    </row>
    <row r="23" spans="1:7" ht="15.75" thickBot="1" x14ac:dyDescent="0.3">
      <c r="A23" s="497" t="s">
        <v>13</v>
      </c>
      <c r="B23" s="498"/>
      <c r="C23" s="498"/>
      <c r="D23" s="498"/>
      <c r="E23" s="499"/>
      <c r="F23" s="225"/>
    </row>
    <row r="24" spans="1:7" ht="15.75" thickBot="1" x14ac:dyDescent="0.3">
      <c r="A24" s="71" t="s">
        <v>309</v>
      </c>
      <c r="B24" s="226">
        <v>0.4</v>
      </c>
      <c r="C24" s="226">
        <v>0.39</v>
      </c>
      <c r="D24" s="226">
        <v>0.38</v>
      </c>
      <c r="E24" s="226">
        <v>0.37</v>
      </c>
      <c r="F24" s="227"/>
    </row>
    <row r="25" spans="1:7" ht="15.75" thickBot="1" x14ac:dyDescent="0.3">
      <c r="A25" s="71" t="s">
        <v>310</v>
      </c>
      <c r="B25" s="226">
        <v>0.6</v>
      </c>
      <c r="C25" s="226">
        <v>0.61</v>
      </c>
      <c r="D25" s="226">
        <v>0.62</v>
      </c>
      <c r="E25" s="226">
        <v>0.63</v>
      </c>
      <c r="F25" s="227"/>
    </row>
    <row r="26" spans="1:7" ht="15.75" thickBot="1" x14ac:dyDescent="0.3">
      <c r="A26" s="71" t="s">
        <v>311</v>
      </c>
      <c r="B26" s="226">
        <v>0.56999999999999995</v>
      </c>
      <c r="C26" s="226">
        <v>0.5</v>
      </c>
      <c r="D26" s="226">
        <v>0.5</v>
      </c>
      <c r="E26" s="226">
        <v>0.5</v>
      </c>
      <c r="F26" s="227"/>
    </row>
    <row r="27" spans="1:7" ht="15.75" thickBot="1" x14ac:dyDescent="0.3">
      <c r="A27" s="71" t="s">
        <v>312</v>
      </c>
      <c r="B27" s="226">
        <v>0.48</v>
      </c>
      <c r="C27" s="226">
        <v>0.5</v>
      </c>
      <c r="D27" s="226">
        <v>0.5</v>
      </c>
      <c r="E27" s="226">
        <v>0.5</v>
      </c>
      <c r="F27" s="227"/>
    </row>
    <row r="28" spans="1:7" ht="23.25" thickBot="1" x14ac:dyDescent="0.3">
      <c r="A28" s="71" t="s">
        <v>313</v>
      </c>
      <c r="B28" s="32">
        <v>0</v>
      </c>
      <c r="C28" s="32">
        <v>0</v>
      </c>
      <c r="D28" s="32">
        <v>0</v>
      </c>
      <c r="E28" s="32">
        <v>0</v>
      </c>
      <c r="F28" s="228"/>
    </row>
    <row r="29" spans="1:7" ht="45.75" thickBot="1" x14ac:dyDescent="0.3">
      <c r="A29" s="4" t="s">
        <v>306</v>
      </c>
      <c r="B29" s="226">
        <v>0.7</v>
      </c>
      <c r="C29" s="226">
        <v>0.75</v>
      </c>
      <c r="D29" s="226">
        <v>0.8</v>
      </c>
      <c r="E29" s="226">
        <v>0.83</v>
      </c>
      <c r="F29" s="228"/>
    </row>
    <row r="30" spans="1:7" ht="23.25" thickBot="1" x14ac:dyDescent="0.3">
      <c r="A30" s="71" t="s">
        <v>314</v>
      </c>
      <c r="B30" s="32">
        <v>7</v>
      </c>
      <c r="C30" s="32">
        <v>8</v>
      </c>
      <c r="D30" s="32">
        <v>8</v>
      </c>
      <c r="E30" s="32">
        <v>8</v>
      </c>
      <c r="F30" s="228"/>
    </row>
    <row r="31" spans="1:7" ht="34.5" thickBot="1" x14ac:dyDescent="0.3">
      <c r="A31" s="124" t="s">
        <v>388</v>
      </c>
      <c r="B31" s="331">
        <v>0</v>
      </c>
      <c r="C31" s="331">
        <v>1</v>
      </c>
      <c r="D31" s="331">
        <v>1</v>
      </c>
      <c r="E31" s="331">
        <v>1</v>
      </c>
      <c r="F31" s="229"/>
    </row>
    <row r="32" spans="1:7" ht="15.75" thickBot="1" x14ac:dyDescent="0.3">
      <c r="A32" s="521" t="s">
        <v>33</v>
      </c>
      <c r="B32" s="522"/>
      <c r="C32" s="522"/>
      <c r="D32" s="522"/>
      <c r="E32" s="523"/>
      <c r="F32" s="230"/>
    </row>
    <row r="33" spans="1:6" ht="15.75" thickBot="1" x14ac:dyDescent="0.3">
      <c r="A33" s="524" t="s">
        <v>43</v>
      </c>
      <c r="B33" s="525"/>
      <c r="C33" s="525"/>
      <c r="D33" s="525"/>
      <c r="E33" s="526"/>
      <c r="F33" s="231"/>
    </row>
    <row r="34" spans="1:6" ht="15.75" customHeight="1" thickBot="1" x14ac:dyDescent="0.3">
      <c r="A34" s="232" t="s">
        <v>28</v>
      </c>
      <c r="B34" s="527" t="s">
        <v>315</v>
      </c>
      <c r="C34" s="527"/>
      <c r="D34" s="527"/>
      <c r="E34" s="233" t="s">
        <v>316</v>
      </c>
      <c r="F34" s="234"/>
    </row>
    <row r="35" spans="1:6" ht="15.75" thickBot="1" x14ac:dyDescent="0.3">
      <c r="A35" s="4" t="s">
        <v>9</v>
      </c>
      <c r="B35" s="528" t="s">
        <v>317</v>
      </c>
      <c r="C35" s="529"/>
      <c r="D35" s="529"/>
      <c r="E35" s="530"/>
      <c r="F35" s="235"/>
    </row>
    <row r="36" spans="1:6" ht="15.75" thickBot="1" x14ac:dyDescent="0.3">
      <c r="A36" s="4" t="s">
        <v>14</v>
      </c>
      <c r="B36" s="531" t="s">
        <v>318</v>
      </c>
      <c r="C36" s="532"/>
      <c r="D36" s="532"/>
      <c r="E36" s="533"/>
      <c r="F36" s="234"/>
    </row>
    <row r="37" spans="1:6" x14ac:dyDescent="0.25">
      <c r="A37" s="516"/>
      <c r="B37" s="19">
        <v>2019</v>
      </c>
      <c r="C37" s="19">
        <v>2020</v>
      </c>
      <c r="D37" s="19">
        <v>2021</v>
      </c>
      <c r="E37" s="19">
        <v>2022</v>
      </c>
      <c r="F37" s="236"/>
    </row>
    <row r="38" spans="1:6" ht="15.75" thickBot="1" x14ac:dyDescent="0.3">
      <c r="A38" s="517"/>
      <c r="B38" s="20" t="s">
        <v>5</v>
      </c>
      <c r="C38" s="20" t="s">
        <v>6</v>
      </c>
      <c r="D38" s="20" t="s">
        <v>6</v>
      </c>
      <c r="E38" s="20" t="s">
        <v>6</v>
      </c>
      <c r="F38" s="236"/>
    </row>
    <row r="39" spans="1:6" ht="15.75" thickBot="1" x14ac:dyDescent="0.3">
      <c r="A39" s="4" t="s">
        <v>8</v>
      </c>
      <c r="B39" s="6">
        <v>163</v>
      </c>
      <c r="C39" s="6">
        <v>163</v>
      </c>
      <c r="D39" s="6">
        <v>163</v>
      </c>
      <c r="E39" s="6">
        <v>163</v>
      </c>
      <c r="F39" s="237"/>
    </row>
    <row r="40" spans="1:6" ht="15.75" thickBot="1" x14ac:dyDescent="0.3">
      <c r="A40" s="4" t="s">
        <v>15</v>
      </c>
      <c r="B40" s="6">
        <f>B69</f>
        <v>312720</v>
      </c>
      <c r="C40" s="6">
        <f>C69</f>
        <v>312720</v>
      </c>
      <c r="D40" s="6">
        <f>D69</f>
        <v>312720</v>
      </c>
      <c r="E40" s="6">
        <f>E69</f>
        <v>312720</v>
      </c>
      <c r="F40" s="237"/>
    </row>
    <row r="41" spans="1:6" ht="15.75" thickBot="1" x14ac:dyDescent="0.3">
      <c r="A41" s="4" t="s">
        <v>23</v>
      </c>
      <c r="B41" s="6">
        <f>B40/B39</f>
        <v>1918.5276073619632</v>
      </c>
      <c r="C41" s="6">
        <f>C40/C39</f>
        <v>1918.5276073619632</v>
      </c>
      <c r="D41" s="6">
        <f>D40/D39</f>
        <v>1918.5276073619632</v>
      </c>
      <c r="E41" s="6">
        <f>E40/E39</f>
        <v>1918.5276073619632</v>
      </c>
      <c r="F41" s="237"/>
    </row>
    <row r="42" spans="1:6" ht="15.75" thickBot="1" x14ac:dyDescent="0.3">
      <c r="A42" s="4" t="s">
        <v>16</v>
      </c>
      <c r="B42" s="314" t="s">
        <v>22</v>
      </c>
      <c r="C42" s="8">
        <f t="shared" ref="C42:E44" si="0">C39/B39-1</f>
        <v>0</v>
      </c>
      <c r="D42" s="8">
        <f t="shared" si="0"/>
        <v>0</v>
      </c>
      <c r="E42" s="8">
        <f t="shared" si="0"/>
        <v>0</v>
      </c>
      <c r="F42" s="238"/>
    </row>
    <row r="43" spans="1:6" ht="15.75" thickBot="1" x14ac:dyDescent="0.3">
      <c r="A43" s="4" t="s">
        <v>17</v>
      </c>
      <c r="B43" s="314" t="s">
        <v>22</v>
      </c>
      <c r="C43" s="8">
        <f t="shared" si="0"/>
        <v>0</v>
      </c>
      <c r="D43" s="8">
        <f t="shared" si="0"/>
        <v>0</v>
      </c>
      <c r="E43" s="8">
        <f t="shared" si="0"/>
        <v>0</v>
      </c>
      <c r="F43" s="238"/>
    </row>
    <row r="44" spans="1:6" ht="15.75" thickBot="1" x14ac:dyDescent="0.3">
      <c r="A44" s="4" t="s">
        <v>18</v>
      </c>
      <c r="B44" s="314" t="s">
        <v>22</v>
      </c>
      <c r="C44" s="8">
        <f t="shared" si="0"/>
        <v>0</v>
      </c>
      <c r="D44" s="8">
        <f t="shared" si="0"/>
        <v>0</v>
      </c>
      <c r="E44" s="8">
        <f t="shared" si="0"/>
        <v>0</v>
      </c>
      <c r="F44" s="238"/>
    </row>
    <row r="45" spans="1:6" ht="15.75" thickBot="1" x14ac:dyDescent="0.3">
      <c r="A45" s="534" t="s">
        <v>35</v>
      </c>
      <c r="B45" s="535"/>
      <c r="C45" s="535"/>
      <c r="D45" s="535"/>
      <c r="E45" s="536"/>
      <c r="F45" s="236"/>
    </row>
    <row r="46" spans="1:6" x14ac:dyDescent="0.25">
      <c r="A46" s="516"/>
      <c r="B46" s="19">
        <v>2019</v>
      </c>
      <c r="C46" s="19">
        <v>2020</v>
      </c>
      <c r="D46" s="19">
        <v>2021</v>
      </c>
      <c r="E46" s="19">
        <v>2022</v>
      </c>
      <c r="F46" s="236"/>
    </row>
    <row r="47" spans="1:6" ht="15.75" thickBot="1" x14ac:dyDescent="0.3">
      <c r="A47" s="517"/>
      <c r="B47" s="20" t="s">
        <v>5</v>
      </c>
      <c r="C47" s="20" t="s">
        <v>6</v>
      </c>
      <c r="D47" s="20" t="s">
        <v>6</v>
      </c>
      <c r="E47" s="20" t="s">
        <v>6</v>
      </c>
      <c r="F47" s="236"/>
    </row>
    <row r="48" spans="1:6" ht="15.75" thickBot="1" x14ac:dyDescent="0.3">
      <c r="A48" s="1" t="s">
        <v>0</v>
      </c>
      <c r="B48" s="7">
        <f>B49+B50</f>
        <v>260100</v>
      </c>
      <c r="C48" s="7">
        <f>C49+C50</f>
        <v>260100</v>
      </c>
      <c r="D48" s="7">
        <f>D49+D50</f>
        <v>260100</v>
      </c>
      <c r="E48" s="7">
        <f>E49+E50</f>
        <v>260100</v>
      </c>
      <c r="F48" s="125"/>
    </row>
    <row r="49" spans="1:6" ht="15.75" thickBot="1" x14ac:dyDescent="0.3">
      <c r="A49" s="11" t="s">
        <v>50</v>
      </c>
      <c r="B49" s="34">
        <v>260100</v>
      </c>
      <c r="C49" s="34">
        <v>260100</v>
      </c>
      <c r="D49" s="34">
        <v>260100</v>
      </c>
      <c r="E49" s="34">
        <v>260100</v>
      </c>
      <c r="F49" s="239"/>
    </row>
    <row r="50" spans="1:6" ht="15.75" thickBot="1" x14ac:dyDescent="0.3">
      <c r="A50" s="11" t="s">
        <v>51</v>
      </c>
      <c r="B50" s="34"/>
      <c r="C50" s="240"/>
      <c r="D50" s="240"/>
      <c r="E50" s="240"/>
      <c r="F50" s="241"/>
    </row>
    <row r="51" spans="1:6" ht="24.75" thickBot="1" x14ac:dyDescent="0.3">
      <c r="A51" s="1" t="s">
        <v>32</v>
      </c>
      <c r="B51" s="7">
        <f>B52+B53</f>
        <v>51900</v>
      </c>
      <c r="C51" s="7">
        <f>C52+C53</f>
        <v>51900</v>
      </c>
      <c r="D51" s="7">
        <f>D52+D53</f>
        <v>51900</v>
      </c>
      <c r="E51" s="7">
        <f>E52+E53</f>
        <v>51900</v>
      </c>
      <c r="F51" s="125"/>
    </row>
    <row r="52" spans="1:6" ht="15.75" thickBot="1" x14ac:dyDescent="0.3">
      <c r="A52" s="11" t="s">
        <v>50</v>
      </c>
      <c r="B52" s="34">
        <v>51900</v>
      </c>
      <c r="C52" s="34">
        <v>51900</v>
      </c>
      <c r="D52" s="34">
        <v>51900</v>
      </c>
      <c r="E52" s="34">
        <v>51900</v>
      </c>
      <c r="F52" s="125"/>
    </row>
    <row r="53" spans="1:6" ht="15.75" thickBot="1" x14ac:dyDescent="0.3">
      <c r="A53" s="11" t="s">
        <v>51</v>
      </c>
      <c r="B53" s="34"/>
      <c r="C53" s="7"/>
      <c r="D53" s="7"/>
      <c r="E53" s="7"/>
      <c r="F53" s="125"/>
    </row>
    <row r="54" spans="1:6" ht="15.75" thickBot="1" x14ac:dyDescent="0.3">
      <c r="A54" s="242" t="s">
        <v>1</v>
      </c>
      <c r="B54" s="34">
        <f>B55+B56</f>
        <v>0</v>
      </c>
      <c r="C54" s="34">
        <f>C55+C56</f>
        <v>0</v>
      </c>
      <c r="D54" s="34">
        <f>D55+D56</f>
        <v>0</v>
      </c>
      <c r="E54" s="34">
        <f>E55+E56</f>
        <v>0</v>
      </c>
      <c r="F54" s="125"/>
    </row>
    <row r="55" spans="1:6" ht="15.75" thickBot="1" x14ac:dyDescent="0.3">
      <c r="A55" s="243" t="s">
        <v>50</v>
      </c>
      <c r="B55" s="34"/>
      <c r="C55" s="7"/>
      <c r="D55" s="7"/>
      <c r="E55" s="7"/>
      <c r="F55" s="125"/>
    </row>
    <row r="56" spans="1:6" ht="15.75" thickBot="1" x14ac:dyDescent="0.3">
      <c r="A56" s="243" t="s">
        <v>51</v>
      </c>
      <c r="B56" s="34"/>
      <c r="C56" s="7"/>
      <c r="D56" s="7"/>
      <c r="E56" s="7"/>
      <c r="F56" s="125"/>
    </row>
    <row r="57" spans="1:6" ht="15.75" thickBot="1" x14ac:dyDescent="0.3">
      <c r="A57" s="242" t="s">
        <v>2</v>
      </c>
      <c r="B57" s="34"/>
      <c r="C57" s="7"/>
      <c r="D57" s="7"/>
      <c r="E57" s="7"/>
      <c r="F57" s="125"/>
    </row>
    <row r="58" spans="1:6" ht="15.75" thickBot="1" x14ac:dyDescent="0.3">
      <c r="A58" s="243" t="s">
        <v>50</v>
      </c>
      <c r="B58" s="34"/>
      <c r="C58" s="7"/>
      <c r="D58" s="7"/>
      <c r="E58" s="7"/>
      <c r="F58" s="125"/>
    </row>
    <row r="59" spans="1:6" ht="15.75" thickBot="1" x14ac:dyDescent="0.3">
      <c r="A59" s="243" t="s">
        <v>51</v>
      </c>
      <c r="B59" s="34"/>
      <c r="C59" s="7"/>
      <c r="D59" s="7"/>
      <c r="E59" s="7"/>
      <c r="F59" s="125"/>
    </row>
    <row r="60" spans="1:6" ht="15.75" thickBot="1" x14ac:dyDescent="0.3">
      <c r="A60" s="242" t="s">
        <v>24</v>
      </c>
      <c r="B60" s="34"/>
      <c r="C60" s="7"/>
      <c r="D60" s="7"/>
      <c r="E60" s="7"/>
      <c r="F60" s="125"/>
    </row>
    <row r="61" spans="1:6" ht="15.75" thickBot="1" x14ac:dyDescent="0.3">
      <c r="A61" s="243" t="s">
        <v>50</v>
      </c>
      <c r="B61" s="34"/>
      <c r="C61" s="7"/>
      <c r="D61" s="7"/>
      <c r="E61" s="7"/>
      <c r="F61" s="125"/>
    </row>
    <row r="62" spans="1:6" ht="15.75" thickBot="1" x14ac:dyDescent="0.3">
      <c r="A62" s="243" t="s">
        <v>51</v>
      </c>
      <c r="B62" s="34"/>
      <c r="C62" s="7"/>
      <c r="D62" s="7"/>
      <c r="E62" s="7"/>
      <c r="F62" s="125"/>
    </row>
    <row r="63" spans="1:6" ht="15.75" thickBot="1" x14ac:dyDescent="0.3">
      <c r="A63" s="242" t="s">
        <v>25</v>
      </c>
      <c r="B63" s="34"/>
      <c r="C63" s="7"/>
      <c r="D63" s="7"/>
      <c r="E63" s="7"/>
      <c r="F63" s="125"/>
    </row>
    <row r="64" spans="1:6" ht="15.75" thickBot="1" x14ac:dyDescent="0.3">
      <c r="A64" s="243" t="s">
        <v>50</v>
      </c>
      <c r="B64" s="34"/>
      <c r="C64" s="7"/>
      <c r="D64" s="7"/>
      <c r="E64" s="7"/>
      <c r="F64" s="125"/>
    </row>
    <row r="65" spans="1:6" ht="15.75" thickBot="1" x14ac:dyDescent="0.3">
      <c r="A65" s="243" t="s">
        <v>51</v>
      </c>
      <c r="B65" s="34"/>
      <c r="C65" s="7"/>
      <c r="D65" s="7"/>
      <c r="E65" s="7"/>
      <c r="F65" s="125"/>
    </row>
    <row r="66" spans="1:6" ht="24.75" thickBot="1" x14ac:dyDescent="0.3">
      <c r="A66" s="242" t="s">
        <v>3</v>
      </c>
      <c r="B66" s="34">
        <f>B67+B68</f>
        <v>720</v>
      </c>
      <c r="C66" s="34">
        <f>C67+C68</f>
        <v>720</v>
      </c>
      <c r="D66" s="34">
        <f>D67+D68</f>
        <v>720</v>
      </c>
      <c r="E66" s="34">
        <f>E67+E68</f>
        <v>720</v>
      </c>
      <c r="F66" s="125"/>
    </row>
    <row r="67" spans="1:6" ht="15.75" thickBot="1" x14ac:dyDescent="0.3">
      <c r="A67" s="243" t="s">
        <v>50</v>
      </c>
      <c r="B67" s="34">
        <v>720</v>
      </c>
      <c r="C67" s="34">
        <v>720</v>
      </c>
      <c r="D67" s="34">
        <v>720</v>
      </c>
      <c r="E67" s="34">
        <v>720</v>
      </c>
      <c r="F67" s="244"/>
    </row>
    <row r="68" spans="1:6" ht="15.75" thickBot="1" x14ac:dyDescent="0.3">
      <c r="A68" s="243" t="s">
        <v>51</v>
      </c>
      <c r="B68" s="34"/>
      <c r="C68" s="245"/>
      <c r="D68" s="246"/>
      <c r="E68" s="246"/>
      <c r="F68" s="247"/>
    </row>
    <row r="69" spans="1:6" ht="15.75" thickBot="1" x14ac:dyDescent="0.3">
      <c r="A69" s="22" t="s">
        <v>34</v>
      </c>
      <c r="B69" s="34">
        <f>B66+B63+B60+B57+B54+B51+B48</f>
        <v>312720</v>
      </c>
      <c r="C69" s="34">
        <f>C66+C63+C60+C57+C54+C51+C48</f>
        <v>312720</v>
      </c>
      <c r="D69" s="34">
        <f>D66+D63+D60+D57+D54+D51+D48</f>
        <v>312720</v>
      </c>
      <c r="E69" s="34">
        <f>E66+E63+E60+E57+E54+E51+E48</f>
        <v>312720</v>
      </c>
      <c r="F69" s="244"/>
    </row>
    <row r="70" spans="1:6" ht="15.75" thickBot="1" x14ac:dyDescent="0.3">
      <c r="A70" s="25" t="s">
        <v>36</v>
      </c>
      <c r="B70" s="248">
        <f>IF(B69-B40=0,0,"Error")</f>
        <v>0</v>
      </c>
      <c r="C70" s="248">
        <f>IF(C69-C40=0,0,"Error")</f>
        <v>0</v>
      </c>
      <c r="D70" s="248">
        <f>IF(D69-D40=0,0,"Error")</f>
        <v>0</v>
      </c>
      <c r="E70" s="26">
        <f>IF(E69-E40=0,0,"Error")</f>
        <v>0</v>
      </c>
      <c r="F70" s="249"/>
    </row>
    <row r="71" spans="1:6" ht="15.75" customHeight="1" thickBot="1" x14ac:dyDescent="0.3">
      <c r="A71" s="250" t="s">
        <v>57</v>
      </c>
      <c r="B71" s="537" t="s">
        <v>319</v>
      </c>
      <c r="C71" s="537"/>
      <c r="D71" s="537"/>
      <c r="E71" s="251" t="s">
        <v>320</v>
      </c>
      <c r="F71" s="225"/>
    </row>
    <row r="72" spans="1:6" ht="28.5" customHeight="1" thickBot="1" x14ac:dyDescent="0.3">
      <c r="A72" s="4" t="s">
        <v>9</v>
      </c>
      <c r="B72" s="538" t="s">
        <v>321</v>
      </c>
      <c r="C72" s="539"/>
      <c r="D72" s="539"/>
      <c r="E72" s="540"/>
      <c r="F72" s="225"/>
    </row>
    <row r="73" spans="1:6" ht="15.75" thickBot="1" x14ac:dyDescent="0.3">
      <c r="A73" s="4" t="s">
        <v>14</v>
      </c>
      <c r="B73" s="531" t="s">
        <v>322</v>
      </c>
      <c r="C73" s="532"/>
      <c r="D73" s="532"/>
      <c r="E73" s="533"/>
      <c r="F73" s="234"/>
    </row>
    <row r="74" spans="1:6" x14ac:dyDescent="0.25">
      <c r="A74" s="516"/>
      <c r="B74" s="19">
        <v>2019</v>
      </c>
      <c r="C74" s="19">
        <v>2020</v>
      </c>
      <c r="D74" s="19">
        <v>2021</v>
      </c>
      <c r="E74" s="19">
        <v>2022</v>
      </c>
      <c r="F74" s="236"/>
    </row>
    <row r="75" spans="1:6" ht="15.75" thickBot="1" x14ac:dyDescent="0.3">
      <c r="A75" s="517"/>
      <c r="B75" s="20" t="s">
        <v>5</v>
      </c>
      <c r="C75" s="20" t="s">
        <v>6</v>
      </c>
      <c r="D75" s="20" t="s">
        <v>6</v>
      </c>
      <c r="E75" s="20" t="s">
        <v>6</v>
      </c>
      <c r="F75" s="236"/>
    </row>
    <row r="76" spans="1:6" ht="15.75" thickBot="1" x14ac:dyDescent="0.3">
      <c r="A76" s="4" t="s">
        <v>8</v>
      </c>
      <c r="B76" s="314">
        <v>1</v>
      </c>
      <c r="C76" s="314">
        <v>1</v>
      </c>
      <c r="D76" s="314">
        <v>1</v>
      </c>
      <c r="E76" s="314">
        <v>1</v>
      </c>
      <c r="F76" s="225"/>
    </row>
    <row r="77" spans="1:6" ht="15.75" thickBot="1" x14ac:dyDescent="0.3">
      <c r="A77" s="4" t="s">
        <v>15</v>
      </c>
      <c r="B77" s="6">
        <f>B106</f>
        <v>38600</v>
      </c>
      <c r="C77" s="6">
        <f>C106</f>
        <v>38980</v>
      </c>
      <c r="D77" s="6">
        <f>D106</f>
        <v>46280</v>
      </c>
      <c r="E77" s="6">
        <f>E106</f>
        <v>51280</v>
      </c>
      <c r="F77" s="237"/>
    </row>
    <row r="78" spans="1:6" ht="15.75" thickBot="1" x14ac:dyDescent="0.3">
      <c r="A78" s="4" t="s">
        <v>23</v>
      </c>
      <c r="B78" s="6">
        <f>B77/B76</f>
        <v>38600</v>
      </c>
      <c r="C78" s="6">
        <f>C77/C76</f>
        <v>38980</v>
      </c>
      <c r="D78" s="6">
        <f>D77/D76</f>
        <v>46280</v>
      </c>
      <c r="E78" s="6">
        <f>E77/E76</f>
        <v>51280</v>
      </c>
      <c r="F78" s="237"/>
    </row>
    <row r="79" spans="1:6" ht="15.75" thickBot="1" x14ac:dyDescent="0.3">
      <c r="A79" s="4" t="s">
        <v>16</v>
      </c>
      <c r="B79" s="314"/>
      <c r="C79" s="8">
        <f t="shared" ref="C79:E81" si="1">C76/B76-1</f>
        <v>0</v>
      </c>
      <c r="D79" s="8">
        <f t="shared" si="1"/>
        <v>0</v>
      </c>
      <c r="E79" s="8">
        <f t="shared" si="1"/>
        <v>0</v>
      </c>
      <c r="F79" s="238"/>
    </row>
    <row r="80" spans="1:6" ht="15.75" thickBot="1" x14ac:dyDescent="0.3">
      <c r="A80" s="4" t="s">
        <v>17</v>
      </c>
      <c r="B80" s="314"/>
      <c r="C80" s="8">
        <f t="shared" si="1"/>
        <v>9.8445595854921297E-3</v>
      </c>
      <c r="D80" s="8">
        <f t="shared" si="1"/>
        <v>0.18727552591072349</v>
      </c>
      <c r="E80" s="8">
        <f t="shared" si="1"/>
        <v>0.1080380293863441</v>
      </c>
      <c r="F80" s="238"/>
    </row>
    <row r="81" spans="1:9" ht="15.75" thickBot="1" x14ac:dyDescent="0.3">
      <c r="A81" s="4" t="s">
        <v>18</v>
      </c>
      <c r="B81" s="314"/>
      <c r="C81" s="8">
        <f t="shared" si="1"/>
        <v>9.8445595854921297E-3</v>
      </c>
      <c r="D81" s="8">
        <f t="shared" si="1"/>
        <v>0.18727552591072349</v>
      </c>
      <c r="E81" s="8">
        <f t="shared" si="1"/>
        <v>0.1080380293863441</v>
      </c>
      <c r="F81" s="238"/>
    </row>
    <row r="82" spans="1:9" ht="15.75" thickBot="1" x14ac:dyDescent="0.3">
      <c r="A82" s="534" t="s">
        <v>323</v>
      </c>
      <c r="B82" s="535"/>
      <c r="C82" s="535"/>
      <c r="D82" s="535"/>
      <c r="E82" s="536"/>
      <c r="F82" s="236"/>
    </row>
    <row r="83" spans="1:9" x14ac:dyDescent="0.25">
      <c r="A83" s="516"/>
      <c r="B83" s="19">
        <v>2019</v>
      </c>
      <c r="C83" s="19">
        <v>2020</v>
      </c>
      <c r="D83" s="19">
        <v>2021</v>
      </c>
      <c r="E83" s="19">
        <v>2022</v>
      </c>
      <c r="F83" s="236"/>
    </row>
    <row r="84" spans="1:9" ht="15.75" thickBot="1" x14ac:dyDescent="0.3">
      <c r="A84" s="517"/>
      <c r="B84" s="20" t="s">
        <v>5</v>
      </c>
      <c r="C84" s="20" t="s">
        <v>6</v>
      </c>
      <c r="D84" s="20" t="s">
        <v>6</v>
      </c>
      <c r="E84" s="20" t="s">
        <v>6</v>
      </c>
      <c r="F84" s="236"/>
    </row>
    <row r="85" spans="1:9" ht="15.75" thickBot="1" x14ac:dyDescent="0.3">
      <c r="A85" s="242" t="s">
        <v>0</v>
      </c>
      <c r="B85" s="7"/>
      <c r="C85" s="7"/>
      <c r="D85" s="7"/>
      <c r="E85" s="7"/>
      <c r="F85" s="125"/>
    </row>
    <row r="86" spans="1:9" ht="15.75" thickBot="1" x14ac:dyDescent="0.3">
      <c r="A86" s="243" t="s">
        <v>50</v>
      </c>
      <c r="B86" s="34"/>
      <c r="C86" s="240"/>
      <c r="D86" s="240"/>
      <c r="E86" s="240"/>
      <c r="F86" s="241"/>
    </row>
    <row r="87" spans="1:9" ht="15.75" thickBot="1" x14ac:dyDescent="0.3">
      <c r="A87" s="243" t="s">
        <v>51</v>
      </c>
      <c r="B87" s="34"/>
      <c r="C87" s="240"/>
      <c r="D87" s="240"/>
      <c r="E87" s="240"/>
      <c r="F87" s="241"/>
    </row>
    <row r="88" spans="1:9" ht="24.75" thickBot="1" x14ac:dyDescent="0.3">
      <c r="A88" s="242" t="s">
        <v>32</v>
      </c>
      <c r="B88" s="7"/>
      <c r="C88" s="7"/>
      <c r="D88" s="7"/>
      <c r="E88" s="7"/>
      <c r="F88" s="125"/>
    </row>
    <row r="89" spans="1:9" ht="15.75" thickBot="1" x14ac:dyDescent="0.3">
      <c r="A89" s="243" t="s">
        <v>50</v>
      </c>
      <c r="B89" s="34"/>
      <c r="C89" s="7"/>
      <c r="D89" s="7"/>
      <c r="E89" s="7"/>
      <c r="F89" s="125"/>
    </row>
    <row r="90" spans="1:9" ht="15.75" thickBot="1" x14ac:dyDescent="0.3">
      <c r="A90" s="243" t="s">
        <v>51</v>
      </c>
      <c r="B90" s="34"/>
      <c r="C90" s="7"/>
      <c r="D90" s="7"/>
      <c r="E90" s="7"/>
      <c r="F90" s="125"/>
    </row>
    <row r="91" spans="1:9" ht="15.75" thickBot="1" x14ac:dyDescent="0.3">
      <c r="A91" s="1" t="s">
        <v>1</v>
      </c>
      <c r="B91" s="34">
        <f>B92+B93</f>
        <v>38600</v>
      </c>
      <c r="C91" s="34">
        <f>C92+C93</f>
        <v>38980</v>
      </c>
      <c r="D91" s="34">
        <f>D92+D93</f>
        <v>46280</v>
      </c>
      <c r="E91" s="34">
        <f>E92+E93</f>
        <v>51280</v>
      </c>
      <c r="F91" s="244"/>
    </row>
    <row r="92" spans="1:9" ht="15.75" thickBot="1" x14ac:dyDescent="0.3">
      <c r="A92" s="11" t="s">
        <v>50</v>
      </c>
      <c r="B92" s="34">
        <v>38600</v>
      </c>
      <c r="C92" s="7">
        <v>38980</v>
      </c>
      <c r="D92" s="7">
        <v>46280</v>
      </c>
      <c r="E92" s="7">
        <v>51280</v>
      </c>
      <c r="F92" s="125"/>
      <c r="I92" s="10"/>
    </row>
    <row r="93" spans="1:9" ht="15.75" thickBot="1" x14ac:dyDescent="0.3">
      <c r="A93" s="11" t="s">
        <v>51</v>
      </c>
      <c r="B93" s="12"/>
      <c r="C93" s="9"/>
      <c r="D93" s="9"/>
      <c r="E93" s="9"/>
      <c r="F93" s="125"/>
    </row>
    <row r="94" spans="1:9" ht="15.75" thickBot="1" x14ac:dyDescent="0.3">
      <c r="A94" s="1" t="s">
        <v>2</v>
      </c>
      <c r="B94" s="12"/>
      <c r="C94" s="9"/>
      <c r="D94" s="9"/>
      <c r="E94" s="9"/>
      <c r="F94" s="125"/>
    </row>
    <row r="95" spans="1:9" ht="15.75" thickBot="1" x14ac:dyDescent="0.3">
      <c r="A95" s="11" t="s">
        <v>50</v>
      </c>
      <c r="B95" s="12"/>
      <c r="C95" s="9"/>
      <c r="D95" s="9"/>
      <c r="E95" s="9"/>
      <c r="F95" s="125"/>
    </row>
    <row r="96" spans="1:9" ht="15.75" thickBot="1" x14ac:dyDescent="0.3">
      <c r="A96" s="11" t="s">
        <v>51</v>
      </c>
      <c r="B96" s="12"/>
      <c r="C96" s="9"/>
      <c r="D96" s="9"/>
      <c r="E96" s="9"/>
      <c r="F96" s="125"/>
    </row>
    <row r="97" spans="1:6" ht="15.75" thickBot="1" x14ac:dyDescent="0.3">
      <c r="A97" s="1" t="s">
        <v>24</v>
      </c>
      <c r="B97" s="12"/>
      <c r="C97" s="9"/>
      <c r="D97" s="9"/>
      <c r="E97" s="9"/>
      <c r="F97" s="125"/>
    </row>
    <row r="98" spans="1:6" ht="15.75" thickBot="1" x14ac:dyDescent="0.3">
      <c r="A98" s="11" t="s">
        <v>50</v>
      </c>
      <c r="B98" s="12"/>
      <c r="C98" s="9"/>
      <c r="D98" s="9"/>
      <c r="E98" s="9"/>
      <c r="F98" s="125"/>
    </row>
    <row r="99" spans="1:6" ht="15.75" thickBot="1" x14ac:dyDescent="0.3">
      <c r="A99" s="11" t="s">
        <v>51</v>
      </c>
      <c r="B99" s="12"/>
      <c r="C99" s="9"/>
      <c r="D99" s="9"/>
      <c r="E99" s="9"/>
      <c r="F99" s="125"/>
    </row>
    <row r="100" spans="1:6" ht="15.75" thickBot="1" x14ac:dyDescent="0.3">
      <c r="A100" s="1" t="s">
        <v>25</v>
      </c>
      <c r="B100" s="12"/>
      <c r="C100" s="9"/>
      <c r="D100" s="9"/>
      <c r="E100" s="9"/>
      <c r="F100" s="125"/>
    </row>
    <row r="101" spans="1:6" ht="15.75" thickBot="1" x14ac:dyDescent="0.3">
      <c r="A101" s="11" t="s">
        <v>50</v>
      </c>
      <c r="B101" s="12"/>
      <c r="C101" s="9"/>
      <c r="D101" s="9"/>
      <c r="E101" s="9"/>
      <c r="F101" s="125"/>
    </row>
    <row r="102" spans="1:6" ht="15.75" thickBot="1" x14ac:dyDescent="0.3">
      <c r="A102" s="11" t="s">
        <v>51</v>
      </c>
      <c r="B102" s="12"/>
      <c r="C102" s="9"/>
      <c r="D102" s="9"/>
      <c r="E102" s="9"/>
      <c r="F102" s="125"/>
    </row>
    <row r="103" spans="1:6" ht="24.75" thickBot="1" x14ac:dyDescent="0.3">
      <c r="A103" s="1" t="s">
        <v>3</v>
      </c>
      <c r="B103" s="12"/>
      <c r="C103" s="9"/>
      <c r="D103" s="9"/>
      <c r="E103" s="9"/>
      <c r="F103" s="125"/>
    </row>
    <row r="104" spans="1:6" ht="15.75" thickBot="1" x14ac:dyDescent="0.3">
      <c r="A104" s="11" t="s">
        <v>50</v>
      </c>
      <c r="B104" s="12"/>
      <c r="C104" s="9"/>
      <c r="D104" s="9"/>
      <c r="E104" s="9"/>
      <c r="F104" s="125"/>
    </row>
    <row r="105" spans="1:6" ht="15.75" thickBot="1" x14ac:dyDescent="0.3">
      <c r="A105" s="11" t="s">
        <v>51</v>
      </c>
      <c r="B105" s="12"/>
      <c r="C105" s="9"/>
      <c r="D105" s="9"/>
      <c r="E105" s="9"/>
      <c r="F105" s="125"/>
    </row>
    <row r="106" spans="1:6" ht="15.75" thickBot="1" x14ac:dyDescent="0.3">
      <c r="A106" s="24" t="s">
        <v>78</v>
      </c>
      <c r="B106" s="12">
        <f>B103+B100+B97+B94+B91+B88+B85</f>
        <v>38600</v>
      </c>
      <c r="C106" s="12">
        <f>C103+C100+C97+C94+C91+C88+C85</f>
        <v>38980</v>
      </c>
      <c r="D106" s="12">
        <f>D103+D100+D97+D94+D91+D88+D85</f>
        <v>46280</v>
      </c>
      <c r="E106" s="12">
        <f>E103+E100+E97+E94+E91+E88+E85</f>
        <v>51280</v>
      </c>
      <c r="F106" s="244"/>
    </row>
    <row r="107" spans="1:6" ht="15.75" thickBot="1" x14ac:dyDescent="0.3">
      <c r="A107" s="25" t="s">
        <v>36</v>
      </c>
      <c r="B107" s="248">
        <f>IF(B106-B77=0,0,"Error")</f>
        <v>0</v>
      </c>
      <c r="C107" s="248">
        <f>IF(C106-C77=0,0,"Error")</f>
        <v>0</v>
      </c>
      <c r="D107" s="248">
        <f>IF(D106-D77=0,0,"Error")</f>
        <v>0</v>
      </c>
      <c r="E107" s="26">
        <f>IF(E106-E77=0,0,"Error")</f>
        <v>0</v>
      </c>
      <c r="F107" s="249"/>
    </row>
    <row r="108" spans="1:6" ht="15.75" thickBot="1" x14ac:dyDescent="0.3">
      <c r="A108" s="250" t="s">
        <v>79</v>
      </c>
      <c r="B108" s="527" t="s">
        <v>324</v>
      </c>
      <c r="C108" s="527"/>
      <c r="D108" s="527"/>
      <c r="E108" s="233" t="s">
        <v>325</v>
      </c>
      <c r="F108" s="234"/>
    </row>
    <row r="109" spans="1:6" ht="15.75" thickBot="1" x14ac:dyDescent="0.3">
      <c r="A109" s="4" t="s">
        <v>9</v>
      </c>
      <c r="B109" s="542" t="s">
        <v>326</v>
      </c>
      <c r="C109" s="543"/>
      <c r="D109" s="543"/>
      <c r="E109" s="499"/>
      <c r="F109" s="225"/>
    </row>
    <row r="110" spans="1:6" ht="15.75" thickBot="1" x14ac:dyDescent="0.3">
      <c r="A110" s="4" t="s">
        <v>14</v>
      </c>
      <c r="B110" s="531" t="s">
        <v>327</v>
      </c>
      <c r="C110" s="532"/>
      <c r="D110" s="532"/>
      <c r="E110" s="533"/>
      <c r="F110" s="234"/>
    </row>
    <row r="111" spans="1:6" x14ac:dyDescent="0.25">
      <c r="A111" s="516"/>
      <c r="B111" s="19">
        <v>2019</v>
      </c>
      <c r="C111" s="19">
        <v>2020</v>
      </c>
      <c r="D111" s="19">
        <v>2021</v>
      </c>
      <c r="E111" s="19">
        <v>2022</v>
      </c>
      <c r="F111" s="236"/>
    </row>
    <row r="112" spans="1:6" ht="15.75" thickBot="1" x14ac:dyDescent="0.3">
      <c r="A112" s="517"/>
      <c r="B112" s="20" t="s">
        <v>5</v>
      </c>
      <c r="C112" s="20" t="s">
        <v>6</v>
      </c>
      <c r="D112" s="20" t="s">
        <v>6</v>
      </c>
      <c r="E112" s="20" t="s">
        <v>6</v>
      </c>
      <c r="F112" s="236"/>
    </row>
    <row r="113" spans="1:6" ht="15.75" thickBot="1" x14ac:dyDescent="0.3">
      <c r="A113" s="4" t="s">
        <v>8</v>
      </c>
      <c r="B113" s="6">
        <v>310</v>
      </c>
      <c r="C113" s="6">
        <v>160</v>
      </c>
      <c r="D113" s="6">
        <v>315</v>
      </c>
      <c r="E113" s="6">
        <v>315</v>
      </c>
      <c r="F113" s="252"/>
    </row>
    <row r="114" spans="1:6" ht="15.75" thickBot="1" x14ac:dyDescent="0.3">
      <c r="A114" s="4" t="s">
        <v>15</v>
      </c>
      <c r="B114" s="6">
        <f>B143</f>
        <v>13800</v>
      </c>
      <c r="C114" s="6">
        <v>7000</v>
      </c>
      <c r="D114" s="6">
        <f>D143</f>
        <v>14000</v>
      </c>
      <c r="E114" s="6">
        <f>E143</f>
        <v>14000</v>
      </c>
      <c r="F114" s="237"/>
    </row>
    <row r="115" spans="1:6" ht="15.75" thickBot="1" x14ac:dyDescent="0.3">
      <c r="A115" s="4" t="s">
        <v>23</v>
      </c>
      <c r="B115" s="6">
        <f>B114/B113</f>
        <v>44.516129032258064</v>
      </c>
      <c r="C115" s="6">
        <f>C114/C113</f>
        <v>43.75</v>
      </c>
      <c r="D115" s="6">
        <f>D114/D113</f>
        <v>44.444444444444443</v>
      </c>
      <c r="E115" s="6">
        <f>E114/E113</f>
        <v>44.444444444444443</v>
      </c>
      <c r="F115" s="237"/>
    </row>
    <row r="116" spans="1:6" ht="15.75" thickBot="1" x14ac:dyDescent="0.3">
      <c r="A116" s="4" t="s">
        <v>16</v>
      </c>
      <c r="B116" s="314"/>
      <c r="C116" s="8">
        <f t="shared" ref="C116:E118" si="2">C113/B113-1</f>
        <v>-0.4838709677419355</v>
      </c>
      <c r="D116" s="8">
        <f t="shared" si="2"/>
        <v>0.96875</v>
      </c>
      <c r="E116" s="8">
        <f t="shared" si="2"/>
        <v>0</v>
      </c>
      <c r="F116" s="238"/>
    </row>
    <row r="117" spans="1:6" ht="15.75" thickBot="1" x14ac:dyDescent="0.3">
      <c r="A117" s="4" t="s">
        <v>17</v>
      </c>
      <c r="B117" s="314"/>
      <c r="C117" s="8">
        <f t="shared" si="2"/>
        <v>-0.49275362318840576</v>
      </c>
      <c r="D117" s="8">
        <f t="shared" si="2"/>
        <v>1</v>
      </c>
      <c r="E117" s="8">
        <f t="shared" si="2"/>
        <v>0</v>
      </c>
      <c r="F117" s="238"/>
    </row>
    <row r="118" spans="1:6" ht="15.75" thickBot="1" x14ac:dyDescent="0.3">
      <c r="A118" s="4" t="s">
        <v>18</v>
      </c>
      <c r="B118" s="314"/>
      <c r="C118" s="8">
        <f t="shared" si="2"/>
        <v>-1.7210144927536253E-2</v>
      </c>
      <c r="D118" s="8">
        <f t="shared" si="2"/>
        <v>1.5873015873015817E-2</v>
      </c>
      <c r="E118" s="8">
        <f t="shared" si="2"/>
        <v>0</v>
      </c>
      <c r="F118" s="238"/>
    </row>
    <row r="119" spans="1:6" ht="15.75" thickBot="1" x14ac:dyDescent="0.3">
      <c r="A119" s="534" t="s">
        <v>328</v>
      </c>
      <c r="B119" s="535"/>
      <c r="C119" s="535"/>
      <c r="D119" s="535"/>
      <c r="E119" s="536"/>
      <c r="F119" s="236"/>
    </row>
    <row r="120" spans="1:6" x14ac:dyDescent="0.25">
      <c r="A120" s="516"/>
      <c r="B120" s="19">
        <v>2019</v>
      </c>
      <c r="C120" s="19">
        <v>2020</v>
      </c>
      <c r="D120" s="19">
        <v>2021</v>
      </c>
      <c r="E120" s="19">
        <v>2022</v>
      </c>
      <c r="F120" s="236"/>
    </row>
    <row r="121" spans="1:6" ht="15.75" thickBot="1" x14ac:dyDescent="0.3">
      <c r="A121" s="517"/>
      <c r="B121" s="20" t="s">
        <v>5</v>
      </c>
      <c r="C121" s="20" t="s">
        <v>6</v>
      </c>
      <c r="D121" s="20" t="s">
        <v>6</v>
      </c>
      <c r="E121" s="20" t="s">
        <v>6</v>
      </c>
      <c r="F121" s="236"/>
    </row>
    <row r="122" spans="1:6" ht="15.75" thickBot="1" x14ac:dyDescent="0.3">
      <c r="A122" s="242" t="s">
        <v>0</v>
      </c>
      <c r="B122" s="7"/>
      <c r="C122" s="7"/>
      <c r="D122" s="7"/>
      <c r="E122" s="7"/>
      <c r="F122" s="125"/>
    </row>
    <row r="123" spans="1:6" ht="15.75" thickBot="1" x14ac:dyDescent="0.3">
      <c r="A123" s="243" t="s">
        <v>50</v>
      </c>
      <c r="B123" s="34"/>
      <c r="C123" s="240"/>
      <c r="D123" s="240"/>
      <c r="E123" s="240"/>
      <c r="F123" s="241"/>
    </row>
    <row r="124" spans="1:6" ht="15.75" thickBot="1" x14ac:dyDescent="0.3">
      <c r="A124" s="243" t="s">
        <v>51</v>
      </c>
      <c r="B124" s="34"/>
      <c r="C124" s="240"/>
      <c r="D124" s="240"/>
      <c r="E124" s="240"/>
      <c r="F124" s="241"/>
    </row>
    <row r="125" spans="1:6" ht="24.75" thickBot="1" x14ac:dyDescent="0.3">
      <c r="A125" s="1" t="s">
        <v>32</v>
      </c>
      <c r="B125" s="9"/>
      <c r="C125" s="9"/>
      <c r="D125" s="9"/>
      <c r="E125" s="9"/>
      <c r="F125" s="125"/>
    </row>
    <row r="126" spans="1:6" ht="15.75" thickBot="1" x14ac:dyDescent="0.3">
      <c r="A126" s="11" t="s">
        <v>50</v>
      </c>
      <c r="B126" s="12"/>
      <c r="C126" s="9"/>
      <c r="D126" s="9"/>
      <c r="E126" s="9"/>
      <c r="F126" s="125"/>
    </row>
    <row r="127" spans="1:6" ht="15.75" thickBot="1" x14ac:dyDescent="0.3">
      <c r="A127" s="11" t="s">
        <v>51</v>
      </c>
      <c r="B127" s="34"/>
      <c r="C127" s="7"/>
      <c r="D127" s="7"/>
      <c r="E127" s="7"/>
      <c r="F127" s="125"/>
    </row>
    <row r="128" spans="1:6" ht="15.75" thickBot="1" x14ac:dyDescent="0.3">
      <c r="A128" s="1" t="s">
        <v>1</v>
      </c>
      <c r="B128" s="34">
        <f>B129+B130</f>
        <v>13800</v>
      </c>
      <c r="C128" s="34">
        <f>C129+C130</f>
        <v>7000</v>
      </c>
      <c r="D128" s="34">
        <f>D129+D130</f>
        <v>14000</v>
      </c>
      <c r="E128" s="34">
        <f>E129+E130</f>
        <v>14000</v>
      </c>
      <c r="F128" s="125"/>
    </row>
    <row r="129" spans="1:6" ht="15.75" thickBot="1" x14ac:dyDescent="0.3">
      <c r="A129" s="11" t="s">
        <v>50</v>
      </c>
      <c r="B129" s="34">
        <v>13800</v>
      </c>
      <c r="C129" s="7">
        <v>7000</v>
      </c>
      <c r="D129" s="7">
        <v>14000</v>
      </c>
      <c r="E129" s="7">
        <v>14000</v>
      </c>
      <c r="F129" s="125"/>
    </row>
    <row r="130" spans="1:6" ht="15.75" thickBot="1" x14ac:dyDescent="0.3">
      <c r="A130" s="11" t="s">
        <v>51</v>
      </c>
      <c r="B130" s="34"/>
      <c r="C130" s="7"/>
      <c r="D130" s="7"/>
      <c r="E130" s="7"/>
      <c r="F130" s="125"/>
    </row>
    <row r="131" spans="1:6" ht="15.75" thickBot="1" x14ac:dyDescent="0.3">
      <c r="A131" s="1" t="s">
        <v>2</v>
      </c>
      <c r="B131" s="12"/>
      <c r="C131" s="9"/>
      <c r="D131" s="9"/>
      <c r="E131" s="9"/>
      <c r="F131" s="125"/>
    </row>
    <row r="132" spans="1:6" ht="15.75" thickBot="1" x14ac:dyDescent="0.3">
      <c r="A132" s="11" t="s">
        <v>50</v>
      </c>
      <c r="B132" s="12"/>
      <c r="C132" s="9"/>
      <c r="D132" s="9"/>
      <c r="E132" s="9"/>
      <c r="F132" s="125"/>
    </row>
    <row r="133" spans="1:6" ht="15.75" thickBot="1" x14ac:dyDescent="0.3">
      <c r="A133" s="11" t="s">
        <v>51</v>
      </c>
      <c r="B133" s="12"/>
      <c r="C133" s="9"/>
      <c r="D133" s="9"/>
      <c r="E133" s="9"/>
      <c r="F133" s="125"/>
    </row>
    <row r="134" spans="1:6" ht="15.75" thickBot="1" x14ac:dyDescent="0.3">
      <c r="A134" s="1" t="s">
        <v>24</v>
      </c>
      <c r="B134" s="12"/>
      <c r="C134" s="9"/>
      <c r="D134" s="9"/>
      <c r="E134" s="9"/>
      <c r="F134" s="125"/>
    </row>
    <row r="135" spans="1:6" ht="15.75" thickBot="1" x14ac:dyDescent="0.3">
      <c r="A135" s="11" t="s">
        <v>50</v>
      </c>
      <c r="B135" s="12"/>
      <c r="C135" s="9"/>
      <c r="D135" s="9"/>
      <c r="E135" s="9"/>
      <c r="F135" s="125"/>
    </row>
    <row r="136" spans="1:6" ht="15.75" thickBot="1" x14ac:dyDescent="0.3">
      <c r="A136" s="11" t="s">
        <v>51</v>
      </c>
      <c r="B136" s="12"/>
      <c r="C136" s="9"/>
      <c r="D136" s="9"/>
      <c r="E136" s="9"/>
      <c r="F136" s="125"/>
    </row>
    <row r="137" spans="1:6" ht="15.75" thickBot="1" x14ac:dyDescent="0.3">
      <c r="A137" s="1" t="s">
        <v>25</v>
      </c>
      <c r="B137" s="12">
        <v>0</v>
      </c>
      <c r="C137" s="9">
        <v>0</v>
      </c>
      <c r="D137" s="9">
        <v>0</v>
      </c>
      <c r="E137" s="9">
        <v>0</v>
      </c>
      <c r="F137" s="125"/>
    </row>
    <row r="138" spans="1:6" ht="15.75" thickBot="1" x14ac:dyDescent="0.3">
      <c r="A138" s="11" t="s">
        <v>50</v>
      </c>
      <c r="B138" s="12"/>
      <c r="C138" s="9"/>
      <c r="D138" s="9"/>
      <c r="E138" s="9"/>
      <c r="F138" s="125"/>
    </row>
    <row r="139" spans="1:6" ht="15.75" thickBot="1" x14ac:dyDescent="0.3">
      <c r="A139" s="11" t="s">
        <v>51</v>
      </c>
      <c r="B139" s="12"/>
      <c r="C139" s="9"/>
      <c r="D139" s="9"/>
      <c r="E139" s="9"/>
      <c r="F139" s="125"/>
    </row>
    <row r="140" spans="1:6" ht="24.75" thickBot="1" x14ac:dyDescent="0.3">
      <c r="A140" s="1" t="s">
        <v>3</v>
      </c>
      <c r="B140" s="12"/>
      <c r="C140" s="9"/>
      <c r="D140" s="9"/>
      <c r="E140" s="9"/>
      <c r="F140" s="125"/>
    </row>
    <row r="141" spans="1:6" ht="15.75" thickBot="1" x14ac:dyDescent="0.3">
      <c r="A141" s="11" t="s">
        <v>50</v>
      </c>
      <c r="B141" s="12"/>
      <c r="C141" s="9"/>
      <c r="D141" s="9"/>
      <c r="E141" s="9"/>
      <c r="F141" s="125"/>
    </row>
    <row r="142" spans="1:6" ht="15.75" thickBot="1" x14ac:dyDescent="0.3">
      <c r="A142" s="11" t="s">
        <v>51</v>
      </c>
      <c r="B142" s="12"/>
      <c r="C142" s="9"/>
      <c r="D142" s="9"/>
      <c r="E142" s="9"/>
      <c r="F142" s="125"/>
    </row>
    <row r="143" spans="1:6" ht="15.75" thickBot="1" x14ac:dyDescent="0.3">
      <c r="A143" s="24" t="s">
        <v>80</v>
      </c>
      <c r="B143" s="12">
        <f>B140+B137+B134+B131+B128+B125+B122</f>
        <v>13800</v>
      </c>
      <c r="C143" s="12">
        <f>C140+C137+C134+C131+C128+C125+C122</f>
        <v>7000</v>
      </c>
      <c r="D143" s="12">
        <f>D140+D137+D134+D131+D128+D125+D122</f>
        <v>14000</v>
      </c>
      <c r="E143" s="12">
        <f>E140+E137+E134+E131+E128+E125+E122</f>
        <v>14000</v>
      </c>
      <c r="F143" s="244"/>
    </row>
    <row r="144" spans="1:6" ht="15.75" thickBot="1" x14ac:dyDescent="0.3">
      <c r="A144" s="253" t="s">
        <v>36</v>
      </c>
      <c r="B144" s="248">
        <f>IF(B143-B114=0,0,"Error")</f>
        <v>0</v>
      </c>
      <c r="C144" s="248">
        <f>IF(C143-C114=0,0,"Error")</f>
        <v>0</v>
      </c>
      <c r="D144" s="248">
        <f>IF(D143-D114=0,0,"Error")</f>
        <v>0</v>
      </c>
      <c r="E144" s="26">
        <f>IF(E143-E114=0,0,"Error")</f>
        <v>0</v>
      </c>
      <c r="F144" s="249"/>
    </row>
    <row r="145" spans="1:8" ht="15.75" thickBot="1" x14ac:dyDescent="0.3">
      <c r="A145" s="250" t="s">
        <v>81</v>
      </c>
      <c r="B145" s="527" t="s">
        <v>329</v>
      </c>
      <c r="C145" s="527"/>
      <c r="D145" s="527"/>
      <c r="E145" s="233" t="s">
        <v>330</v>
      </c>
      <c r="F145" s="234"/>
    </row>
    <row r="146" spans="1:8" ht="44.25" customHeight="1" thickBot="1" x14ac:dyDescent="0.3">
      <c r="A146" s="4" t="s">
        <v>9</v>
      </c>
      <c r="B146" s="542" t="s">
        <v>331</v>
      </c>
      <c r="C146" s="543"/>
      <c r="D146" s="543"/>
      <c r="E146" s="499"/>
      <c r="F146" s="225"/>
    </row>
    <row r="147" spans="1:8" ht="15.75" thickBot="1" x14ac:dyDescent="0.3">
      <c r="A147" s="4" t="s">
        <v>14</v>
      </c>
      <c r="B147" s="531" t="s">
        <v>332</v>
      </c>
      <c r="C147" s="532"/>
      <c r="D147" s="532"/>
      <c r="E147" s="533"/>
      <c r="F147" s="234"/>
    </row>
    <row r="148" spans="1:8" x14ac:dyDescent="0.25">
      <c r="A148" s="516"/>
      <c r="B148" s="19">
        <v>2019</v>
      </c>
      <c r="C148" s="19">
        <v>2020</v>
      </c>
      <c r="D148" s="19">
        <v>2021</v>
      </c>
      <c r="E148" s="19">
        <v>2022</v>
      </c>
      <c r="F148" s="236"/>
    </row>
    <row r="149" spans="1:8" ht="15.75" thickBot="1" x14ac:dyDescent="0.3">
      <c r="A149" s="541"/>
      <c r="B149" s="19" t="s">
        <v>5</v>
      </c>
      <c r="C149" s="19" t="s">
        <v>6</v>
      </c>
      <c r="D149" s="19" t="s">
        <v>6</v>
      </c>
      <c r="E149" s="19" t="s">
        <v>6</v>
      </c>
      <c r="F149" s="236"/>
    </row>
    <row r="150" spans="1:8" ht="15.75" thickBot="1" x14ac:dyDescent="0.3">
      <c r="A150" s="254" t="s">
        <v>8</v>
      </c>
      <c r="B150" s="255">
        <v>11</v>
      </c>
      <c r="C150" s="255">
        <v>16</v>
      </c>
      <c r="D150" s="255">
        <v>13</v>
      </c>
      <c r="E150" s="256">
        <v>13</v>
      </c>
      <c r="F150" s="252"/>
    </row>
    <row r="151" spans="1:8" ht="15.75" thickBot="1" x14ac:dyDescent="0.3">
      <c r="A151" s="257" t="s">
        <v>15</v>
      </c>
      <c r="B151" s="6">
        <f>B180</f>
        <v>19280</v>
      </c>
      <c r="C151" s="6">
        <v>29400</v>
      </c>
      <c r="D151" s="6">
        <f>D180</f>
        <v>25000</v>
      </c>
      <c r="E151" s="6">
        <f>E180</f>
        <v>25000</v>
      </c>
      <c r="F151" s="237"/>
      <c r="G151" s="118"/>
      <c r="H151" s="118"/>
    </row>
    <row r="152" spans="1:8" ht="15.75" thickBot="1" x14ac:dyDescent="0.3">
      <c r="A152" s="257" t="s">
        <v>23</v>
      </c>
      <c r="B152" s="6">
        <f>B151/B150</f>
        <v>1752.7272727272727</v>
      </c>
      <c r="C152" s="6">
        <f>C151/C150</f>
        <v>1837.5</v>
      </c>
      <c r="D152" s="6">
        <f>D151/D150</f>
        <v>1923.0769230769231</v>
      </c>
      <c r="E152" s="258">
        <f>E151/E150</f>
        <v>1923.0769230769231</v>
      </c>
      <c r="F152" s="237"/>
      <c r="G152" s="118"/>
      <c r="H152" s="123"/>
    </row>
    <row r="153" spans="1:8" ht="15.75" thickBot="1" x14ac:dyDescent="0.3">
      <c r="A153" s="257" t="s">
        <v>16</v>
      </c>
      <c r="B153" s="314"/>
      <c r="C153" s="8">
        <f t="shared" ref="C153:E155" si="3">C150/B150-1</f>
        <v>0.45454545454545459</v>
      </c>
      <c r="D153" s="8">
        <f t="shared" si="3"/>
        <v>-0.1875</v>
      </c>
      <c r="E153" s="259">
        <f t="shared" si="3"/>
        <v>0</v>
      </c>
      <c r="F153" s="238"/>
    </row>
    <row r="154" spans="1:8" ht="15.75" thickBot="1" x14ac:dyDescent="0.3">
      <c r="A154" s="257" t="s">
        <v>17</v>
      </c>
      <c r="B154" s="314"/>
      <c r="C154" s="8">
        <f t="shared" si="3"/>
        <v>0.52489626556016589</v>
      </c>
      <c r="D154" s="8">
        <f t="shared" si="3"/>
        <v>-0.14965986394557829</v>
      </c>
      <c r="E154" s="259">
        <f t="shared" si="3"/>
        <v>0</v>
      </c>
      <c r="F154" s="238"/>
    </row>
    <row r="155" spans="1:8" ht="15.75" thickBot="1" x14ac:dyDescent="0.3">
      <c r="A155" s="260" t="s">
        <v>18</v>
      </c>
      <c r="B155" s="261"/>
      <c r="C155" s="262">
        <f t="shared" si="3"/>
        <v>4.8366182572614047E-2</v>
      </c>
      <c r="D155" s="262">
        <f t="shared" si="3"/>
        <v>4.6572475143903835E-2</v>
      </c>
      <c r="E155" s="263">
        <f t="shared" si="3"/>
        <v>0</v>
      </c>
      <c r="F155" s="238"/>
    </row>
    <row r="156" spans="1:8" ht="15.75" customHeight="1" thickBot="1" x14ac:dyDescent="0.3">
      <c r="A156" s="534" t="s">
        <v>333</v>
      </c>
      <c r="B156" s="535"/>
      <c r="C156" s="535"/>
      <c r="D156" s="535"/>
      <c r="E156" s="536"/>
      <c r="F156" s="236"/>
    </row>
    <row r="157" spans="1:8" x14ac:dyDescent="0.25">
      <c r="A157" s="516"/>
      <c r="B157" s="19">
        <v>2019</v>
      </c>
      <c r="C157" s="19">
        <v>2020</v>
      </c>
      <c r="D157" s="19">
        <v>2021</v>
      </c>
      <c r="E157" s="19">
        <v>2022</v>
      </c>
      <c r="F157" s="236"/>
    </row>
    <row r="158" spans="1:8" ht="15.75" thickBot="1" x14ac:dyDescent="0.3">
      <c r="A158" s="517"/>
      <c r="B158" s="20" t="s">
        <v>5</v>
      </c>
      <c r="C158" s="20" t="s">
        <v>6</v>
      </c>
      <c r="D158" s="20" t="s">
        <v>6</v>
      </c>
      <c r="E158" s="20" t="s">
        <v>6</v>
      </c>
      <c r="F158" s="236"/>
    </row>
    <row r="159" spans="1:8" ht="15.75" thickBot="1" x14ac:dyDescent="0.3">
      <c r="A159" s="242" t="s">
        <v>0</v>
      </c>
      <c r="B159" s="7"/>
      <c r="C159" s="7"/>
      <c r="D159" s="7"/>
      <c r="E159" s="7"/>
      <c r="F159" s="125"/>
    </row>
    <row r="160" spans="1:8" ht="15.75" thickBot="1" x14ac:dyDescent="0.3">
      <c r="A160" s="243" t="s">
        <v>50</v>
      </c>
      <c r="B160" s="34"/>
      <c r="C160" s="240"/>
      <c r="D160" s="240"/>
      <c r="E160" s="240"/>
      <c r="F160" s="241"/>
    </row>
    <row r="161" spans="1:6" ht="15.75" thickBot="1" x14ac:dyDescent="0.3">
      <c r="A161" s="243" t="s">
        <v>51</v>
      </c>
      <c r="B161" s="34"/>
      <c r="C161" s="240"/>
      <c r="D161" s="240"/>
      <c r="E161" s="240"/>
      <c r="F161" s="241"/>
    </row>
    <row r="162" spans="1:6" ht="24.75" thickBot="1" x14ac:dyDescent="0.3">
      <c r="A162" s="1" t="s">
        <v>32</v>
      </c>
      <c r="B162" s="9"/>
      <c r="C162" s="9"/>
      <c r="D162" s="9"/>
      <c r="E162" s="9"/>
      <c r="F162" s="125"/>
    </row>
    <row r="163" spans="1:6" ht="15.75" thickBot="1" x14ac:dyDescent="0.3">
      <c r="A163" s="11" t="s">
        <v>50</v>
      </c>
      <c r="B163" s="12"/>
      <c r="C163" s="9"/>
      <c r="D163" s="9"/>
      <c r="E163" s="9"/>
      <c r="F163" s="125"/>
    </row>
    <row r="164" spans="1:6" ht="15.75" thickBot="1" x14ac:dyDescent="0.3">
      <c r="A164" s="11" t="s">
        <v>51</v>
      </c>
      <c r="B164" s="12"/>
      <c r="C164" s="9"/>
      <c r="D164" s="9"/>
      <c r="E164" s="9"/>
      <c r="F164" s="125"/>
    </row>
    <row r="165" spans="1:6" ht="15.75" thickBot="1" x14ac:dyDescent="0.3">
      <c r="A165" s="1" t="s">
        <v>1</v>
      </c>
      <c r="B165" s="39"/>
      <c r="C165" s="40"/>
      <c r="D165" s="40"/>
      <c r="E165" s="40"/>
      <c r="F165" s="125"/>
    </row>
    <row r="166" spans="1:6" ht="15.75" thickBot="1" x14ac:dyDescent="0.3">
      <c r="A166" s="11" t="s">
        <v>50</v>
      </c>
      <c r="B166" s="12"/>
      <c r="C166" s="9"/>
      <c r="D166" s="9"/>
      <c r="E166" s="9"/>
      <c r="F166" s="125"/>
    </row>
    <row r="167" spans="1:6" ht="15.75" thickBot="1" x14ac:dyDescent="0.3">
      <c r="A167" s="11" t="s">
        <v>51</v>
      </c>
      <c r="B167" s="12"/>
      <c r="C167" s="9"/>
      <c r="D167" s="9"/>
      <c r="E167" s="9"/>
      <c r="F167" s="125"/>
    </row>
    <row r="168" spans="1:6" ht="15.75" thickBot="1" x14ac:dyDescent="0.3">
      <c r="A168" s="1" t="s">
        <v>2</v>
      </c>
      <c r="B168" s="12"/>
      <c r="C168" s="9"/>
      <c r="D168" s="9"/>
      <c r="E168" s="9"/>
      <c r="F168" s="125"/>
    </row>
    <row r="169" spans="1:6" ht="15.75" thickBot="1" x14ac:dyDescent="0.3">
      <c r="A169" s="11" t="s">
        <v>50</v>
      </c>
      <c r="B169" s="12"/>
      <c r="C169" s="9"/>
      <c r="D169" s="9"/>
      <c r="E169" s="9"/>
      <c r="F169" s="125"/>
    </row>
    <row r="170" spans="1:6" ht="15.75" thickBot="1" x14ac:dyDescent="0.3">
      <c r="A170" s="11" t="s">
        <v>51</v>
      </c>
      <c r="B170" s="12"/>
      <c r="C170" s="9"/>
      <c r="D170" s="9"/>
      <c r="E170" s="9"/>
      <c r="F170" s="125"/>
    </row>
    <row r="171" spans="1:6" ht="15.75" thickBot="1" x14ac:dyDescent="0.3">
      <c r="A171" s="1" t="s">
        <v>24</v>
      </c>
      <c r="B171" s="12"/>
      <c r="C171" s="9"/>
      <c r="D171" s="9"/>
      <c r="E171" s="9"/>
      <c r="F171" s="125"/>
    </row>
    <row r="172" spans="1:6" ht="15.75" thickBot="1" x14ac:dyDescent="0.3">
      <c r="A172" s="11" t="s">
        <v>50</v>
      </c>
      <c r="B172" s="12"/>
      <c r="C172" s="9"/>
      <c r="D172" s="9"/>
      <c r="E172" s="9"/>
      <c r="F172" s="125"/>
    </row>
    <row r="173" spans="1:6" ht="15.75" thickBot="1" x14ac:dyDescent="0.3">
      <c r="A173" s="11" t="s">
        <v>51</v>
      </c>
      <c r="B173" s="12"/>
      <c r="C173" s="9"/>
      <c r="D173" s="9"/>
      <c r="E173" s="9"/>
      <c r="F173" s="125"/>
    </row>
    <row r="174" spans="1:6" ht="15.75" thickBot="1" x14ac:dyDescent="0.3">
      <c r="A174" s="1" t="s">
        <v>25</v>
      </c>
      <c r="B174" s="34">
        <f>B175+B176</f>
        <v>19280</v>
      </c>
      <c r="C174" s="34">
        <f>C175+C176</f>
        <v>29400</v>
      </c>
      <c r="D174" s="34">
        <f>D175+D176</f>
        <v>25000</v>
      </c>
      <c r="E174" s="34">
        <f>E175+E176</f>
        <v>25000</v>
      </c>
      <c r="F174" s="264"/>
    </row>
    <row r="175" spans="1:6" ht="15.75" thickBot="1" x14ac:dyDescent="0.3">
      <c r="A175" s="11" t="s">
        <v>50</v>
      </c>
      <c r="B175" s="34">
        <v>19280</v>
      </c>
      <c r="C175" s="34">
        <v>29400</v>
      </c>
      <c r="D175" s="34">
        <v>25000</v>
      </c>
      <c r="E175" s="34">
        <v>25000</v>
      </c>
      <c r="F175" s="244"/>
    </row>
    <row r="176" spans="1:6" ht="15.75" thickBot="1" x14ac:dyDescent="0.3">
      <c r="A176" s="11" t="s">
        <v>51</v>
      </c>
      <c r="B176" s="12"/>
      <c r="C176" s="9"/>
      <c r="D176" s="9"/>
      <c r="E176" s="9"/>
      <c r="F176" s="125"/>
    </row>
    <row r="177" spans="1:6" ht="24.75" thickBot="1" x14ac:dyDescent="0.3">
      <c r="A177" s="1" t="s">
        <v>3</v>
      </c>
      <c r="B177" s="12"/>
      <c r="C177" s="9"/>
      <c r="D177" s="9"/>
      <c r="E177" s="9"/>
      <c r="F177" s="125"/>
    </row>
    <row r="178" spans="1:6" ht="15.75" thickBot="1" x14ac:dyDescent="0.3">
      <c r="A178" s="11" t="s">
        <v>50</v>
      </c>
      <c r="B178" s="12"/>
      <c r="C178" s="9"/>
      <c r="D178" s="9"/>
      <c r="E178" s="9"/>
      <c r="F178" s="125"/>
    </row>
    <row r="179" spans="1:6" ht="15.75" thickBot="1" x14ac:dyDescent="0.3">
      <c r="A179" s="11" t="s">
        <v>51</v>
      </c>
      <c r="B179" s="12"/>
      <c r="C179" s="9"/>
      <c r="D179" s="9"/>
      <c r="E179" s="9"/>
      <c r="F179" s="125"/>
    </row>
    <row r="180" spans="1:6" ht="15.75" thickBot="1" x14ac:dyDescent="0.3">
      <c r="A180" s="24" t="s">
        <v>82</v>
      </c>
      <c r="B180" s="34">
        <f>B177+B174+B171+B168+B165+B162+B159</f>
        <v>19280</v>
      </c>
      <c r="C180" s="34">
        <f>C177+C174+C171+C168+C165+C162+C159</f>
        <v>29400</v>
      </c>
      <c r="D180" s="34">
        <f>D177+D174+D171+D168+D165+D162+D159</f>
        <v>25000</v>
      </c>
      <c r="E180" s="12">
        <f>E177+E174+E171+E168+E165+E162+E159</f>
        <v>25000</v>
      </c>
      <c r="F180" s="244"/>
    </row>
    <row r="181" spans="1:6" ht="15.75" thickBot="1" x14ac:dyDescent="0.3">
      <c r="A181" s="25" t="s">
        <v>36</v>
      </c>
      <c r="B181" s="26">
        <f>IF(B180-B151=0,0,"Error")</f>
        <v>0</v>
      </c>
      <c r="C181" s="26">
        <f>IF(C180-C151=0,0,"Error")</f>
        <v>0</v>
      </c>
      <c r="D181" s="26">
        <f>IF(D180-D151=0,0,"Error")</f>
        <v>0</v>
      </c>
      <c r="E181" s="26">
        <f>IF(E180-E151=0,0,"Error")</f>
        <v>0</v>
      </c>
      <c r="F181" s="249"/>
    </row>
    <row r="182" spans="1:6" ht="36.75" customHeight="1" thickBot="1" x14ac:dyDescent="0.3">
      <c r="A182" s="15" t="s">
        <v>87</v>
      </c>
      <c r="B182" s="518" t="s">
        <v>334</v>
      </c>
      <c r="C182" s="519"/>
      <c r="D182" s="519"/>
      <c r="E182" s="520"/>
      <c r="F182" s="224"/>
    </row>
    <row r="183" spans="1:6" ht="15.75" customHeight="1" thickBot="1" x14ac:dyDescent="0.3">
      <c r="A183" s="497" t="s">
        <v>88</v>
      </c>
      <c r="B183" s="498"/>
      <c r="C183" s="498"/>
      <c r="D183" s="498"/>
      <c r="E183" s="499"/>
      <c r="F183" s="225"/>
    </row>
    <row r="184" spans="1:6" ht="23.25" thickBot="1" x14ac:dyDescent="0.3">
      <c r="A184" s="71" t="s">
        <v>335</v>
      </c>
      <c r="B184" s="96">
        <v>0.53</v>
      </c>
      <c r="C184" s="226">
        <v>0.53</v>
      </c>
      <c r="D184" s="226">
        <v>0.53</v>
      </c>
      <c r="E184" s="226">
        <v>0.53</v>
      </c>
      <c r="F184" s="265"/>
    </row>
    <row r="185" spans="1:6" ht="23.25" thickBot="1" x14ac:dyDescent="0.3">
      <c r="A185" s="71" t="s">
        <v>336</v>
      </c>
      <c r="B185" s="96">
        <v>1</v>
      </c>
      <c r="C185" s="96">
        <v>1</v>
      </c>
      <c r="D185" s="96">
        <v>1</v>
      </c>
      <c r="E185" s="96">
        <v>1</v>
      </c>
      <c r="F185" s="266"/>
    </row>
    <row r="186" spans="1:6" ht="23.25" thickBot="1" x14ac:dyDescent="0.3">
      <c r="A186" s="71" t="s">
        <v>337</v>
      </c>
      <c r="B186" s="267">
        <v>0</v>
      </c>
      <c r="C186" s="96">
        <v>0</v>
      </c>
      <c r="D186" s="96">
        <v>0</v>
      </c>
      <c r="E186" s="96">
        <v>0</v>
      </c>
      <c r="F186" s="266"/>
    </row>
    <row r="187" spans="1:6" ht="34.5" thickBot="1" x14ac:dyDescent="0.3">
      <c r="A187" s="71" t="s">
        <v>338</v>
      </c>
      <c r="B187" s="267">
        <v>0</v>
      </c>
      <c r="C187" s="96">
        <v>0</v>
      </c>
      <c r="D187" s="96">
        <v>0</v>
      </c>
      <c r="E187" s="96">
        <v>0</v>
      </c>
      <c r="F187" s="266"/>
    </row>
    <row r="188" spans="1:6" ht="15.75" thickBot="1" x14ac:dyDescent="0.3">
      <c r="A188" s="521" t="s">
        <v>89</v>
      </c>
      <c r="B188" s="522"/>
      <c r="C188" s="522"/>
      <c r="D188" s="522"/>
      <c r="E188" s="523"/>
      <c r="F188" s="230"/>
    </row>
    <row r="189" spans="1:6" ht="15.75" thickBot="1" x14ac:dyDescent="0.3">
      <c r="A189" s="524" t="s">
        <v>43</v>
      </c>
      <c r="B189" s="525"/>
      <c r="C189" s="525"/>
      <c r="D189" s="525"/>
      <c r="E189" s="526"/>
      <c r="F189" s="231"/>
    </row>
    <row r="190" spans="1:6" ht="15.75" customHeight="1" thickBot="1" x14ac:dyDescent="0.3">
      <c r="A190" s="268" t="s">
        <v>28</v>
      </c>
      <c r="B190" s="537" t="s">
        <v>339</v>
      </c>
      <c r="C190" s="537"/>
      <c r="D190" s="537"/>
      <c r="E190" s="233" t="s">
        <v>340</v>
      </c>
      <c r="F190" s="234"/>
    </row>
    <row r="191" spans="1:6" ht="15.75" thickBot="1" x14ac:dyDescent="0.3">
      <c r="A191" s="4" t="s">
        <v>9</v>
      </c>
      <c r="B191" s="528" t="s">
        <v>341</v>
      </c>
      <c r="C191" s="529"/>
      <c r="D191" s="529"/>
      <c r="E191" s="530"/>
      <c r="F191" s="235"/>
    </row>
    <row r="192" spans="1:6" ht="15.75" thickBot="1" x14ac:dyDescent="0.3">
      <c r="A192" s="4" t="s">
        <v>14</v>
      </c>
      <c r="B192" s="531" t="s">
        <v>342</v>
      </c>
      <c r="C192" s="532"/>
      <c r="D192" s="532"/>
      <c r="E192" s="533"/>
      <c r="F192" s="234"/>
    </row>
    <row r="193" spans="1:6" x14ac:dyDescent="0.25">
      <c r="A193" s="516"/>
      <c r="B193" s="19">
        <v>2019</v>
      </c>
      <c r="C193" s="19">
        <v>2020</v>
      </c>
      <c r="D193" s="19">
        <v>2021</v>
      </c>
      <c r="E193" s="19">
        <v>2022</v>
      </c>
      <c r="F193" s="236"/>
    </row>
    <row r="194" spans="1:6" ht="15.75" thickBot="1" x14ac:dyDescent="0.3">
      <c r="A194" s="517"/>
      <c r="B194" s="20" t="s">
        <v>5</v>
      </c>
      <c r="C194" s="20" t="s">
        <v>6</v>
      </c>
      <c r="D194" s="20" t="s">
        <v>6</v>
      </c>
      <c r="E194" s="20" t="s">
        <v>6</v>
      </c>
      <c r="F194" s="236"/>
    </row>
    <row r="195" spans="1:6" ht="15.75" thickBot="1" x14ac:dyDescent="0.3">
      <c r="A195" s="4" t="s">
        <v>8</v>
      </c>
      <c r="B195" s="6">
        <v>17</v>
      </c>
      <c r="C195" s="6">
        <v>18</v>
      </c>
      <c r="D195" s="6">
        <v>18</v>
      </c>
      <c r="E195" s="6">
        <v>18</v>
      </c>
      <c r="F195" s="237"/>
    </row>
    <row r="196" spans="1:6" ht="15.75" thickBot="1" x14ac:dyDescent="0.3">
      <c r="A196" s="4" t="s">
        <v>15</v>
      </c>
      <c r="B196" s="6">
        <f>B225</f>
        <v>1892</v>
      </c>
      <c r="C196" s="6">
        <f>C225</f>
        <v>1900</v>
      </c>
      <c r="D196" s="6">
        <f>D225</f>
        <v>2000</v>
      </c>
      <c r="E196" s="6">
        <f>E225</f>
        <v>2000</v>
      </c>
      <c r="F196" s="237"/>
    </row>
    <row r="197" spans="1:6" ht="15.75" thickBot="1" x14ac:dyDescent="0.3">
      <c r="A197" s="4" t="s">
        <v>23</v>
      </c>
      <c r="B197" s="6">
        <f>B196/B195</f>
        <v>111.29411764705883</v>
      </c>
      <c r="C197" s="6">
        <f>C196/C195</f>
        <v>105.55555555555556</v>
      </c>
      <c r="D197" s="6">
        <f>D196/D195</f>
        <v>111.11111111111111</v>
      </c>
      <c r="E197" s="6">
        <f>E196/E195</f>
        <v>111.11111111111111</v>
      </c>
      <c r="F197" s="237"/>
    </row>
    <row r="198" spans="1:6" ht="15.75" thickBot="1" x14ac:dyDescent="0.3">
      <c r="A198" s="4" t="s">
        <v>16</v>
      </c>
      <c r="B198" s="314" t="s">
        <v>22</v>
      </c>
      <c r="C198" s="8">
        <f t="shared" ref="C198:E200" si="4">C195/B195-1</f>
        <v>5.8823529411764719E-2</v>
      </c>
      <c r="D198" s="8">
        <f t="shared" si="4"/>
        <v>0</v>
      </c>
      <c r="E198" s="8">
        <f t="shared" si="4"/>
        <v>0</v>
      </c>
      <c r="F198" s="238"/>
    </row>
    <row r="199" spans="1:6" ht="15.75" thickBot="1" x14ac:dyDescent="0.3">
      <c r="A199" s="4" t="s">
        <v>17</v>
      </c>
      <c r="B199" s="314" t="s">
        <v>22</v>
      </c>
      <c r="C199" s="8">
        <f t="shared" si="4"/>
        <v>4.2283298097252064E-3</v>
      </c>
      <c r="D199" s="8">
        <f t="shared" si="4"/>
        <v>5.2631578947368363E-2</v>
      </c>
      <c r="E199" s="8">
        <f t="shared" si="4"/>
        <v>0</v>
      </c>
      <c r="F199" s="238"/>
    </row>
    <row r="200" spans="1:6" ht="15.75" thickBot="1" x14ac:dyDescent="0.3">
      <c r="A200" s="4" t="s">
        <v>18</v>
      </c>
      <c r="B200" s="314" t="s">
        <v>22</v>
      </c>
      <c r="C200" s="8">
        <f t="shared" si="4"/>
        <v>-5.1562132957481799E-2</v>
      </c>
      <c r="D200" s="8">
        <f t="shared" si="4"/>
        <v>5.2631578947368363E-2</v>
      </c>
      <c r="E200" s="8">
        <f t="shared" si="4"/>
        <v>0</v>
      </c>
      <c r="F200" s="238"/>
    </row>
    <row r="201" spans="1:6" ht="15.75" thickBot="1" x14ac:dyDescent="0.3">
      <c r="A201" s="534" t="s">
        <v>35</v>
      </c>
      <c r="B201" s="535"/>
      <c r="C201" s="535"/>
      <c r="D201" s="535"/>
      <c r="E201" s="536"/>
      <c r="F201" s="236"/>
    </row>
    <row r="202" spans="1:6" x14ac:dyDescent="0.25">
      <c r="A202" s="516"/>
      <c r="B202" s="19">
        <v>2019</v>
      </c>
      <c r="C202" s="19">
        <v>2020</v>
      </c>
      <c r="D202" s="19">
        <v>2021</v>
      </c>
      <c r="E202" s="19">
        <v>2022</v>
      </c>
      <c r="F202" s="236"/>
    </row>
    <row r="203" spans="1:6" ht="15.75" thickBot="1" x14ac:dyDescent="0.3">
      <c r="A203" s="517"/>
      <c r="B203" s="20" t="s">
        <v>5</v>
      </c>
      <c r="C203" s="20" t="s">
        <v>6</v>
      </c>
      <c r="D203" s="20" t="s">
        <v>6</v>
      </c>
      <c r="E203" s="20" t="s">
        <v>6</v>
      </c>
      <c r="F203" s="236"/>
    </row>
    <row r="204" spans="1:6" ht="15.75" thickBot="1" x14ac:dyDescent="0.3">
      <c r="A204" s="242" t="s">
        <v>0</v>
      </c>
      <c r="B204" s="7">
        <v>0</v>
      </c>
      <c r="C204" s="7">
        <v>0</v>
      </c>
      <c r="D204" s="7">
        <v>0</v>
      </c>
      <c r="E204" s="7">
        <v>0</v>
      </c>
      <c r="F204" s="125"/>
    </row>
    <row r="205" spans="1:6" ht="15.75" thickBot="1" x14ac:dyDescent="0.3">
      <c r="A205" s="243" t="s">
        <v>50</v>
      </c>
      <c r="B205" s="34"/>
      <c r="C205" s="269"/>
      <c r="D205" s="269"/>
      <c r="E205" s="269"/>
      <c r="F205" s="239"/>
    </row>
    <row r="206" spans="1:6" ht="15.75" thickBot="1" x14ac:dyDescent="0.3">
      <c r="A206" s="243" t="s">
        <v>51</v>
      </c>
      <c r="B206" s="34"/>
      <c r="C206" s="240"/>
      <c r="D206" s="240"/>
      <c r="E206" s="240"/>
      <c r="F206" s="241"/>
    </row>
    <row r="207" spans="1:6" ht="24.75" thickBot="1" x14ac:dyDescent="0.3">
      <c r="A207" s="242" t="s">
        <v>32</v>
      </c>
      <c r="B207" s="7">
        <v>0</v>
      </c>
      <c r="C207" s="7">
        <v>0</v>
      </c>
      <c r="D207" s="7">
        <v>0</v>
      </c>
      <c r="E207" s="7">
        <v>0</v>
      </c>
      <c r="F207" s="125"/>
    </row>
    <row r="208" spans="1:6" ht="15.75" thickBot="1" x14ac:dyDescent="0.3">
      <c r="A208" s="243" t="s">
        <v>50</v>
      </c>
      <c r="B208" s="34"/>
      <c r="C208" s="7"/>
      <c r="D208" s="7"/>
      <c r="E208" s="7"/>
      <c r="F208" s="125"/>
    </row>
    <row r="209" spans="1:6" ht="15.75" thickBot="1" x14ac:dyDescent="0.3">
      <c r="A209" s="243" t="s">
        <v>51</v>
      </c>
      <c r="B209" s="34"/>
      <c r="C209" s="7"/>
      <c r="D209" s="7"/>
      <c r="E209" s="7"/>
      <c r="F209" s="125"/>
    </row>
    <row r="210" spans="1:6" ht="15.75" thickBot="1" x14ac:dyDescent="0.3">
      <c r="A210" s="242" t="s">
        <v>1</v>
      </c>
      <c r="B210" s="34">
        <f>B211+B212</f>
        <v>1892</v>
      </c>
      <c r="C210" s="34">
        <f>C211+C212</f>
        <v>1900</v>
      </c>
      <c r="D210" s="34">
        <f>D211+D212</f>
        <v>2000</v>
      </c>
      <c r="E210" s="34">
        <f>E211+E212</f>
        <v>2000</v>
      </c>
      <c r="F210" s="237"/>
    </row>
    <row r="211" spans="1:6" ht="15.75" thickBot="1" x14ac:dyDescent="0.3">
      <c r="A211" s="243" t="s">
        <v>50</v>
      </c>
      <c r="B211" s="34">
        <v>1892</v>
      </c>
      <c r="C211" s="6">
        <v>1900</v>
      </c>
      <c r="D211" s="6">
        <v>2000</v>
      </c>
      <c r="E211" s="6">
        <v>2000</v>
      </c>
      <c r="F211" s="237"/>
    </row>
    <row r="212" spans="1:6" ht="15.75" thickBot="1" x14ac:dyDescent="0.3">
      <c r="A212" s="243" t="s">
        <v>51</v>
      </c>
      <c r="B212" s="34"/>
      <c r="C212" s="7"/>
      <c r="D212" s="7"/>
      <c r="E212" s="7"/>
      <c r="F212" s="125"/>
    </row>
    <row r="213" spans="1:6" ht="15.75" thickBot="1" x14ac:dyDescent="0.3">
      <c r="A213" s="242" t="s">
        <v>2</v>
      </c>
      <c r="B213" s="34"/>
      <c r="C213" s="7"/>
      <c r="D213" s="7"/>
      <c r="E213" s="7"/>
      <c r="F213" s="125"/>
    </row>
    <row r="214" spans="1:6" ht="15.75" thickBot="1" x14ac:dyDescent="0.3">
      <c r="A214" s="243" t="s">
        <v>50</v>
      </c>
      <c r="B214" s="34"/>
      <c r="C214" s="7"/>
      <c r="D214" s="7"/>
      <c r="E214" s="7"/>
      <c r="F214" s="125"/>
    </row>
    <row r="215" spans="1:6" ht="15.75" thickBot="1" x14ac:dyDescent="0.3">
      <c r="A215" s="243" t="s">
        <v>51</v>
      </c>
      <c r="B215" s="34"/>
      <c r="C215" s="7"/>
      <c r="D215" s="7"/>
      <c r="E215" s="7"/>
      <c r="F215" s="125"/>
    </row>
    <row r="216" spans="1:6" ht="15.75" thickBot="1" x14ac:dyDescent="0.3">
      <c r="A216" s="242" t="s">
        <v>24</v>
      </c>
      <c r="B216" s="34"/>
      <c r="C216" s="7"/>
      <c r="D216" s="7"/>
      <c r="E216" s="7"/>
      <c r="F216" s="125"/>
    </row>
    <row r="217" spans="1:6" ht="15.75" thickBot="1" x14ac:dyDescent="0.3">
      <c r="A217" s="243" t="s">
        <v>50</v>
      </c>
      <c r="B217" s="34"/>
      <c r="C217" s="7"/>
      <c r="D217" s="7"/>
      <c r="E217" s="7"/>
      <c r="F217" s="125"/>
    </row>
    <row r="218" spans="1:6" ht="15.75" thickBot="1" x14ac:dyDescent="0.3">
      <c r="A218" s="243" t="s">
        <v>51</v>
      </c>
      <c r="B218" s="34"/>
      <c r="C218" s="7"/>
      <c r="D218" s="7"/>
      <c r="E218" s="7"/>
      <c r="F218" s="125"/>
    </row>
    <row r="219" spans="1:6" ht="15.75" thickBot="1" x14ac:dyDescent="0.3">
      <c r="A219" s="120" t="s">
        <v>25</v>
      </c>
      <c r="B219" s="39"/>
      <c r="C219" s="40"/>
      <c r="D219" s="40"/>
      <c r="E219" s="40"/>
      <c r="F219" s="125"/>
    </row>
    <row r="220" spans="1:6" ht="15.75" thickBot="1" x14ac:dyDescent="0.3">
      <c r="A220" s="121" t="s">
        <v>50</v>
      </c>
      <c r="B220" s="39"/>
      <c r="C220" s="40"/>
      <c r="D220" s="40"/>
      <c r="E220" s="40"/>
      <c r="F220" s="125"/>
    </row>
    <row r="221" spans="1:6" ht="15.75" thickBot="1" x14ac:dyDescent="0.3">
      <c r="A221" s="121" t="s">
        <v>51</v>
      </c>
      <c r="B221" s="39"/>
      <c r="C221" s="40"/>
      <c r="D221" s="40"/>
      <c r="E221" s="40"/>
      <c r="F221" s="125"/>
    </row>
    <row r="222" spans="1:6" ht="24.75" thickBot="1" x14ac:dyDescent="0.3">
      <c r="A222" s="242" t="s">
        <v>3</v>
      </c>
      <c r="B222" s="34">
        <v>0</v>
      </c>
      <c r="C222" s="7">
        <v>0</v>
      </c>
      <c r="D222" s="7">
        <f>C222*1.03*0.99</f>
        <v>0</v>
      </c>
      <c r="E222" s="7">
        <f>D222*1.03*0.99</f>
        <v>0</v>
      </c>
      <c r="F222" s="125"/>
    </row>
    <row r="223" spans="1:6" ht="15.75" thickBot="1" x14ac:dyDescent="0.3">
      <c r="A223" s="243" t="s">
        <v>50</v>
      </c>
      <c r="B223" s="34"/>
      <c r="C223" s="246"/>
      <c r="D223" s="246"/>
      <c r="E223" s="246"/>
      <c r="F223" s="247"/>
    </row>
    <row r="224" spans="1:6" ht="15.75" thickBot="1" x14ac:dyDescent="0.3">
      <c r="A224" s="243" t="s">
        <v>51</v>
      </c>
      <c r="B224" s="34"/>
      <c r="C224" s="245"/>
      <c r="D224" s="246"/>
      <c r="E224" s="246"/>
      <c r="F224" s="247"/>
    </row>
    <row r="225" spans="1:6" ht="15.75" thickBot="1" x14ac:dyDescent="0.3">
      <c r="A225" s="22" t="s">
        <v>34</v>
      </c>
      <c r="B225" s="34">
        <f>B222+B219+B216+B213+B210+B207+B204</f>
        <v>1892</v>
      </c>
      <c r="C225" s="34">
        <f>C222+C219+C216+C213+C210+C207+C204</f>
        <v>1900</v>
      </c>
      <c r="D225" s="34">
        <f>D222+D219+D216+D213+D210+D207+D204</f>
        <v>2000</v>
      </c>
      <c r="E225" s="34">
        <f>E222+E219+E216+E213+E210+E207+E204</f>
        <v>2000</v>
      </c>
      <c r="F225" s="244"/>
    </row>
    <row r="226" spans="1:6" ht="15.75" thickBot="1" x14ac:dyDescent="0.3">
      <c r="A226" s="25" t="s">
        <v>36</v>
      </c>
      <c r="B226" s="26">
        <f>IF(B225-B196=0,0,"Error")</f>
        <v>0</v>
      </c>
      <c r="C226" s="26">
        <f>IF(C225-C196=0,0,"Error")</f>
        <v>0</v>
      </c>
      <c r="D226" s="26">
        <f>IF(D225-D196=0,0,"Error")</f>
        <v>0</v>
      </c>
      <c r="E226" s="26">
        <f>IF(E225-E196=0,0,"Error")</f>
        <v>0</v>
      </c>
      <c r="F226" s="249"/>
    </row>
    <row r="227" spans="1:6" ht="15.75" thickBot="1" x14ac:dyDescent="0.3">
      <c r="A227" s="524" t="s">
        <v>44</v>
      </c>
      <c r="B227" s="544"/>
      <c r="C227" s="544"/>
      <c r="D227" s="544"/>
      <c r="E227" s="526"/>
      <c r="F227" s="231"/>
    </row>
    <row r="228" spans="1:6" ht="15.75" thickBot="1" x14ac:dyDescent="0.3">
      <c r="A228" s="524" t="s">
        <v>39</v>
      </c>
      <c r="B228" s="544"/>
      <c r="C228" s="544"/>
      <c r="D228" s="544"/>
      <c r="E228" s="526"/>
      <c r="F228" s="231"/>
    </row>
    <row r="229" spans="1:6" ht="15.75" thickBot="1" x14ac:dyDescent="0.3">
      <c r="A229" s="21" t="s">
        <v>45</v>
      </c>
      <c r="B229" s="545"/>
      <c r="C229" s="546"/>
      <c r="D229" s="547"/>
      <c r="E229" s="548"/>
      <c r="F229" s="227"/>
    </row>
    <row r="230" spans="1:6" ht="45.75" thickBot="1" x14ac:dyDescent="0.3">
      <c r="A230" s="270" t="s">
        <v>52</v>
      </c>
      <c r="B230" s="124" t="s">
        <v>343</v>
      </c>
      <c r="C230" s="41" t="s">
        <v>344</v>
      </c>
      <c r="D230" s="549" t="s">
        <v>345</v>
      </c>
      <c r="E230" s="550"/>
      <c r="F230" s="227"/>
    </row>
    <row r="231" spans="1:6" s="31" customFormat="1" ht="29.25" customHeight="1" thickBot="1" x14ac:dyDescent="0.3">
      <c r="A231" s="271" t="s">
        <v>9</v>
      </c>
      <c r="B231" s="498" t="s">
        <v>346</v>
      </c>
      <c r="C231" s="498"/>
      <c r="D231" s="498"/>
      <c r="E231" s="499"/>
      <c r="F231" s="272"/>
    </row>
    <row r="232" spans="1:6" ht="15.75" thickBot="1" x14ac:dyDescent="0.3">
      <c r="A232" s="4" t="s">
        <v>14</v>
      </c>
      <c r="B232" s="531" t="s">
        <v>240</v>
      </c>
      <c r="C232" s="532"/>
      <c r="D232" s="532"/>
      <c r="E232" s="533"/>
      <c r="F232" s="234"/>
    </row>
    <row r="233" spans="1:6" x14ac:dyDescent="0.25">
      <c r="A233" s="516"/>
      <c r="B233" s="19">
        <v>2019</v>
      </c>
      <c r="C233" s="19">
        <v>2020</v>
      </c>
      <c r="D233" s="19">
        <v>2021</v>
      </c>
      <c r="E233" s="19">
        <v>2022</v>
      </c>
      <c r="F233" s="236"/>
    </row>
    <row r="234" spans="1:6" ht="15.75" thickBot="1" x14ac:dyDescent="0.3">
      <c r="A234" s="517"/>
      <c r="B234" s="20" t="s">
        <v>5</v>
      </c>
      <c r="C234" s="20" t="s">
        <v>6</v>
      </c>
      <c r="D234" s="20" t="s">
        <v>6</v>
      </c>
      <c r="E234" s="20" t="s">
        <v>6</v>
      </c>
      <c r="F234" s="236"/>
    </row>
    <row r="235" spans="1:6" ht="15.75" thickBot="1" x14ac:dyDescent="0.3">
      <c r="A235" s="4" t="s">
        <v>8</v>
      </c>
      <c r="B235" s="6">
        <v>0</v>
      </c>
      <c r="C235" s="6">
        <v>90</v>
      </c>
      <c r="D235" s="6">
        <v>72</v>
      </c>
      <c r="E235" s="6">
        <v>126</v>
      </c>
      <c r="F235" s="237"/>
    </row>
    <row r="236" spans="1:6" ht="15.75" thickBot="1" x14ac:dyDescent="0.3">
      <c r="A236" s="4" t="s">
        <v>15</v>
      </c>
      <c r="B236" s="6">
        <v>0</v>
      </c>
      <c r="C236" s="6">
        <v>25000</v>
      </c>
      <c r="D236" s="6">
        <v>20000</v>
      </c>
      <c r="E236" s="6">
        <v>35000</v>
      </c>
      <c r="F236" s="237"/>
    </row>
    <row r="237" spans="1:6" ht="15.75" thickBot="1" x14ac:dyDescent="0.3">
      <c r="A237" s="4" t="s">
        <v>23</v>
      </c>
      <c r="B237" s="6" t="e">
        <f>B236/B235</f>
        <v>#DIV/0!</v>
      </c>
      <c r="C237" s="6">
        <f>C236/C235</f>
        <v>277.77777777777777</v>
      </c>
      <c r="D237" s="6">
        <f>D236/D235</f>
        <v>277.77777777777777</v>
      </c>
      <c r="E237" s="6">
        <f>E236/E235</f>
        <v>277.77777777777777</v>
      </c>
      <c r="F237" s="237"/>
    </row>
    <row r="238" spans="1:6" ht="15.75" thickBot="1" x14ac:dyDescent="0.3">
      <c r="A238" s="4" t="s">
        <v>16</v>
      </c>
      <c r="B238" s="314" t="s">
        <v>22</v>
      </c>
      <c r="C238" s="8" t="e">
        <f t="shared" ref="C238:E240" si="5">C235/B235-1</f>
        <v>#DIV/0!</v>
      </c>
      <c r="D238" s="8">
        <f t="shared" si="5"/>
        <v>-0.19999999999999996</v>
      </c>
      <c r="E238" s="8">
        <f t="shared" si="5"/>
        <v>0.75</v>
      </c>
      <c r="F238" s="238"/>
    </row>
    <row r="239" spans="1:6" ht="15.75" thickBot="1" x14ac:dyDescent="0.3">
      <c r="A239" s="4" t="s">
        <v>17</v>
      </c>
      <c r="B239" s="314" t="s">
        <v>22</v>
      </c>
      <c r="C239" s="8" t="e">
        <f t="shared" si="5"/>
        <v>#DIV/0!</v>
      </c>
      <c r="D239" s="8">
        <f t="shared" si="5"/>
        <v>-0.19999999999999996</v>
      </c>
      <c r="E239" s="8">
        <f t="shared" si="5"/>
        <v>0.75</v>
      </c>
      <c r="F239" s="238"/>
    </row>
    <row r="240" spans="1:6" ht="15.75" thickBot="1" x14ac:dyDescent="0.3">
      <c r="A240" s="4" t="s">
        <v>18</v>
      </c>
      <c r="B240" s="314" t="s">
        <v>22</v>
      </c>
      <c r="C240" s="8" t="e">
        <f t="shared" si="5"/>
        <v>#DIV/0!</v>
      </c>
      <c r="D240" s="8">
        <f t="shared" si="5"/>
        <v>0</v>
      </c>
      <c r="E240" s="8">
        <f t="shared" si="5"/>
        <v>0</v>
      </c>
      <c r="F240" s="238"/>
    </row>
    <row r="241" spans="1:6" ht="15.75" thickBot="1" x14ac:dyDescent="0.3">
      <c r="A241" s="534" t="s">
        <v>37</v>
      </c>
      <c r="B241" s="535"/>
      <c r="C241" s="535"/>
      <c r="D241" s="535"/>
      <c r="E241" s="536"/>
      <c r="F241" s="236"/>
    </row>
    <row r="242" spans="1:6" x14ac:dyDescent="0.25">
      <c r="A242" s="516"/>
      <c r="B242" s="19">
        <v>2019</v>
      </c>
      <c r="C242" s="19">
        <v>2020</v>
      </c>
      <c r="D242" s="19">
        <v>2021</v>
      </c>
      <c r="E242" s="19">
        <v>2022</v>
      </c>
      <c r="F242" s="236"/>
    </row>
    <row r="243" spans="1:6" ht="15.75" thickBot="1" x14ac:dyDescent="0.3">
      <c r="A243" s="517"/>
      <c r="B243" s="20" t="s">
        <v>5</v>
      </c>
      <c r="C243" s="20" t="s">
        <v>6</v>
      </c>
      <c r="D243" s="20" t="s">
        <v>6</v>
      </c>
      <c r="E243" s="20" t="s">
        <v>6</v>
      </c>
      <c r="F243" s="236"/>
    </row>
    <row r="244" spans="1:6" ht="15.75" thickBot="1" x14ac:dyDescent="0.3">
      <c r="A244" s="1" t="s">
        <v>40</v>
      </c>
      <c r="B244" s="9">
        <f>B245+B246+B247+B248</f>
        <v>0</v>
      </c>
      <c r="C244" s="9">
        <f>C245+C246+C247+C248</f>
        <v>0</v>
      </c>
      <c r="D244" s="9">
        <f>D245+D246+D247+D248</f>
        <v>0</v>
      </c>
      <c r="E244" s="9">
        <f>E245+E246+E247+E248</f>
        <v>0</v>
      </c>
      <c r="F244" s="125"/>
    </row>
    <row r="245" spans="1:6" ht="15.75" thickBot="1" x14ac:dyDescent="0.3">
      <c r="A245" s="11" t="s">
        <v>50</v>
      </c>
      <c r="B245" s="9"/>
      <c r="C245" s="9"/>
      <c r="D245" s="9"/>
      <c r="E245" s="9"/>
      <c r="F245" s="125"/>
    </row>
    <row r="246" spans="1:6" ht="15.75" thickBot="1" x14ac:dyDescent="0.3">
      <c r="A246" s="11" t="s">
        <v>54</v>
      </c>
      <c r="B246" s="9"/>
      <c r="C246" s="9"/>
      <c r="D246" s="9"/>
      <c r="E246" s="9"/>
      <c r="F246" s="125"/>
    </row>
    <row r="247" spans="1:6" ht="15.75" thickBot="1" x14ac:dyDescent="0.3">
      <c r="A247" s="11" t="s">
        <v>55</v>
      </c>
      <c r="B247" s="9"/>
      <c r="C247" s="9"/>
      <c r="D247" s="9"/>
      <c r="E247" s="9"/>
      <c r="F247" s="125"/>
    </row>
    <row r="248" spans="1:6" ht="15.75" thickBot="1" x14ac:dyDescent="0.3">
      <c r="A248" s="11" t="s">
        <v>56</v>
      </c>
      <c r="B248" s="9"/>
      <c r="C248" s="9"/>
      <c r="D248" s="9"/>
      <c r="E248" s="9"/>
      <c r="F248" s="125"/>
    </row>
    <row r="249" spans="1:6" ht="15.75" thickBot="1" x14ac:dyDescent="0.3">
      <c r="A249" s="1" t="s">
        <v>41</v>
      </c>
      <c r="B249" s="12">
        <f>B250+B251+B252+B253</f>
        <v>0</v>
      </c>
      <c r="C249" s="12">
        <f>C250+C251+C252+C253</f>
        <v>25000</v>
      </c>
      <c r="D249" s="12">
        <f>D250+D251+D252+D253</f>
        <v>20000</v>
      </c>
      <c r="E249" s="12">
        <f>E250+E251+E252+E253</f>
        <v>35000</v>
      </c>
      <c r="F249" s="244"/>
    </row>
    <row r="250" spans="1:6" ht="15.75" thickBot="1" x14ac:dyDescent="0.3">
      <c r="A250" s="11" t="s">
        <v>50</v>
      </c>
      <c r="B250" s="6">
        <v>0</v>
      </c>
      <c r="C250" s="6">
        <v>25000</v>
      </c>
      <c r="D250" s="6">
        <v>20000</v>
      </c>
      <c r="E250" s="6">
        <v>35000</v>
      </c>
      <c r="F250" s="237"/>
    </row>
    <row r="251" spans="1:6" ht="15.75" thickBot="1" x14ac:dyDescent="0.3">
      <c r="A251" s="11" t="s">
        <v>54</v>
      </c>
      <c r="B251" s="12"/>
      <c r="C251" s="9"/>
      <c r="D251" s="9"/>
      <c r="E251" s="9"/>
      <c r="F251" s="125"/>
    </row>
    <row r="252" spans="1:6" ht="15.75" thickBot="1" x14ac:dyDescent="0.3">
      <c r="A252" s="11" t="s">
        <v>55</v>
      </c>
      <c r="B252" s="12"/>
      <c r="C252" s="9"/>
      <c r="D252" s="9"/>
      <c r="E252" s="9"/>
      <c r="F252" s="125"/>
    </row>
    <row r="253" spans="1:6" ht="15.75" thickBot="1" x14ac:dyDescent="0.3">
      <c r="A253" s="11" t="s">
        <v>56</v>
      </c>
      <c r="B253" s="12"/>
      <c r="C253" s="9"/>
      <c r="D253" s="9"/>
      <c r="E253" s="9"/>
      <c r="F253" s="125"/>
    </row>
    <row r="254" spans="1:6" ht="15.75" thickBot="1" x14ac:dyDescent="0.3">
      <c r="A254" s="42" t="s">
        <v>34</v>
      </c>
      <c r="B254" s="12">
        <f>B244+B249</f>
        <v>0</v>
      </c>
      <c r="C254" s="12">
        <f>C244+C249</f>
        <v>25000</v>
      </c>
      <c r="D254" s="12">
        <f>D244+D249</f>
        <v>20000</v>
      </c>
      <c r="E254" s="12">
        <f>E244+E249</f>
        <v>35000</v>
      </c>
      <c r="F254" s="244"/>
    </row>
    <row r="255" spans="1:6" ht="34.5" thickBot="1" x14ac:dyDescent="0.3">
      <c r="A255" s="270" t="s">
        <v>57</v>
      </c>
      <c r="B255" s="124" t="s">
        <v>347</v>
      </c>
      <c r="C255" s="41" t="s">
        <v>344</v>
      </c>
      <c r="D255" s="551"/>
      <c r="E255" s="552"/>
      <c r="F255" s="227"/>
    </row>
    <row r="256" spans="1:6" s="31" customFormat="1" ht="29.25" customHeight="1" thickBot="1" x14ac:dyDescent="0.3">
      <c r="A256" s="271" t="s">
        <v>9</v>
      </c>
      <c r="B256" s="498" t="s">
        <v>348</v>
      </c>
      <c r="C256" s="498"/>
      <c r="D256" s="498"/>
      <c r="E256" s="499"/>
      <c r="F256" s="272"/>
    </row>
    <row r="257" spans="1:6" ht="15.75" thickBot="1" x14ac:dyDescent="0.3">
      <c r="A257" s="4" t="s">
        <v>14</v>
      </c>
      <c r="B257" s="531" t="s">
        <v>240</v>
      </c>
      <c r="C257" s="532"/>
      <c r="D257" s="532"/>
      <c r="E257" s="533"/>
      <c r="F257" s="234"/>
    </row>
    <row r="258" spans="1:6" x14ac:dyDescent="0.25">
      <c r="A258" s="516"/>
      <c r="B258" s="19">
        <v>2019</v>
      </c>
      <c r="C258" s="19">
        <v>2020</v>
      </c>
      <c r="D258" s="19">
        <v>2021</v>
      </c>
      <c r="E258" s="19">
        <v>2022</v>
      </c>
      <c r="F258" s="236"/>
    </row>
    <row r="259" spans="1:6" ht="15.75" thickBot="1" x14ac:dyDescent="0.3">
      <c r="A259" s="517"/>
      <c r="B259" s="20" t="s">
        <v>5</v>
      </c>
      <c r="C259" s="20" t="s">
        <v>6</v>
      </c>
      <c r="D259" s="20" t="s">
        <v>6</v>
      </c>
      <c r="E259" s="20" t="s">
        <v>6</v>
      </c>
      <c r="F259" s="236"/>
    </row>
    <row r="260" spans="1:6" ht="15.75" thickBot="1" x14ac:dyDescent="0.3">
      <c r="A260" s="4" t="s">
        <v>8</v>
      </c>
      <c r="B260" s="6">
        <v>1</v>
      </c>
      <c r="C260" s="6">
        <v>1</v>
      </c>
      <c r="D260" s="6">
        <v>1</v>
      </c>
      <c r="E260" s="6">
        <v>1</v>
      </c>
      <c r="F260" s="237"/>
    </row>
    <row r="261" spans="1:6" ht="15.75" thickBot="1" x14ac:dyDescent="0.3">
      <c r="A261" s="4" t="s">
        <v>15</v>
      </c>
      <c r="B261" s="6">
        <v>4700</v>
      </c>
      <c r="C261" s="6">
        <v>29000</v>
      </c>
      <c r="D261" s="6">
        <v>25000</v>
      </c>
      <c r="E261" s="6">
        <v>15000</v>
      </c>
      <c r="F261" s="237"/>
    </row>
    <row r="262" spans="1:6" ht="15.75" thickBot="1" x14ac:dyDescent="0.3">
      <c r="A262" s="4" t="s">
        <v>23</v>
      </c>
      <c r="B262" s="6">
        <f>B261/B260</f>
        <v>4700</v>
      </c>
      <c r="C262" s="6">
        <f>C261/C260</f>
        <v>29000</v>
      </c>
      <c r="D262" s="6">
        <f>D261/D260</f>
        <v>25000</v>
      </c>
      <c r="E262" s="6">
        <f>E261/E260</f>
        <v>15000</v>
      </c>
      <c r="F262" s="237"/>
    </row>
    <row r="263" spans="1:6" ht="15.75" thickBot="1" x14ac:dyDescent="0.3">
      <c r="A263" s="4" t="s">
        <v>16</v>
      </c>
      <c r="B263" s="314" t="s">
        <v>22</v>
      </c>
      <c r="C263" s="8">
        <f t="shared" ref="C263:E265" si="6">C260/B260-1</f>
        <v>0</v>
      </c>
      <c r="D263" s="8">
        <f t="shared" si="6"/>
        <v>0</v>
      </c>
      <c r="E263" s="8">
        <f t="shared" si="6"/>
        <v>0</v>
      </c>
      <c r="F263" s="238"/>
    </row>
    <row r="264" spans="1:6" ht="15.75" thickBot="1" x14ac:dyDescent="0.3">
      <c r="A264" s="4" t="s">
        <v>17</v>
      </c>
      <c r="B264" s="314" t="s">
        <v>22</v>
      </c>
      <c r="C264" s="8">
        <f t="shared" si="6"/>
        <v>5.1702127659574471</v>
      </c>
      <c r="D264" s="8">
        <f t="shared" si="6"/>
        <v>-0.13793103448275867</v>
      </c>
      <c r="E264" s="8">
        <f t="shared" si="6"/>
        <v>-0.4</v>
      </c>
      <c r="F264" s="238"/>
    </row>
    <row r="265" spans="1:6" ht="15.75" thickBot="1" x14ac:dyDescent="0.3">
      <c r="A265" s="4" t="s">
        <v>18</v>
      </c>
      <c r="B265" s="314" t="s">
        <v>22</v>
      </c>
      <c r="C265" s="8">
        <f t="shared" si="6"/>
        <v>5.1702127659574471</v>
      </c>
      <c r="D265" s="8">
        <f t="shared" si="6"/>
        <v>-0.13793103448275867</v>
      </c>
      <c r="E265" s="8">
        <f t="shared" si="6"/>
        <v>-0.4</v>
      </c>
      <c r="F265" s="238"/>
    </row>
    <row r="266" spans="1:6" ht="15.75" thickBot="1" x14ac:dyDescent="0.3">
      <c r="A266" s="534" t="s">
        <v>58</v>
      </c>
      <c r="B266" s="535"/>
      <c r="C266" s="535"/>
      <c r="D266" s="535"/>
      <c r="E266" s="536"/>
      <c r="F266" s="236"/>
    </row>
    <row r="267" spans="1:6" x14ac:dyDescent="0.25">
      <c r="A267" s="516"/>
      <c r="B267" s="19">
        <v>2019</v>
      </c>
      <c r="C267" s="19">
        <v>2020</v>
      </c>
      <c r="D267" s="19">
        <v>2021</v>
      </c>
      <c r="E267" s="19">
        <v>2022</v>
      </c>
      <c r="F267" s="236"/>
    </row>
    <row r="268" spans="1:6" ht="15.75" thickBot="1" x14ac:dyDescent="0.3">
      <c r="A268" s="517"/>
      <c r="B268" s="20" t="s">
        <v>5</v>
      </c>
      <c r="C268" s="20" t="s">
        <v>6</v>
      </c>
      <c r="D268" s="20" t="s">
        <v>6</v>
      </c>
      <c r="E268" s="20" t="s">
        <v>6</v>
      </c>
      <c r="F268" s="236"/>
    </row>
    <row r="269" spans="1:6" ht="15.75" thickBot="1" x14ac:dyDescent="0.3">
      <c r="A269" s="1" t="s">
        <v>40</v>
      </c>
      <c r="B269" s="9">
        <f>B270+B271+B272+B273</f>
        <v>0</v>
      </c>
      <c r="C269" s="9">
        <f>C270+C271+C272+C273</f>
        <v>4000</v>
      </c>
      <c r="D269" s="9">
        <f>D270+D271+D272+D273</f>
        <v>0</v>
      </c>
      <c r="E269" s="9">
        <f>E270+E271+E272+E273</f>
        <v>0</v>
      </c>
      <c r="F269" s="125"/>
    </row>
    <row r="270" spans="1:6" ht="15.75" thickBot="1" x14ac:dyDescent="0.3">
      <c r="A270" s="11" t="s">
        <v>50</v>
      </c>
      <c r="B270" s="9"/>
      <c r="C270" s="9">
        <v>4000</v>
      </c>
      <c r="D270" s="9"/>
      <c r="E270" s="9"/>
      <c r="F270" s="125"/>
    </row>
    <row r="271" spans="1:6" ht="15.75" thickBot="1" x14ac:dyDescent="0.3">
      <c r="A271" s="11" t="s">
        <v>54</v>
      </c>
      <c r="B271" s="9"/>
      <c r="C271" s="9"/>
      <c r="D271" s="9"/>
      <c r="E271" s="9"/>
      <c r="F271" s="125"/>
    </row>
    <row r="272" spans="1:6" ht="15.75" thickBot="1" x14ac:dyDescent="0.3">
      <c r="A272" s="11" t="s">
        <v>55</v>
      </c>
      <c r="B272" s="9"/>
      <c r="C272" s="9"/>
      <c r="D272" s="9"/>
      <c r="E272" s="9"/>
      <c r="F272" s="125"/>
    </row>
    <row r="273" spans="1:8" ht="15.75" thickBot="1" x14ac:dyDescent="0.3">
      <c r="A273" s="11" t="s">
        <v>56</v>
      </c>
      <c r="B273" s="9"/>
      <c r="C273" s="9"/>
      <c r="D273" s="9"/>
      <c r="E273" s="9"/>
      <c r="F273" s="125"/>
    </row>
    <row r="274" spans="1:8" ht="15.75" thickBot="1" x14ac:dyDescent="0.3">
      <c r="A274" s="1" t="s">
        <v>41</v>
      </c>
      <c r="B274" s="12">
        <f>B275+B276+B277+B278</f>
        <v>4700</v>
      </c>
      <c r="C274" s="12">
        <f>C275+C276+C277+C278</f>
        <v>25000</v>
      </c>
      <c r="D274" s="12">
        <f>D275+D276+D277+D278</f>
        <v>25000</v>
      </c>
      <c r="E274" s="12">
        <f>E275+E276+E277+E278</f>
        <v>15000</v>
      </c>
      <c r="F274" s="244"/>
    </row>
    <row r="275" spans="1:8" ht="15.75" thickBot="1" x14ac:dyDescent="0.3">
      <c r="A275" s="11" t="s">
        <v>50</v>
      </c>
      <c r="B275" s="6">
        <v>4700</v>
      </c>
      <c r="C275" s="6">
        <v>25000</v>
      </c>
      <c r="D275" s="6">
        <v>25000</v>
      </c>
      <c r="E275" s="6">
        <v>15000</v>
      </c>
      <c r="F275" s="237"/>
    </row>
    <row r="276" spans="1:8" ht="15.75" thickBot="1" x14ac:dyDescent="0.3">
      <c r="A276" s="11" t="s">
        <v>54</v>
      </c>
      <c r="B276" s="12"/>
      <c r="C276" s="9"/>
      <c r="D276" s="9"/>
      <c r="E276" s="9"/>
      <c r="F276" s="125"/>
    </row>
    <row r="277" spans="1:8" ht="15.75" thickBot="1" x14ac:dyDescent="0.3">
      <c r="A277" s="11" t="s">
        <v>55</v>
      </c>
      <c r="B277" s="12"/>
      <c r="C277" s="9"/>
      <c r="D277" s="9"/>
      <c r="E277" s="9"/>
      <c r="F277" s="125"/>
    </row>
    <row r="278" spans="1:8" ht="15.75" thickBot="1" x14ac:dyDescent="0.3">
      <c r="A278" s="11" t="s">
        <v>56</v>
      </c>
      <c r="B278" s="12"/>
      <c r="C278" s="9"/>
      <c r="D278" s="9"/>
      <c r="E278" s="9"/>
      <c r="F278" s="125"/>
    </row>
    <row r="279" spans="1:8" ht="15.75" thickBot="1" x14ac:dyDescent="0.3">
      <c r="A279" s="42" t="s">
        <v>78</v>
      </c>
      <c r="B279" s="12">
        <f>B269+B274</f>
        <v>4700</v>
      </c>
      <c r="C279" s="12">
        <f>C269+C274</f>
        <v>29000</v>
      </c>
      <c r="D279" s="12">
        <f>D269+D274</f>
        <v>25000</v>
      </c>
      <c r="E279" s="12">
        <f>E269+E274</f>
        <v>15000</v>
      </c>
      <c r="F279" s="244"/>
    </row>
    <row r="280" spans="1:8" ht="34.5" thickBot="1" x14ac:dyDescent="0.3">
      <c r="A280" s="270" t="s">
        <v>244</v>
      </c>
      <c r="B280" s="124" t="s">
        <v>349</v>
      </c>
      <c r="C280" s="41" t="s">
        <v>344</v>
      </c>
      <c r="D280" s="553"/>
      <c r="E280" s="554"/>
      <c r="F280" s="227"/>
    </row>
    <row r="281" spans="1:8" s="31" customFormat="1" ht="29.25" customHeight="1" thickBot="1" x14ac:dyDescent="0.3">
      <c r="A281" s="271" t="s">
        <v>9</v>
      </c>
      <c r="B281" s="498" t="s">
        <v>350</v>
      </c>
      <c r="C281" s="498"/>
      <c r="D281" s="498"/>
      <c r="E281" s="499"/>
      <c r="F281" s="272"/>
    </row>
    <row r="282" spans="1:8" ht="15.75" thickBot="1" x14ac:dyDescent="0.3">
      <c r="A282" s="4" t="s">
        <v>14</v>
      </c>
      <c r="B282" s="531" t="s">
        <v>351</v>
      </c>
      <c r="C282" s="532"/>
      <c r="D282" s="532"/>
      <c r="E282" s="533"/>
      <c r="F282" s="234"/>
    </row>
    <row r="283" spans="1:8" x14ac:dyDescent="0.25">
      <c r="A283" s="516"/>
      <c r="B283" s="19">
        <v>2019</v>
      </c>
      <c r="C283" s="19">
        <v>2020</v>
      </c>
      <c r="D283" s="19">
        <v>2021</v>
      </c>
      <c r="E283" s="19">
        <v>2022</v>
      </c>
      <c r="F283" s="236"/>
    </row>
    <row r="284" spans="1:8" ht="15.75" thickBot="1" x14ac:dyDescent="0.3">
      <c r="A284" s="517"/>
      <c r="B284" s="20" t="s">
        <v>5</v>
      </c>
      <c r="C284" s="20" t="s">
        <v>6</v>
      </c>
      <c r="D284" s="20" t="s">
        <v>6</v>
      </c>
      <c r="E284" s="20" t="s">
        <v>6</v>
      </c>
      <c r="F284" s="236"/>
    </row>
    <row r="285" spans="1:8" ht="15.75" thickBot="1" x14ac:dyDescent="0.3">
      <c r="A285" s="4" t="s">
        <v>8</v>
      </c>
      <c r="B285" s="6">
        <v>30</v>
      </c>
      <c r="C285" s="6">
        <f>C286/C287</f>
        <v>55</v>
      </c>
      <c r="D285" s="6">
        <f>D286/D287</f>
        <v>100</v>
      </c>
      <c r="E285" s="6">
        <f>E286/E287</f>
        <v>75</v>
      </c>
      <c r="F285" s="237"/>
    </row>
    <row r="286" spans="1:8" ht="15.75" thickBot="1" x14ac:dyDescent="0.3">
      <c r="A286" s="4" t="s">
        <v>15</v>
      </c>
      <c r="B286" s="6">
        <v>300</v>
      </c>
      <c r="C286" s="6">
        <v>11000</v>
      </c>
      <c r="D286" s="6">
        <v>20000</v>
      </c>
      <c r="E286" s="6">
        <v>15000</v>
      </c>
      <c r="F286" s="237"/>
      <c r="H286" s="123"/>
    </row>
    <row r="287" spans="1:8" ht="15.75" thickBot="1" x14ac:dyDescent="0.3">
      <c r="A287" s="4" t="s">
        <v>23</v>
      </c>
      <c r="B287" s="6">
        <f>B286/B285</f>
        <v>10</v>
      </c>
      <c r="C287" s="6">
        <v>200</v>
      </c>
      <c r="D287" s="6">
        <v>200</v>
      </c>
      <c r="E287" s="6">
        <v>200</v>
      </c>
      <c r="F287" s="237"/>
    </row>
    <row r="288" spans="1:8" ht="15.75" thickBot="1" x14ac:dyDescent="0.3">
      <c r="A288" s="4" t="s">
        <v>16</v>
      </c>
      <c r="B288" s="314" t="s">
        <v>22</v>
      </c>
      <c r="C288" s="8">
        <f t="shared" ref="C288:E290" si="7">C285/B285-1</f>
        <v>0.83333333333333326</v>
      </c>
      <c r="D288" s="8">
        <f t="shared" si="7"/>
        <v>0.81818181818181812</v>
      </c>
      <c r="E288" s="8">
        <f t="shared" si="7"/>
        <v>-0.25</v>
      </c>
      <c r="F288" s="238"/>
    </row>
    <row r="289" spans="1:6" ht="15.75" thickBot="1" x14ac:dyDescent="0.3">
      <c r="A289" s="4" t="s">
        <v>17</v>
      </c>
      <c r="B289" s="314" t="s">
        <v>22</v>
      </c>
      <c r="C289" s="8">
        <f t="shared" si="7"/>
        <v>35.666666666666664</v>
      </c>
      <c r="D289" s="8">
        <f t="shared" si="7"/>
        <v>0.81818181818181812</v>
      </c>
      <c r="E289" s="8">
        <f t="shared" si="7"/>
        <v>-0.25</v>
      </c>
      <c r="F289" s="238"/>
    </row>
    <row r="290" spans="1:6" ht="15.75" thickBot="1" x14ac:dyDescent="0.3">
      <c r="A290" s="4" t="s">
        <v>18</v>
      </c>
      <c r="B290" s="314" t="s">
        <v>22</v>
      </c>
      <c r="C290" s="8">
        <f t="shared" si="7"/>
        <v>19</v>
      </c>
      <c r="D290" s="8">
        <f t="shared" si="7"/>
        <v>0</v>
      </c>
      <c r="E290" s="8">
        <f t="shared" si="7"/>
        <v>0</v>
      </c>
      <c r="F290" s="238"/>
    </row>
    <row r="291" spans="1:6" ht="15.75" thickBot="1" x14ac:dyDescent="0.3">
      <c r="A291" s="534" t="s">
        <v>352</v>
      </c>
      <c r="B291" s="535"/>
      <c r="C291" s="535"/>
      <c r="D291" s="535"/>
      <c r="E291" s="536"/>
      <c r="F291" s="236"/>
    </row>
    <row r="292" spans="1:6" x14ac:dyDescent="0.25">
      <c r="A292" s="516"/>
      <c r="B292" s="19">
        <v>2019</v>
      </c>
      <c r="C292" s="19">
        <v>2020</v>
      </c>
      <c r="D292" s="19">
        <v>2021</v>
      </c>
      <c r="E292" s="19">
        <v>2022</v>
      </c>
      <c r="F292" s="236"/>
    </row>
    <row r="293" spans="1:6" ht="15.75" thickBot="1" x14ac:dyDescent="0.3">
      <c r="A293" s="517"/>
      <c r="B293" s="20" t="s">
        <v>5</v>
      </c>
      <c r="C293" s="20" t="s">
        <v>6</v>
      </c>
      <c r="D293" s="20" t="s">
        <v>6</v>
      </c>
      <c r="E293" s="20" t="s">
        <v>6</v>
      </c>
      <c r="F293" s="236"/>
    </row>
    <row r="294" spans="1:6" ht="15.75" thickBot="1" x14ac:dyDescent="0.3">
      <c r="A294" s="1" t="s">
        <v>40</v>
      </c>
      <c r="B294" s="9">
        <f>B295+B296+B297+B298</f>
        <v>0</v>
      </c>
      <c r="C294" s="9">
        <f>C295+C296+C297+C298</f>
        <v>0</v>
      </c>
      <c r="D294" s="9">
        <f>D295+D296+D297+D298</f>
        <v>0</v>
      </c>
      <c r="E294" s="9">
        <f>E295+E296+E297+E298</f>
        <v>0</v>
      </c>
      <c r="F294" s="125"/>
    </row>
    <row r="295" spans="1:6" ht="15.75" thickBot="1" x14ac:dyDescent="0.3">
      <c r="A295" s="11" t="s">
        <v>50</v>
      </c>
      <c r="B295" s="9"/>
      <c r="C295" s="9"/>
      <c r="D295" s="9"/>
      <c r="E295" s="9"/>
      <c r="F295" s="125"/>
    </row>
    <row r="296" spans="1:6" ht="15.75" thickBot="1" x14ac:dyDescent="0.3">
      <c r="A296" s="11" t="s">
        <v>54</v>
      </c>
      <c r="B296" s="9"/>
      <c r="C296" s="9"/>
      <c r="D296" s="9"/>
      <c r="E296" s="9"/>
      <c r="F296" s="125"/>
    </row>
    <row r="297" spans="1:6" ht="15.75" thickBot="1" x14ac:dyDescent="0.3">
      <c r="A297" s="11" t="s">
        <v>55</v>
      </c>
      <c r="B297" s="9"/>
      <c r="C297" s="9"/>
      <c r="D297" s="9"/>
      <c r="E297" s="9"/>
      <c r="F297" s="125"/>
    </row>
    <row r="298" spans="1:6" ht="15.75" thickBot="1" x14ac:dyDescent="0.3">
      <c r="A298" s="11" t="s">
        <v>56</v>
      </c>
      <c r="B298" s="9"/>
      <c r="C298" s="9"/>
      <c r="D298" s="9"/>
      <c r="E298" s="9"/>
      <c r="F298" s="125"/>
    </row>
    <row r="299" spans="1:6" ht="15.75" thickBot="1" x14ac:dyDescent="0.3">
      <c r="A299" s="1" t="s">
        <v>41</v>
      </c>
      <c r="B299" s="12">
        <f>B300+B301+B302+B303</f>
        <v>300</v>
      </c>
      <c r="C299" s="12">
        <f>C300+C301+C302+C303</f>
        <v>11000</v>
      </c>
      <c r="D299" s="12">
        <f>D300+D301+D302+D303</f>
        <v>20000</v>
      </c>
      <c r="E299" s="12">
        <f>E300+E301+E302+E303</f>
        <v>15000</v>
      </c>
      <c r="F299" s="244"/>
    </row>
    <row r="300" spans="1:6" ht="15.75" thickBot="1" x14ac:dyDescent="0.3">
      <c r="A300" s="11" t="s">
        <v>50</v>
      </c>
      <c r="B300" s="6">
        <v>300</v>
      </c>
      <c r="C300" s="6">
        <v>11000</v>
      </c>
      <c r="D300" s="6">
        <v>20000</v>
      </c>
      <c r="E300" s="6">
        <v>15000</v>
      </c>
      <c r="F300" s="237"/>
    </row>
    <row r="301" spans="1:6" ht="15.75" thickBot="1" x14ac:dyDescent="0.3">
      <c r="A301" s="11" t="s">
        <v>54</v>
      </c>
      <c r="B301" s="12"/>
      <c r="C301" s="9"/>
      <c r="D301" s="9"/>
      <c r="E301" s="9"/>
      <c r="F301" s="125"/>
    </row>
    <row r="302" spans="1:6" ht="15.75" thickBot="1" x14ac:dyDescent="0.3">
      <c r="A302" s="11" t="s">
        <v>55</v>
      </c>
      <c r="B302" s="12"/>
      <c r="C302" s="9"/>
      <c r="D302" s="9"/>
      <c r="E302" s="9"/>
      <c r="F302" s="125"/>
    </row>
    <row r="303" spans="1:6" ht="15.75" thickBot="1" x14ac:dyDescent="0.3">
      <c r="A303" s="11" t="s">
        <v>56</v>
      </c>
      <c r="B303" s="12"/>
      <c r="C303" s="9"/>
      <c r="D303" s="9"/>
      <c r="E303" s="9"/>
      <c r="F303" s="125"/>
    </row>
    <row r="304" spans="1:6" ht="15.75" thickBot="1" x14ac:dyDescent="0.3">
      <c r="A304" s="42" t="s">
        <v>80</v>
      </c>
      <c r="B304" s="12">
        <f>B294+B299</f>
        <v>300</v>
      </c>
      <c r="C304" s="12">
        <f>C294+C299</f>
        <v>11000</v>
      </c>
      <c r="D304" s="12">
        <f>D294+D299</f>
        <v>20000</v>
      </c>
      <c r="E304" s="12">
        <f>E294+E299</f>
        <v>15000</v>
      </c>
      <c r="F304" s="244"/>
    </row>
    <row r="305" spans="1:9" ht="15.75" thickBot="1" x14ac:dyDescent="0.3">
      <c r="A305" s="27"/>
      <c r="B305" s="28"/>
      <c r="C305" s="28"/>
      <c r="D305" s="28"/>
      <c r="E305" s="28"/>
      <c r="F305" s="249"/>
    </row>
    <row r="306" spans="1:9" ht="24.75" thickBot="1" x14ac:dyDescent="0.3">
      <c r="A306" s="15" t="s">
        <v>46</v>
      </c>
      <c r="B306" s="16">
        <f>+B236+B196+B151+B114+B77+B40+B261+B286</f>
        <v>391292</v>
      </c>
      <c r="C306" s="16">
        <f>+C236+C196+C151+C114+C77+C40+C261+C286</f>
        <v>455000</v>
      </c>
      <c r="D306" s="16">
        <f>+D236+D196+D151+D114+D77+D40+D261+D286</f>
        <v>465000</v>
      </c>
      <c r="E306" s="16">
        <f>+E236+E196+E151+E114+E77+E40+E261+E286</f>
        <v>470000</v>
      </c>
      <c r="F306" s="249"/>
    </row>
    <row r="307" spans="1:9" ht="24.75" thickBot="1" x14ac:dyDescent="0.3">
      <c r="A307" s="15" t="s">
        <v>47</v>
      </c>
      <c r="B307" s="16">
        <f>B308+B311+B314+B317+B320+B323+B326+B329+B334</f>
        <v>391292</v>
      </c>
      <c r="C307" s="16">
        <f>C308+C311+C314+C317+C320+C323+C326+C329+C334</f>
        <v>455000</v>
      </c>
      <c r="D307" s="16">
        <f>D308+D311+D314+D317+D320+D323+D326+D329+D334</f>
        <v>465000</v>
      </c>
      <c r="E307" s="16">
        <f>E308+E311+E314+E317+E320+E323+E326+E329+E334</f>
        <v>470000</v>
      </c>
      <c r="F307" s="249"/>
    </row>
    <row r="308" spans="1:9" ht="15.75" thickBot="1" x14ac:dyDescent="0.3">
      <c r="A308" s="1" t="s">
        <v>0</v>
      </c>
      <c r="B308" s="23">
        <f>B309+B310</f>
        <v>260100</v>
      </c>
      <c r="C308" s="23">
        <f>C309+C310</f>
        <v>260100</v>
      </c>
      <c r="D308" s="23">
        <f>D309+D310</f>
        <v>260100</v>
      </c>
      <c r="E308" s="23">
        <f>E309+E310</f>
        <v>260100</v>
      </c>
      <c r="F308" s="249"/>
    </row>
    <row r="309" spans="1:9" ht="15.75" thickBot="1" x14ac:dyDescent="0.3">
      <c r="A309" s="11" t="s">
        <v>50</v>
      </c>
      <c r="B309" s="12">
        <f t="shared" ref="B309:E310" si="8">B205+B160+B123+B86+B49</f>
        <v>260100</v>
      </c>
      <c r="C309" s="12">
        <f t="shared" si="8"/>
        <v>260100</v>
      </c>
      <c r="D309" s="12">
        <f t="shared" si="8"/>
        <v>260100</v>
      </c>
      <c r="E309" s="12">
        <f t="shared" si="8"/>
        <v>260100</v>
      </c>
      <c r="F309" s="244"/>
    </row>
    <row r="310" spans="1:9" ht="15.75" thickBot="1" x14ac:dyDescent="0.3">
      <c r="A310" s="11" t="s">
        <v>62</v>
      </c>
      <c r="B310" s="12">
        <f t="shared" si="8"/>
        <v>0</v>
      </c>
      <c r="C310" s="12">
        <f t="shared" si="8"/>
        <v>0</v>
      </c>
      <c r="D310" s="12">
        <f t="shared" si="8"/>
        <v>0</v>
      </c>
      <c r="E310" s="12">
        <f t="shared" si="8"/>
        <v>0</v>
      </c>
      <c r="F310" s="244"/>
    </row>
    <row r="311" spans="1:9" ht="24.75" thickBot="1" x14ac:dyDescent="0.3">
      <c r="A311" s="1" t="s">
        <v>32</v>
      </c>
      <c r="B311" s="23">
        <f>B312+B313</f>
        <v>51900</v>
      </c>
      <c r="C311" s="23">
        <f>C312+C313</f>
        <v>51900</v>
      </c>
      <c r="D311" s="23">
        <f>D312+D313</f>
        <v>51900</v>
      </c>
      <c r="E311" s="23">
        <f>E312+E313</f>
        <v>51900</v>
      </c>
      <c r="F311" s="249"/>
    </row>
    <row r="312" spans="1:9" ht="15.75" thickBot="1" x14ac:dyDescent="0.3">
      <c r="A312" s="11" t="s">
        <v>50</v>
      </c>
      <c r="B312" s="9">
        <f t="shared" ref="B312:E313" si="9">B208+B163+B126+B89+B52</f>
        <v>51900</v>
      </c>
      <c r="C312" s="9">
        <f t="shared" si="9"/>
        <v>51900</v>
      </c>
      <c r="D312" s="9">
        <f t="shared" si="9"/>
        <v>51900</v>
      </c>
      <c r="E312" s="9">
        <f t="shared" si="9"/>
        <v>51900</v>
      </c>
      <c r="F312" s="125"/>
    </row>
    <row r="313" spans="1:9" ht="15.75" thickBot="1" x14ac:dyDescent="0.3">
      <c r="A313" s="11" t="s">
        <v>62</v>
      </c>
      <c r="B313" s="9">
        <f t="shared" si="9"/>
        <v>0</v>
      </c>
      <c r="C313" s="9">
        <f t="shared" si="9"/>
        <v>0</v>
      </c>
      <c r="D313" s="9">
        <f t="shared" si="9"/>
        <v>0</v>
      </c>
      <c r="E313" s="9">
        <f t="shared" si="9"/>
        <v>0</v>
      </c>
      <c r="F313" s="244"/>
    </row>
    <row r="314" spans="1:9" ht="15.75" thickBot="1" x14ac:dyDescent="0.3">
      <c r="A314" s="1" t="s">
        <v>1</v>
      </c>
      <c r="B314" s="23">
        <f>B315+B316</f>
        <v>54292</v>
      </c>
      <c r="C314" s="23">
        <f>C315+C316</f>
        <v>47880</v>
      </c>
      <c r="D314" s="23">
        <f>D315+D316</f>
        <v>62280</v>
      </c>
      <c r="E314" s="23">
        <f>E315+E316</f>
        <v>67280</v>
      </c>
      <c r="F314" s="249"/>
    </row>
    <row r="315" spans="1:9" ht="15.75" thickBot="1" x14ac:dyDescent="0.3">
      <c r="A315" s="11" t="s">
        <v>50</v>
      </c>
      <c r="B315" s="12">
        <f t="shared" ref="B315:E316" si="10">B211+B166+B129+B92+B55</f>
        <v>54292</v>
      </c>
      <c r="C315" s="12">
        <f t="shared" si="10"/>
        <v>47880</v>
      </c>
      <c r="D315" s="12">
        <f t="shared" si="10"/>
        <v>62280</v>
      </c>
      <c r="E315" s="12">
        <f t="shared" si="10"/>
        <v>67280</v>
      </c>
      <c r="F315" s="244"/>
    </row>
    <row r="316" spans="1:9" ht="15.75" thickBot="1" x14ac:dyDescent="0.3">
      <c r="A316" s="11" t="s">
        <v>62</v>
      </c>
      <c r="B316" s="12">
        <f t="shared" si="10"/>
        <v>0</v>
      </c>
      <c r="C316" s="12">
        <f t="shared" si="10"/>
        <v>0</v>
      </c>
      <c r="D316" s="12">
        <f t="shared" si="10"/>
        <v>0</v>
      </c>
      <c r="E316" s="12">
        <f t="shared" si="10"/>
        <v>0</v>
      </c>
      <c r="F316" s="244"/>
    </row>
    <row r="317" spans="1:9" ht="15.75" thickBot="1" x14ac:dyDescent="0.3">
      <c r="A317" s="1" t="s">
        <v>2</v>
      </c>
      <c r="B317" s="23">
        <f>B318+B319</f>
        <v>0</v>
      </c>
      <c r="C317" s="23">
        <f>C318+C319</f>
        <v>0</v>
      </c>
      <c r="D317" s="23">
        <f>D318+D319</f>
        <v>0</v>
      </c>
      <c r="E317" s="23">
        <f>E318+E319</f>
        <v>0</v>
      </c>
      <c r="F317" s="249"/>
    </row>
    <row r="318" spans="1:9" ht="15.75" thickBot="1" x14ac:dyDescent="0.3">
      <c r="A318" s="11" t="s">
        <v>50</v>
      </c>
      <c r="B318" s="9">
        <f t="shared" ref="B318:E319" si="11">B214+B169+B132+B95+B58</f>
        <v>0</v>
      </c>
      <c r="C318" s="9">
        <f t="shared" si="11"/>
        <v>0</v>
      </c>
      <c r="D318" s="9">
        <f t="shared" si="11"/>
        <v>0</v>
      </c>
      <c r="E318" s="9">
        <f t="shared" si="11"/>
        <v>0</v>
      </c>
      <c r="F318" s="125"/>
      <c r="G318" s="10"/>
      <c r="H318" s="10"/>
      <c r="I318" s="10"/>
    </row>
    <row r="319" spans="1:9" ht="15.75" thickBot="1" x14ac:dyDescent="0.3">
      <c r="A319" s="11" t="s">
        <v>62</v>
      </c>
      <c r="B319" s="9">
        <f t="shared" si="11"/>
        <v>0</v>
      </c>
      <c r="C319" s="9">
        <f t="shared" si="11"/>
        <v>0</v>
      </c>
      <c r="D319" s="9">
        <f t="shared" si="11"/>
        <v>0</v>
      </c>
      <c r="E319" s="9">
        <f t="shared" si="11"/>
        <v>0</v>
      </c>
      <c r="F319" s="244"/>
    </row>
    <row r="320" spans="1:9" ht="15.75" thickBot="1" x14ac:dyDescent="0.3">
      <c r="A320" s="1" t="s">
        <v>24</v>
      </c>
      <c r="B320" s="23">
        <f>B321+B322</f>
        <v>0</v>
      </c>
      <c r="C320" s="23">
        <f>C321+C322</f>
        <v>0</v>
      </c>
      <c r="D320" s="23">
        <f>D321+D322</f>
        <v>0</v>
      </c>
      <c r="E320" s="23">
        <f>E321+E322</f>
        <v>0</v>
      </c>
      <c r="F320" s="249"/>
    </row>
    <row r="321" spans="1:6" ht="15.75" thickBot="1" x14ac:dyDescent="0.3">
      <c r="A321" s="11" t="s">
        <v>50</v>
      </c>
      <c r="B321" s="9">
        <f t="shared" ref="B321:E322" si="12">B217+B172+B135+B98+B61</f>
        <v>0</v>
      </c>
      <c r="C321" s="9">
        <f t="shared" si="12"/>
        <v>0</v>
      </c>
      <c r="D321" s="9">
        <f t="shared" si="12"/>
        <v>0</v>
      </c>
      <c r="E321" s="9">
        <f t="shared" si="12"/>
        <v>0</v>
      </c>
      <c r="F321" s="125"/>
    </row>
    <row r="322" spans="1:6" ht="15.75" thickBot="1" x14ac:dyDescent="0.3">
      <c r="A322" s="11" t="s">
        <v>62</v>
      </c>
      <c r="B322" s="9">
        <f t="shared" si="12"/>
        <v>0</v>
      </c>
      <c r="C322" s="9">
        <f t="shared" si="12"/>
        <v>0</v>
      </c>
      <c r="D322" s="9">
        <f t="shared" si="12"/>
        <v>0</v>
      </c>
      <c r="E322" s="9">
        <f t="shared" si="12"/>
        <v>0</v>
      </c>
      <c r="F322" s="244"/>
    </row>
    <row r="323" spans="1:6" ht="15.75" thickBot="1" x14ac:dyDescent="0.3">
      <c r="A323" s="1" t="s">
        <v>25</v>
      </c>
      <c r="B323" s="23">
        <f>B324+B325</f>
        <v>19280</v>
      </c>
      <c r="C323" s="23">
        <f>C324+C325</f>
        <v>29400</v>
      </c>
      <c r="D323" s="23">
        <f>D324+D325</f>
        <v>25000</v>
      </c>
      <c r="E323" s="23">
        <f>E324+E325</f>
        <v>25000</v>
      </c>
      <c r="F323" s="249"/>
    </row>
    <row r="324" spans="1:6" ht="15.75" thickBot="1" x14ac:dyDescent="0.3">
      <c r="A324" s="11" t="s">
        <v>50</v>
      </c>
      <c r="B324" s="9">
        <f t="shared" ref="B324:E325" si="13">B220+B175+B138+B101+B64</f>
        <v>19280</v>
      </c>
      <c r="C324" s="9">
        <f t="shared" si="13"/>
        <v>29400</v>
      </c>
      <c r="D324" s="9">
        <f t="shared" si="13"/>
        <v>25000</v>
      </c>
      <c r="E324" s="9">
        <f t="shared" si="13"/>
        <v>25000</v>
      </c>
      <c r="F324" s="125"/>
    </row>
    <row r="325" spans="1:6" ht="15.75" thickBot="1" x14ac:dyDescent="0.3">
      <c r="A325" s="11" t="s">
        <v>62</v>
      </c>
      <c r="B325" s="9">
        <f t="shared" si="13"/>
        <v>0</v>
      </c>
      <c r="C325" s="9">
        <f t="shared" si="13"/>
        <v>0</v>
      </c>
      <c r="D325" s="9">
        <f t="shared" si="13"/>
        <v>0</v>
      </c>
      <c r="E325" s="9">
        <f t="shared" si="13"/>
        <v>0</v>
      </c>
      <c r="F325" s="244"/>
    </row>
    <row r="326" spans="1:6" ht="24.75" thickBot="1" x14ac:dyDescent="0.3">
      <c r="A326" s="1" t="s">
        <v>3</v>
      </c>
      <c r="B326" s="23">
        <f>B327+B328</f>
        <v>720</v>
      </c>
      <c r="C326" s="23">
        <f>C327+C328</f>
        <v>720</v>
      </c>
      <c r="D326" s="23">
        <f>D327+D328</f>
        <v>720</v>
      </c>
      <c r="E326" s="23">
        <f>E327+E328</f>
        <v>720</v>
      </c>
      <c r="F326" s="249"/>
    </row>
    <row r="327" spans="1:6" ht="15.75" thickBot="1" x14ac:dyDescent="0.3">
      <c r="A327" s="11" t="s">
        <v>50</v>
      </c>
      <c r="B327" s="9">
        <f t="shared" ref="B327:E328" si="14">B223+B178+B141+B104+B67</f>
        <v>720</v>
      </c>
      <c r="C327" s="9">
        <f t="shared" si="14"/>
        <v>720</v>
      </c>
      <c r="D327" s="9">
        <f t="shared" si="14"/>
        <v>720</v>
      </c>
      <c r="E327" s="9">
        <f t="shared" si="14"/>
        <v>720</v>
      </c>
      <c r="F327" s="125"/>
    </row>
    <row r="328" spans="1:6" ht="15.75" thickBot="1" x14ac:dyDescent="0.3">
      <c r="A328" s="11" t="s">
        <v>62</v>
      </c>
      <c r="B328" s="9">
        <f t="shared" si="14"/>
        <v>0</v>
      </c>
      <c r="C328" s="9">
        <f t="shared" si="14"/>
        <v>0</v>
      </c>
      <c r="D328" s="9">
        <f t="shared" si="14"/>
        <v>0</v>
      </c>
      <c r="E328" s="9">
        <f t="shared" si="14"/>
        <v>0</v>
      </c>
      <c r="F328" s="244"/>
    </row>
    <row r="329" spans="1:6" ht="15.75" thickBot="1" x14ac:dyDescent="0.3">
      <c r="A329" s="1" t="s">
        <v>19</v>
      </c>
      <c r="B329" s="23">
        <f>B330+B331+B332+B333</f>
        <v>0</v>
      </c>
      <c r="C329" s="23">
        <f>C330+C331+C332+C333</f>
        <v>4000</v>
      </c>
      <c r="D329" s="23">
        <f>D330+D331+D332+D333</f>
        <v>0</v>
      </c>
      <c r="E329" s="23">
        <f>E330+E331+E332+E333</f>
        <v>0</v>
      </c>
      <c r="F329" s="249"/>
    </row>
    <row r="330" spans="1:6" ht="15.75" thickBot="1" x14ac:dyDescent="0.3">
      <c r="A330" s="11" t="s">
        <v>50</v>
      </c>
      <c r="B330" s="9">
        <f>B245+B270+B295</f>
        <v>0</v>
      </c>
      <c r="C330" s="9">
        <f>C245+C270+C295</f>
        <v>4000</v>
      </c>
      <c r="D330" s="9">
        <f>D245+D270+D295</f>
        <v>0</v>
      </c>
      <c r="E330" s="9">
        <f>E245+E270+E295</f>
        <v>0</v>
      </c>
      <c r="F330" s="125"/>
    </row>
    <row r="331" spans="1:6" ht="15.75" thickBot="1" x14ac:dyDescent="0.3">
      <c r="A331" s="11" t="s">
        <v>63</v>
      </c>
      <c r="B331" s="9"/>
      <c r="C331" s="9"/>
      <c r="D331" s="9"/>
      <c r="E331" s="9"/>
      <c r="F331" s="125"/>
    </row>
    <row r="332" spans="1:6" ht="15.75" thickBot="1" x14ac:dyDescent="0.3">
      <c r="A332" s="11" t="s">
        <v>55</v>
      </c>
      <c r="B332" s="9"/>
      <c r="C332" s="9"/>
      <c r="D332" s="9"/>
      <c r="E332" s="9"/>
      <c r="F332" s="125"/>
    </row>
    <row r="333" spans="1:6" ht="15.75" thickBot="1" x14ac:dyDescent="0.3">
      <c r="A333" s="11" t="s">
        <v>56</v>
      </c>
      <c r="B333" s="9"/>
      <c r="C333" s="9"/>
      <c r="D333" s="9"/>
      <c r="E333" s="9"/>
      <c r="F333" s="125"/>
    </row>
    <row r="334" spans="1:6" ht="15.75" thickBot="1" x14ac:dyDescent="0.3">
      <c r="A334" s="1" t="s">
        <v>20</v>
      </c>
      <c r="B334" s="23">
        <f>B335+B336+B337+B338</f>
        <v>5000</v>
      </c>
      <c r="C334" s="23">
        <f>C335+C336+C337+C338</f>
        <v>61000</v>
      </c>
      <c r="D334" s="23">
        <f>D335+D336+D337+D338</f>
        <v>65000</v>
      </c>
      <c r="E334" s="23">
        <f>E335+E336+E337+E338</f>
        <v>65000</v>
      </c>
      <c r="F334" s="249"/>
    </row>
    <row r="335" spans="1:6" ht="15.75" thickBot="1" x14ac:dyDescent="0.3">
      <c r="A335" s="11" t="s">
        <v>50</v>
      </c>
      <c r="B335" s="9">
        <f t="shared" ref="B335:E338" si="15">B250+B275+B300</f>
        <v>5000</v>
      </c>
      <c r="C335" s="9">
        <f t="shared" si="15"/>
        <v>61000</v>
      </c>
      <c r="D335" s="9">
        <f t="shared" si="15"/>
        <v>65000</v>
      </c>
      <c r="E335" s="9">
        <f t="shared" si="15"/>
        <v>65000</v>
      </c>
      <c r="F335" s="125"/>
    </row>
    <row r="336" spans="1:6" ht="15.75" thickBot="1" x14ac:dyDescent="0.3">
      <c r="A336" s="11" t="s">
        <v>63</v>
      </c>
      <c r="B336" s="9">
        <f t="shared" si="15"/>
        <v>0</v>
      </c>
      <c r="C336" s="9">
        <f t="shared" si="15"/>
        <v>0</v>
      </c>
      <c r="D336" s="9">
        <f t="shared" si="15"/>
        <v>0</v>
      </c>
      <c r="E336" s="9">
        <f t="shared" si="15"/>
        <v>0</v>
      </c>
      <c r="F336" s="125"/>
    </row>
    <row r="337" spans="1:6" ht="15.75" thickBot="1" x14ac:dyDescent="0.3">
      <c r="A337" s="11" t="s">
        <v>55</v>
      </c>
      <c r="B337" s="9">
        <f t="shared" si="15"/>
        <v>0</v>
      </c>
      <c r="C337" s="9">
        <f t="shared" si="15"/>
        <v>0</v>
      </c>
      <c r="D337" s="9">
        <f t="shared" si="15"/>
        <v>0</v>
      </c>
      <c r="E337" s="9">
        <f t="shared" si="15"/>
        <v>0</v>
      </c>
      <c r="F337" s="125"/>
    </row>
    <row r="338" spans="1:6" ht="15.75" thickBot="1" x14ac:dyDescent="0.3">
      <c r="A338" s="11" t="s">
        <v>56</v>
      </c>
      <c r="B338" s="9">
        <f t="shared" si="15"/>
        <v>0</v>
      </c>
      <c r="C338" s="9">
        <f t="shared" si="15"/>
        <v>0</v>
      </c>
      <c r="D338" s="9">
        <f t="shared" si="15"/>
        <v>0</v>
      </c>
      <c r="E338" s="9">
        <f t="shared" si="15"/>
        <v>0</v>
      </c>
      <c r="F338" s="125"/>
    </row>
    <row r="339" spans="1:6" ht="15.75" thickBot="1" x14ac:dyDescent="0.3">
      <c r="A339" s="25" t="s">
        <v>36</v>
      </c>
      <c r="B339" s="26">
        <f>IF(B307-B306=0,0,"Error")</f>
        <v>0</v>
      </c>
      <c r="C339" s="26">
        <f>IF(C307-C306=0,0,"Error")</f>
        <v>0</v>
      </c>
      <c r="D339" s="26">
        <f>IF(D307-D306=0,0,"Error")</f>
        <v>0</v>
      </c>
      <c r="E339" s="26">
        <f>IF(E307-E306=0,0,"Error")</f>
        <v>0</v>
      </c>
    </row>
  </sheetData>
  <mergeCells count="69">
    <mergeCell ref="A283:A284"/>
    <mergeCell ref="A291:E291"/>
    <mergeCell ref="A292:A293"/>
    <mergeCell ref="A258:A259"/>
    <mergeCell ref="A266:E266"/>
    <mergeCell ref="A267:A268"/>
    <mergeCell ref="D280:E280"/>
    <mergeCell ref="B281:E281"/>
    <mergeCell ref="B282:E282"/>
    <mergeCell ref="B257:E257"/>
    <mergeCell ref="A227:E227"/>
    <mergeCell ref="A228:E228"/>
    <mergeCell ref="B229:E229"/>
    <mergeCell ref="D230:E230"/>
    <mergeCell ref="B231:E231"/>
    <mergeCell ref="B232:E232"/>
    <mergeCell ref="A233:A234"/>
    <mergeCell ref="A241:E241"/>
    <mergeCell ref="A242:A243"/>
    <mergeCell ref="D255:E255"/>
    <mergeCell ref="B256:E256"/>
    <mergeCell ref="A202:A203"/>
    <mergeCell ref="A156:E156"/>
    <mergeCell ref="A157:A158"/>
    <mergeCell ref="B182:E182"/>
    <mergeCell ref="A183:E183"/>
    <mergeCell ref="A188:E188"/>
    <mergeCell ref="A189:E189"/>
    <mergeCell ref="B190:D190"/>
    <mergeCell ref="B191:E191"/>
    <mergeCell ref="B192:E192"/>
    <mergeCell ref="A193:A194"/>
    <mergeCell ref="A201:E201"/>
    <mergeCell ref="A148:A149"/>
    <mergeCell ref="A82:E82"/>
    <mergeCell ref="A83:A84"/>
    <mergeCell ref="B108:D108"/>
    <mergeCell ref="B109:E109"/>
    <mergeCell ref="B110:E110"/>
    <mergeCell ref="A111:A112"/>
    <mergeCell ref="A119:E119"/>
    <mergeCell ref="A120:A121"/>
    <mergeCell ref="B145:D145"/>
    <mergeCell ref="B146:E146"/>
    <mergeCell ref="B147:E147"/>
    <mergeCell ref="A74:A75"/>
    <mergeCell ref="A32:E32"/>
    <mergeCell ref="A33:E33"/>
    <mergeCell ref="B34:D34"/>
    <mergeCell ref="B35:E35"/>
    <mergeCell ref="B36:E36"/>
    <mergeCell ref="A37:A38"/>
    <mergeCell ref="A45:E45"/>
    <mergeCell ref="A46:A47"/>
    <mergeCell ref="B71:D71"/>
    <mergeCell ref="B72:E72"/>
    <mergeCell ref="B73:E73"/>
    <mergeCell ref="A23:E23"/>
    <mergeCell ref="A1:E1"/>
    <mergeCell ref="A2:E2"/>
    <mergeCell ref="A3:E3"/>
    <mergeCell ref="B5:E5"/>
    <mergeCell ref="B6:E6"/>
    <mergeCell ref="B7:E7"/>
    <mergeCell ref="A8:E8"/>
    <mergeCell ref="A9:E11"/>
    <mergeCell ref="B12:E12"/>
    <mergeCell ref="A13:A14"/>
    <mergeCell ref="B22:E22"/>
  </mergeCells>
  <pageMargins left="0.7" right="0.7" top="0.75" bottom="0.75" header="0.3" footer="0.3"/>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K610"/>
  <sheetViews>
    <sheetView zoomScaleNormal="100" workbookViewId="0">
      <selection activeCell="L599" sqref="L599"/>
    </sheetView>
  </sheetViews>
  <sheetFormatPr defaultRowHeight="15" x14ac:dyDescent="0.25"/>
  <cols>
    <col min="1" max="1" width="28.5703125" customWidth="1"/>
    <col min="2" max="2" width="16.85546875" customWidth="1"/>
    <col min="3" max="3" width="12.5703125" customWidth="1"/>
    <col min="4" max="4" width="12.28515625" customWidth="1"/>
    <col min="5" max="5" width="12.85546875" customWidth="1"/>
    <col min="6" max="7" width="10.28515625" customWidth="1"/>
    <col min="8" max="8" width="37.5703125" customWidth="1"/>
    <col min="9" max="9" width="17.28515625" customWidth="1"/>
    <col min="10" max="11" width="11.5703125" bestFit="1" customWidth="1"/>
  </cols>
  <sheetData>
    <row r="1" spans="1:7" x14ac:dyDescent="0.25">
      <c r="A1" s="476"/>
      <c r="B1" s="476"/>
      <c r="C1" s="476"/>
      <c r="D1" s="476"/>
      <c r="E1" s="476"/>
      <c r="F1" s="476"/>
    </row>
    <row r="2" spans="1:7" ht="34.5" customHeight="1" x14ac:dyDescent="0.25">
      <c r="A2" s="634" t="s">
        <v>76</v>
      </c>
      <c r="B2" s="634"/>
      <c r="C2" s="634"/>
      <c r="D2" s="634"/>
      <c r="E2" s="634"/>
      <c r="F2" s="477"/>
    </row>
    <row r="3" spans="1:7" x14ac:dyDescent="0.25">
      <c r="A3" s="623" t="s">
        <v>48</v>
      </c>
      <c r="B3" s="623"/>
      <c r="C3" s="623"/>
      <c r="D3" s="623"/>
      <c r="E3" s="623"/>
      <c r="F3" s="378"/>
    </row>
    <row r="4" spans="1:7" ht="15.75" thickBot="1" x14ac:dyDescent="0.3"/>
    <row r="5" spans="1:7" ht="15.75" thickBot="1" x14ac:dyDescent="0.3">
      <c r="A5" s="379" t="s">
        <v>21</v>
      </c>
      <c r="B5" s="624" t="s">
        <v>64</v>
      </c>
      <c r="C5" s="624"/>
      <c r="D5" s="624"/>
      <c r="E5" s="624"/>
    </row>
    <row r="6" spans="1:7" ht="15.75" thickBot="1" x14ac:dyDescent="0.3">
      <c r="A6" s="379" t="s">
        <v>4</v>
      </c>
      <c r="B6" s="625" t="s">
        <v>65</v>
      </c>
      <c r="C6" s="626"/>
      <c r="D6" s="626"/>
      <c r="E6" s="627"/>
    </row>
    <row r="7" spans="1:7" ht="15.75" thickBot="1" x14ac:dyDescent="0.3">
      <c r="A7" s="379" t="s">
        <v>26</v>
      </c>
      <c r="B7" s="628" t="s">
        <v>49</v>
      </c>
      <c r="C7" s="629"/>
      <c r="D7" s="629"/>
      <c r="E7" s="630"/>
    </row>
    <row r="8" spans="1:7" ht="15.75" thickBot="1" x14ac:dyDescent="0.3">
      <c r="A8" s="631" t="s">
        <v>7</v>
      </c>
      <c r="B8" s="632"/>
      <c r="C8" s="632"/>
      <c r="D8" s="632"/>
      <c r="E8" s="633"/>
    </row>
    <row r="9" spans="1:7" ht="15.75" thickBot="1" x14ac:dyDescent="0.3">
      <c r="A9" s="617" t="s">
        <v>688</v>
      </c>
      <c r="B9" s="618"/>
      <c r="C9" s="618"/>
      <c r="D9" s="618"/>
      <c r="E9" s="619"/>
    </row>
    <row r="10" spans="1:7" ht="36.75" customHeight="1" thickBot="1" x14ac:dyDescent="0.3">
      <c r="A10" s="617"/>
      <c r="B10" s="618"/>
      <c r="C10" s="618"/>
      <c r="D10" s="618"/>
      <c r="E10" s="619"/>
    </row>
    <row r="11" spans="1:7" ht="15.75" thickBot="1" x14ac:dyDescent="0.3">
      <c r="A11" s="617"/>
      <c r="B11" s="618"/>
      <c r="C11" s="618"/>
      <c r="D11" s="618"/>
      <c r="E11" s="619"/>
    </row>
    <row r="12" spans="1:7" ht="38.25" customHeight="1" thickBot="1" x14ac:dyDescent="0.3">
      <c r="A12" s="380" t="s">
        <v>10</v>
      </c>
      <c r="B12" s="620" t="s">
        <v>689</v>
      </c>
      <c r="C12" s="621"/>
      <c r="D12" s="621"/>
      <c r="E12" s="622"/>
    </row>
    <row r="13" spans="1:7" ht="23.25" customHeight="1" x14ac:dyDescent="0.25">
      <c r="A13" s="561" t="s">
        <v>11</v>
      </c>
      <c r="B13" s="381">
        <v>2019</v>
      </c>
      <c r="C13" s="381">
        <v>2020</v>
      </c>
      <c r="D13" s="381">
        <v>2021</v>
      </c>
      <c r="E13" s="381">
        <v>2022</v>
      </c>
    </row>
    <row r="14" spans="1:7" ht="15.75" thickBot="1" x14ac:dyDescent="0.3">
      <c r="A14" s="562"/>
      <c r="B14" s="44" t="s">
        <v>5</v>
      </c>
      <c r="C14" s="44" t="s">
        <v>6</v>
      </c>
      <c r="D14" s="44" t="s">
        <v>6</v>
      </c>
      <c r="E14" s="44" t="s">
        <v>6</v>
      </c>
    </row>
    <row r="15" spans="1:7" ht="15.75" thickBot="1" x14ac:dyDescent="0.3">
      <c r="A15" s="382" t="s">
        <v>690</v>
      </c>
      <c r="B15" s="383">
        <v>7700</v>
      </c>
      <c r="C15" s="58">
        <v>7300</v>
      </c>
      <c r="D15" s="58">
        <v>7000</v>
      </c>
      <c r="E15" s="58">
        <v>6800</v>
      </c>
      <c r="G15" s="63"/>
    </row>
    <row r="16" spans="1:7" ht="23.25" thickBot="1" x14ac:dyDescent="0.3">
      <c r="A16" s="382" t="s">
        <v>691</v>
      </c>
      <c r="B16" s="383">
        <v>1000</v>
      </c>
      <c r="C16" s="58">
        <v>1100</v>
      </c>
      <c r="D16" s="58">
        <v>1150</v>
      </c>
      <c r="E16" s="58">
        <v>1200</v>
      </c>
      <c r="G16" s="63"/>
    </row>
    <row r="17" spans="1:8" ht="23.25" thickBot="1" x14ac:dyDescent="0.3">
      <c r="A17" s="382" t="s">
        <v>692</v>
      </c>
      <c r="B17" s="383">
        <v>98</v>
      </c>
      <c r="C17" s="58">
        <v>80</v>
      </c>
      <c r="D17" s="58">
        <v>75</v>
      </c>
      <c r="E17" s="58">
        <v>60</v>
      </c>
      <c r="G17" s="63"/>
    </row>
    <row r="18" spans="1:8" ht="23.25" thickBot="1" x14ac:dyDescent="0.3">
      <c r="A18" s="382" t="s">
        <v>693</v>
      </c>
      <c r="B18" s="384">
        <v>18</v>
      </c>
      <c r="C18" s="58">
        <v>25</v>
      </c>
      <c r="D18" s="58">
        <v>35</v>
      </c>
      <c r="E18" s="58">
        <v>40</v>
      </c>
      <c r="G18" s="63"/>
    </row>
    <row r="19" spans="1:8" ht="37.5" customHeight="1" thickBot="1" x14ac:dyDescent="0.3">
      <c r="A19" s="385" t="s">
        <v>12</v>
      </c>
      <c r="B19" s="589" t="s">
        <v>694</v>
      </c>
      <c r="C19" s="590"/>
      <c r="D19" s="590"/>
      <c r="E19" s="591"/>
      <c r="G19" s="63"/>
    </row>
    <row r="20" spans="1:8" ht="23.25" customHeight="1" thickBot="1" x14ac:dyDescent="0.3">
      <c r="A20" s="555" t="s">
        <v>13</v>
      </c>
      <c r="B20" s="556"/>
      <c r="C20" s="556"/>
      <c r="D20" s="556"/>
      <c r="E20" s="578"/>
      <c r="H20" s="5"/>
    </row>
    <row r="21" spans="1:8" ht="15.75" thickBot="1" x14ac:dyDescent="0.3">
      <c r="A21" s="382" t="s">
        <v>695</v>
      </c>
      <c r="B21" s="386">
        <v>117</v>
      </c>
      <c r="C21" s="58">
        <v>105</v>
      </c>
      <c r="D21" s="58">
        <v>95</v>
      </c>
      <c r="E21" s="58">
        <v>90</v>
      </c>
      <c r="G21" s="387"/>
    </row>
    <row r="22" spans="1:8" ht="15.75" thickBot="1" x14ac:dyDescent="0.3">
      <c r="A22" s="382" t="s">
        <v>696</v>
      </c>
      <c r="B22" s="386">
        <v>15</v>
      </c>
      <c r="C22" s="58">
        <v>13</v>
      </c>
      <c r="D22" s="58">
        <v>10</v>
      </c>
      <c r="E22" s="58">
        <v>10</v>
      </c>
      <c r="G22" s="63"/>
    </row>
    <row r="23" spans="1:8" ht="15.75" thickBot="1" x14ac:dyDescent="0.3">
      <c r="A23" s="382" t="s">
        <v>697</v>
      </c>
      <c r="B23" s="386">
        <v>54</v>
      </c>
      <c r="C23" s="58">
        <v>50</v>
      </c>
      <c r="D23" s="58">
        <v>45</v>
      </c>
      <c r="E23" s="58">
        <v>40</v>
      </c>
      <c r="G23" s="63"/>
    </row>
    <row r="24" spans="1:8" ht="15.75" thickBot="1" x14ac:dyDescent="0.3">
      <c r="A24" s="388" t="s">
        <v>698</v>
      </c>
      <c r="B24" s="389">
        <v>0</v>
      </c>
      <c r="C24" s="58">
        <v>0</v>
      </c>
      <c r="D24" s="58">
        <v>0</v>
      </c>
      <c r="E24" s="58">
        <v>0</v>
      </c>
      <c r="G24" s="63"/>
    </row>
    <row r="25" spans="1:8" ht="15.75" thickBot="1" x14ac:dyDescent="0.3">
      <c r="A25" s="582" t="s">
        <v>33</v>
      </c>
      <c r="B25" s="583"/>
      <c r="C25" s="583"/>
      <c r="D25" s="583"/>
      <c r="E25" s="584"/>
    </row>
    <row r="26" spans="1:8" ht="15.75" thickBot="1" x14ac:dyDescent="0.3">
      <c r="A26" s="571" t="s">
        <v>43</v>
      </c>
      <c r="B26" s="585"/>
      <c r="C26" s="585"/>
      <c r="D26" s="585"/>
      <c r="E26" s="573"/>
    </row>
    <row r="27" spans="1:8" ht="18.75" customHeight="1" thickBot="1" x14ac:dyDescent="0.3">
      <c r="A27" s="45" t="s">
        <v>28</v>
      </c>
      <c r="B27" s="579" t="s">
        <v>699</v>
      </c>
      <c r="C27" s="580"/>
      <c r="D27" s="581"/>
      <c r="E27" s="390" t="s">
        <v>700</v>
      </c>
    </row>
    <row r="28" spans="1:8" ht="37.5" customHeight="1" thickBot="1" x14ac:dyDescent="0.3">
      <c r="A28" s="46" t="s">
        <v>9</v>
      </c>
      <c r="B28" s="586" t="s">
        <v>701</v>
      </c>
      <c r="C28" s="587"/>
      <c r="D28" s="587"/>
      <c r="E28" s="588"/>
    </row>
    <row r="29" spans="1:8" ht="15.75" thickBot="1" x14ac:dyDescent="0.3">
      <c r="A29" s="46" t="s">
        <v>14</v>
      </c>
      <c r="B29" s="558" t="s">
        <v>702</v>
      </c>
      <c r="C29" s="559"/>
      <c r="D29" s="559"/>
      <c r="E29" s="560"/>
    </row>
    <row r="30" spans="1:8" ht="12.75" customHeight="1" x14ac:dyDescent="0.25">
      <c r="A30" s="561"/>
      <c r="B30" s="47">
        <v>2019</v>
      </c>
      <c r="C30" s="47">
        <v>2020</v>
      </c>
      <c r="D30" s="47">
        <v>2021</v>
      </c>
      <c r="E30" s="47">
        <v>2022</v>
      </c>
    </row>
    <row r="31" spans="1:8" ht="12.75" customHeight="1" thickBot="1" x14ac:dyDescent="0.3">
      <c r="A31" s="562"/>
      <c r="B31" s="48" t="s">
        <v>5</v>
      </c>
      <c r="C31" s="48" t="s">
        <v>6</v>
      </c>
      <c r="D31" s="48" t="s">
        <v>6</v>
      </c>
      <c r="E31" s="48" t="s">
        <v>6</v>
      </c>
    </row>
    <row r="32" spans="1:8" ht="15.75" thickBot="1" x14ac:dyDescent="0.3">
      <c r="A32" s="46" t="s">
        <v>8</v>
      </c>
      <c r="B32" s="49">
        <v>944500</v>
      </c>
      <c r="C32" s="49">
        <v>930000</v>
      </c>
      <c r="D32" s="49">
        <v>930000</v>
      </c>
      <c r="E32" s="49">
        <v>930000</v>
      </c>
    </row>
    <row r="33" spans="1:9" ht="15.75" thickBot="1" x14ac:dyDescent="0.3">
      <c r="A33" s="46" t="s">
        <v>15</v>
      </c>
      <c r="B33" s="49">
        <f>B62</f>
        <v>167000</v>
      </c>
      <c r="C33" s="49">
        <f t="shared" ref="C33:E33" si="0">C62</f>
        <v>127000</v>
      </c>
      <c r="D33" s="49">
        <f t="shared" si="0"/>
        <v>140889</v>
      </c>
      <c r="E33" s="49">
        <f t="shared" si="0"/>
        <v>140900</v>
      </c>
      <c r="H33" s="63"/>
    </row>
    <row r="34" spans="1:9" ht="15.75" thickBot="1" x14ac:dyDescent="0.3">
      <c r="A34" s="46" t="s">
        <v>23</v>
      </c>
      <c r="B34" s="391">
        <f>B33/B32</f>
        <v>0.17681312863949181</v>
      </c>
      <c r="C34" s="391">
        <f t="shared" ref="C34:E34" si="1">C33/C32</f>
        <v>0.13655913978494624</v>
      </c>
      <c r="D34" s="391">
        <f t="shared" si="1"/>
        <v>0.15149354838709678</v>
      </c>
      <c r="E34" s="391">
        <f t="shared" si="1"/>
        <v>0.15150537634408603</v>
      </c>
    </row>
    <row r="35" spans="1:9" ht="15.75" thickBot="1" x14ac:dyDescent="0.3">
      <c r="A35" s="46" t="s">
        <v>16</v>
      </c>
      <c r="B35" s="329" t="s">
        <v>22</v>
      </c>
      <c r="C35" s="50">
        <f>C32/B32-1</f>
        <v>-1.5352038115404976E-2</v>
      </c>
      <c r="D35" s="50">
        <f t="shared" ref="D35:E37" si="2">D32/C32-1</f>
        <v>0</v>
      </c>
      <c r="E35" s="50">
        <f t="shared" si="2"/>
        <v>0</v>
      </c>
      <c r="G35" s="10"/>
      <c r="H35" s="10"/>
      <c r="I35" s="10"/>
    </row>
    <row r="36" spans="1:9" ht="15.75" thickBot="1" x14ac:dyDescent="0.3">
      <c r="A36" s="46" t="s">
        <v>17</v>
      </c>
      <c r="B36" s="329" t="s">
        <v>22</v>
      </c>
      <c r="C36" s="50">
        <f>C33/B33-1</f>
        <v>-0.23952095808383234</v>
      </c>
      <c r="D36" s="50">
        <f t="shared" si="2"/>
        <v>0.10936220472440938</v>
      </c>
      <c r="E36" s="50">
        <f t="shared" si="2"/>
        <v>7.8075648205278014E-5</v>
      </c>
    </row>
    <row r="37" spans="1:9" ht="15.75" thickBot="1" x14ac:dyDescent="0.3">
      <c r="A37" s="46" t="s">
        <v>18</v>
      </c>
      <c r="B37" s="329" t="s">
        <v>22</v>
      </c>
      <c r="C37" s="50">
        <f>C34/B34-1</f>
        <v>-0.22766402678513942</v>
      </c>
      <c r="D37" s="50">
        <f t="shared" si="2"/>
        <v>0.10936220472440938</v>
      </c>
      <c r="E37" s="50">
        <f t="shared" si="2"/>
        <v>7.8075648205500059E-5</v>
      </c>
    </row>
    <row r="38" spans="1:9" ht="15.75" thickBot="1" x14ac:dyDescent="0.3">
      <c r="A38" s="563" t="s">
        <v>703</v>
      </c>
      <c r="B38" s="564"/>
      <c r="C38" s="564"/>
      <c r="D38" s="564"/>
      <c r="E38" s="565"/>
    </row>
    <row r="39" spans="1:9" ht="12.75" customHeight="1" x14ac:dyDescent="0.25">
      <c r="A39" s="561"/>
      <c r="B39" s="47">
        <v>2019</v>
      </c>
      <c r="C39" s="47">
        <v>2020</v>
      </c>
      <c r="D39" s="47">
        <v>2021</v>
      </c>
      <c r="E39" s="47">
        <v>2022</v>
      </c>
    </row>
    <row r="40" spans="1:9" ht="12.75" customHeight="1" thickBot="1" x14ac:dyDescent="0.3">
      <c r="A40" s="562"/>
      <c r="B40" s="48" t="s">
        <v>5</v>
      </c>
      <c r="C40" s="48" t="s">
        <v>6</v>
      </c>
      <c r="D40" s="48" t="s">
        <v>6</v>
      </c>
      <c r="E40" s="48" t="s">
        <v>6</v>
      </c>
    </row>
    <row r="41" spans="1:9" ht="15.75" thickBot="1" x14ac:dyDescent="0.3">
      <c r="A41" s="51" t="s">
        <v>0</v>
      </c>
      <c r="B41" s="52">
        <v>0</v>
      </c>
      <c r="C41" s="52">
        <v>0</v>
      </c>
      <c r="D41" s="52">
        <v>0</v>
      </c>
      <c r="E41" s="52">
        <v>0</v>
      </c>
    </row>
    <row r="42" spans="1:9" ht="15.75" thickBot="1" x14ac:dyDescent="0.3">
      <c r="A42" s="53" t="s">
        <v>50</v>
      </c>
      <c r="B42" s="54"/>
      <c r="C42" s="392"/>
      <c r="D42" s="392"/>
      <c r="E42" s="392"/>
    </row>
    <row r="43" spans="1:9" ht="15.75" thickBot="1" x14ac:dyDescent="0.3">
      <c r="A43" s="53" t="s">
        <v>51</v>
      </c>
      <c r="B43" s="54"/>
      <c r="C43" s="393"/>
      <c r="D43" s="393"/>
      <c r="E43" s="393"/>
    </row>
    <row r="44" spans="1:9" ht="24.75" thickBot="1" x14ac:dyDescent="0.3">
      <c r="A44" s="51" t="s">
        <v>32</v>
      </c>
      <c r="B44" s="52">
        <v>0</v>
      </c>
      <c r="C44" s="52">
        <v>0</v>
      </c>
      <c r="D44" s="52">
        <v>0</v>
      </c>
      <c r="E44" s="52">
        <v>0</v>
      </c>
    </row>
    <row r="45" spans="1:9" ht="15.75" thickBot="1" x14ac:dyDescent="0.3">
      <c r="A45" s="53" t="s">
        <v>50</v>
      </c>
      <c r="B45" s="54"/>
      <c r="C45" s="52"/>
      <c r="D45" s="52"/>
      <c r="E45" s="52"/>
    </row>
    <row r="46" spans="1:9" ht="15.75" thickBot="1" x14ac:dyDescent="0.3">
      <c r="A46" s="53" t="s">
        <v>51</v>
      </c>
      <c r="B46" s="54"/>
      <c r="C46" s="52"/>
      <c r="D46" s="52"/>
      <c r="E46" s="52"/>
    </row>
    <row r="47" spans="1:9" ht="15.75" thickBot="1" x14ac:dyDescent="0.3">
      <c r="A47" s="51" t="s">
        <v>1</v>
      </c>
      <c r="B47" s="54">
        <f>B48</f>
        <v>167000</v>
      </c>
      <c r="C47" s="54">
        <f t="shared" ref="C47:E47" si="3">C48</f>
        <v>127000</v>
      </c>
      <c r="D47" s="54">
        <f t="shared" si="3"/>
        <v>140889</v>
      </c>
      <c r="E47" s="54">
        <f t="shared" si="3"/>
        <v>140900</v>
      </c>
    </row>
    <row r="48" spans="1:9" ht="15.75" thickBot="1" x14ac:dyDescent="0.3">
      <c r="A48" s="53" t="s">
        <v>50</v>
      </c>
      <c r="B48" s="54">
        <v>167000</v>
      </c>
      <c r="C48" s="52">
        <v>127000</v>
      </c>
      <c r="D48" s="52">
        <v>140889</v>
      </c>
      <c r="E48" s="52">
        <v>140900</v>
      </c>
      <c r="F48" s="10"/>
      <c r="G48" s="10"/>
    </row>
    <row r="49" spans="1:8" ht="15.75" thickBot="1" x14ac:dyDescent="0.3">
      <c r="A49" s="53" t="s">
        <v>51</v>
      </c>
      <c r="B49" s="54"/>
      <c r="C49" s="52"/>
      <c r="D49" s="52"/>
      <c r="E49" s="52"/>
    </row>
    <row r="50" spans="1:8" ht="15.75" thickBot="1" x14ac:dyDescent="0.3">
      <c r="A50" s="51" t="s">
        <v>2</v>
      </c>
      <c r="B50" s="54"/>
      <c r="C50" s="52"/>
      <c r="D50" s="52"/>
      <c r="E50" s="52"/>
    </row>
    <row r="51" spans="1:8" ht="15.75" thickBot="1" x14ac:dyDescent="0.3">
      <c r="A51" s="53" t="s">
        <v>50</v>
      </c>
      <c r="B51" s="54"/>
      <c r="C51" s="52"/>
      <c r="D51" s="52"/>
      <c r="E51" s="52"/>
    </row>
    <row r="52" spans="1:8" ht="15.75" thickBot="1" x14ac:dyDescent="0.3">
      <c r="A52" s="53" t="s">
        <v>51</v>
      </c>
      <c r="B52" s="54"/>
      <c r="C52" s="52"/>
      <c r="D52" s="52"/>
      <c r="E52" s="52"/>
    </row>
    <row r="53" spans="1:8" ht="15.75" thickBot="1" x14ac:dyDescent="0.3">
      <c r="A53" s="51" t="s">
        <v>24</v>
      </c>
      <c r="B53" s="54"/>
      <c r="C53" s="52"/>
      <c r="D53" s="52"/>
      <c r="E53" s="52"/>
    </row>
    <row r="54" spans="1:8" ht="15.75" thickBot="1" x14ac:dyDescent="0.3">
      <c r="A54" s="53" t="s">
        <v>50</v>
      </c>
      <c r="B54" s="54"/>
      <c r="C54" s="52"/>
      <c r="D54" s="52"/>
      <c r="E54" s="52"/>
    </row>
    <row r="55" spans="1:8" ht="15.75" thickBot="1" x14ac:dyDescent="0.3">
      <c r="A55" s="53" t="s">
        <v>51</v>
      </c>
      <c r="B55" s="54"/>
      <c r="C55" s="52"/>
      <c r="D55" s="52"/>
      <c r="E55" s="52"/>
    </row>
    <row r="56" spans="1:8" ht="15.75" thickBot="1" x14ac:dyDescent="0.3">
      <c r="A56" s="51" t="s">
        <v>25</v>
      </c>
      <c r="B56" s="54"/>
      <c r="C56" s="52"/>
      <c r="D56" s="52"/>
      <c r="E56" s="52"/>
    </row>
    <row r="57" spans="1:8" ht="15.75" thickBot="1" x14ac:dyDescent="0.3">
      <c r="A57" s="53" t="s">
        <v>50</v>
      </c>
      <c r="B57" s="54"/>
      <c r="C57" s="52"/>
      <c r="D57" s="52"/>
      <c r="E57" s="52"/>
    </row>
    <row r="58" spans="1:8" ht="15.75" thickBot="1" x14ac:dyDescent="0.3">
      <c r="A58" s="53" t="s">
        <v>51</v>
      </c>
      <c r="B58" s="54"/>
      <c r="C58" s="52"/>
      <c r="D58" s="52"/>
      <c r="E58" s="52"/>
    </row>
    <row r="59" spans="1:8" ht="24.75" thickBot="1" x14ac:dyDescent="0.3">
      <c r="A59" s="51" t="s">
        <v>3</v>
      </c>
      <c r="B59" s="54">
        <v>0</v>
      </c>
      <c r="C59" s="52">
        <v>0</v>
      </c>
      <c r="D59" s="52">
        <f>C59*1.03*0.99</f>
        <v>0</v>
      </c>
      <c r="E59" s="52">
        <f>D59*1.03*0.99</f>
        <v>0</v>
      </c>
      <c r="H59" s="35"/>
    </row>
    <row r="60" spans="1:8" ht="15.75" thickBot="1" x14ac:dyDescent="0.3">
      <c r="A60" s="53" t="s">
        <v>50</v>
      </c>
      <c r="B60" s="54"/>
      <c r="C60" s="394"/>
      <c r="D60" s="394"/>
      <c r="E60" s="394"/>
    </row>
    <row r="61" spans="1:8" ht="15.75" thickBot="1" x14ac:dyDescent="0.3">
      <c r="A61" s="53" t="s">
        <v>51</v>
      </c>
      <c r="B61" s="54"/>
      <c r="C61" s="395"/>
      <c r="D61" s="394"/>
      <c r="E61" s="394"/>
    </row>
    <row r="62" spans="1:8" ht="15.75" thickBot="1" x14ac:dyDescent="0.3">
      <c r="A62" s="396" t="s">
        <v>34</v>
      </c>
      <c r="B62" s="54">
        <f>B59+B56+B53+B50+B47+B44+B41</f>
        <v>167000</v>
      </c>
      <c r="C62" s="54">
        <f t="shared" ref="C62:E62" si="4">C59+C56+C53+C50+C47+C44+C41</f>
        <v>127000</v>
      </c>
      <c r="D62" s="54">
        <f t="shared" si="4"/>
        <v>140889</v>
      </c>
      <c r="E62" s="54">
        <f t="shared" si="4"/>
        <v>140900</v>
      </c>
    </row>
    <row r="63" spans="1:8" ht="15.75" thickBot="1" x14ac:dyDescent="0.3">
      <c r="A63" s="397" t="s">
        <v>36</v>
      </c>
      <c r="B63" s="398">
        <f>IF(B62-B33=0,0,"Error")</f>
        <v>0</v>
      </c>
      <c r="C63" s="398">
        <f>IF(C62-C33=0,0,"Error")</f>
        <v>0</v>
      </c>
      <c r="D63" s="398">
        <f>IF(D62-D33=0,0,"Error")</f>
        <v>0</v>
      </c>
      <c r="E63" s="55">
        <f>IF(E62-E33=0,0,"Error")</f>
        <v>0</v>
      </c>
    </row>
    <row r="64" spans="1:8" ht="15.75" thickBot="1" x14ac:dyDescent="0.3">
      <c r="A64" s="399" t="s">
        <v>57</v>
      </c>
      <c r="B64" s="614" t="s">
        <v>704</v>
      </c>
      <c r="C64" s="615"/>
      <c r="D64" s="616"/>
      <c r="E64" s="390" t="s">
        <v>705</v>
      </c>
    </row>
    <row r="65" spans="1:5" ht="57" customHeight="1" thickBot="1" x14ac:dyDescent="0.3">
      <c r="A65" s="46" t="s">
        <v>9</v>
      </c>
      <c r="B65" s="576" t="s">
        <v>706</v>
      </c>
      <c r="C65" s="577"/>
      <c r="D65" s="577"/>
      <c r="E65" s="578"/>
    </row>
    <row r="66" spans="1:5" ht="15.75" thickBot="1" x14ac:dyDescent="0.3">
      <c r="A66" s="46" t="s">
        <v>14</v>
      </c>
      <c r="B66" s="558" t="s">
        <v>707</v>
      </c>
      <c r="C66" s="559"/>
      <c r="D66" s="559"/>
      <c r="E66" s="560"/>
    </row>
    <row r="67" spans="1:5" ht="12.75" customHeight="1" x14ac:dyDescent="0.25">
      <c r="A67" s="561"/>
      <c r="B67" s="47">
        <v>2019</v>
      </c>
      <c r="C67" s="47">
        <v>2020</v>
      </c>
      <c r="D67" s="47">
        <v>2021</v>
      </c>
      <c r="E67" s="47">
        <v>2022</v>
      </c>
    </row>
    <row r="68" spans="1:5" ht="12.75" customHeight="1" thickBot="1" x14ac:dyDescent="0.3">
      <c r="A68" s="562"/>
      <c r="B68" s="48" t="s">
        <v>5</v>
      </c>
      <c r="C68" s="48" t="s">
        <v>6</v>
      </c>
      <c r="D68" s="48" t="s">
        <v>6</v>
      </c>
      <c r="E68" s="48" t="s">
        <v>6</v>
      </c>
    </row>
    <row r="69" spans="1:5" ht="15.75" thickBot="1" x14ac:dyDescent="0.3">
      <c r="A69" s="46" t="s">
        <v>8</v>
      </c>
      <c r="B69" s="49">
        <v>170000</v>
      </c>
      <c r="C69" s="49">
        <v>173000</v>
      </c>
      <c r="D69" s="49">
        <v>173000</v>
      </c>
      <c r="E69" s="49">
        <v>173000</v>
      </c>
    </row>
    <row r="70" spans="1:5" ht="15.75" thickBot="1" x14ac:dyDescent="0.3">
      <c r="A70" s="46" t="s">
        <v>15</v>
      </c>
      <c r="B70" s="49">
        <f>B99</f>
        <v>235400</v>
      </c>
      <c r="C70" s="49">
        <f>C99</f>
        <v>235400</v>
      </c>
      <c r="D70" s="49">
        <f t="shared" ref="D70:E70" si="5">D99</f>
        <v>235400</v>
      </c>
      <c r="E70" s="49">
        <f t="shared" si="5"/>
        <v>235400</v>
      </c>
    </row>
    <row r="71" spans="1:5" ht="15.75" thickBot="1" x14ac:dyDescent="0.3">
      <c r="A71" s="46" t="s">
        <v>23</v>
      </c>
      <c r="B71" s="391">
        <f>B70/B69</f>
        <v>1.3847058823529412</v>
      </c>
      <c r="C71" s="391">
        <f>C70/C69</f>
        <v>1.3606936416184972</v>
      </c>
      <c r="D71" s="391">
        <f>D70/D69</f>
        <v>1.3606936416184972</v>
      </c>
      <c r="E71" s="391">
        <f>E70/E69</f>
        <v>1.3606936416184972</v>
      </c>
    </row>
    <row r="72" spans="1:5" ht="15.75" thickBot="1" x14ac:dyDescent="0.3">
      <c r="A72" s="46" t="s">
        <v>16</v>
      </c>
      <c r="B72" s="329"/>
      <c r="C72" s="50">
        <f>C69/B69-1</f>
        <v>1.7647058823529349E-2</v>
      </c>
      <c r="D72" s="50">
        <f>D69/C69-1</f>
        <v>0</v>
      </c>
      <c r="E72" s="50">
        <f>E69/D69-1</f>
        <v>0</v>
      </c>
    </row>
    <row r="73" spans="1:5" ht="15.75" thickBot="1" x14ac:dyDescent="0.3">
      <c r="A73" s="46" t="s">
        <v>17</v>
      </c>
      <c r="B73" s="329"/>
      <c r="C73" s="50">
        <f>C70/B70-1</f>
        <v>0</v>
      </c>
      <c r="D73" s="50">
        <f t="shared" ref="D73:E74" si="6">D70/C70-1</f>
        <v>0</v>
      </c>
      <c r="E73" s="50">
        <f t="shared" si="6"/>
        <v>0</v>
      </c>
    </row>
    <row r="74" spans="1:5" ht="15.75" thickBot="1" x14ac:dyDescent="0.3">
      <c r="A74" s="46" t="s">
        <v>18</v>
      </c>
      <c r="B74" s="329"/>
      <c r="C74" s="50">
        <f>C71/B71-1</f>
        <v>-1.7341040462427793E-2</v>
      </c>
      <c r="D74" s="50">
        <f t="shared" si="6"/>
        <v>0</v>
      </c>
      <c r="E74" s="50">
        <f t="shared" si="6"/>
        <v>0</v>
      </c>
    </row>
    <row r="75" spans="1:5" ht="24.75" customHeight="1" thickBot="1" x14ac:dyDescent="0.3">
      <c r="A75" s="563" t="s">
        <v>708</v>
      </c>
      <c r="B75" s="564"/>
      <c r="C75" s="564"/>
      <c r="D75" s="564"/>
      <c r="E75" s="565"/>
    </row>
    <row r="76" spans="1:5" ht="12.75" customHeight="1" x14ac:dyDescent="0.25">
      <c r="A76" s="561"/>
      <c r="B76" s="47">
        <v>2019</v>
      </c>
      <c r="C76" s="47">
        <v>2020</v>
      </c>
      <c r="D76" s="47">
        <v>2021</v>
      </c>
      <c r="E76" s="47">
        <v>2022</v>
      </c>
    </row>
    <row r="77" spans="1:5" ht="12.75" customHeight="1" thickBot="1" x14ac:dyDescent="0.3">
      <c r="A77" s="562"/>
      <c r="B77" s="48" t="s">
        <v>5</v>
      </c>
      <c r="C77" s="48" t="s">
        <v>6</v>
      </c>
      <c r="D77" s="48" t="s">
        <v>6</v>
      </c>
      <c r="E77" s="48" t="s">
        <v>6</v>
      </c>
    </row>
    <row r="78" spans="1:5" ht="15.75" thickBot="1" x14ac:dyDescent="0.3">
      <c r="A78" s="51" t="s">
        <v>0</v>
      </c>
      <c r="B78" s="52">
        <v>149069</v>
      </c>
      <c r="C78" s="52">
        <v>149069</v>
      </c>
      <c r="D78" s="52">
        <v>149069</v>
      </c>
      <c r="E78" s="52">
        <v>149069</v>
      </c>
    </row>
    <row r="79" spans="1:5" ht="15.75" thickBot="1" x14ac:dyDescent="0.3">
      <c r="A79" s="53" t="s">
        <v>50</v>
      </c>
      <c r="B79" s="52">
        <v>149069</v>
      </c>
      <c r="C79" s="52">
        <v>149069</v>
      </c>
      <c r="D79" s="52">
        <v>149069</v>
      </c>
      <c r="E79" s="52">
        <v>149069</v>
      </c>
    </row>
    <row r="80" spans="1:5" ht="15.75" thickBot="1" x14ac:dyDescent="0.3">
      <c r="A80" s="53" t="s">
        <v>51</v>
      </c>
      <c r="B80" s="54"/>
      <c r="C80" s="393"/>
      <c r="D80" s="393"/>
      <c r="E80" s="393"/>
    </row>
    <row r="81" spans="1:5" ht="24.75" customHeight="1" thickBot="1" x14ac:dyDescent="0.3">
      <c r="A81" s="51" t="s">
        <v>32</v>
      </c>
      <c r="B81" s="52">
        <v>26331</v>
      </c>
      <c r="C81" s="52">
        <v>26331</v>
      </c>
      <c r="D81" s="52">
        <v>26331</v>
      </c>
      <c r="E81" s="52">
        <v>26331</v>
      </c>
    </row>
    <row r="82" spans="1:5" ht="15.75" thickBot="1" x14ac:dyDescent="0.3">
      <c r="A82" s="53" t="s">
        <v>50</v>
      </c>
      <c r="B82" s="52">
        <v>26331</v>
      </c>
      <c r="C82" s="52">
        <v>26331</v>
      </c>
      <c r="D82" s="52">
        <v>26331</v>
      </c>
      <c r="E82" s="52">
        <v>26331</v>
      </c>
    </row>
    <row r="83" spans="1:5" ht="15.75" thickBot="1" x14ac:dyDescent="0.3">
      <c r="A83" s="53" t="s">
        <v>51</v>
      </c>
      <c r="B83" s="54"/>
      <c r="C83" s="52"/>
      <c r="D83" s="52"/>
      <c r="E83" s="52"/>
    </row>
    <row r="84" spans="1:5" ht="15.75" thickBot="1" x14ac:dyDescent="0.3">
      <c r="A84" s="51" t="s">
        <v>1</v>
      </c>
      <c r="B84" s="54">
        <f>SUM(B85:B86)</f>
        <v>60000</v>
      </c>
      <c r="C84" s="54">
        <f t="shared" ref="C84:E84" si="7">SUM(C85:C86)</f>
        <v>60000</v>
      </c>
      <c r="D84" s="54">
        <f t="shared" si="7"/>
        <v>60000</v>
      </c>
      <c r="E84" s="54">
        <f t="shared" si="7"/>
        <v>60000</v>
      </c>
    </row>
    <row r="85" spans="1:5" ht="15.75" thickBot="1" x14ac:dyDescent="0.3">
      <c r="A85" s="53" t="s">
        <v>50</v>
      </c>
      <c r="B85" s="54">
        <v>60000</v>
      </c>
      <c r="C85" s="54">
        <v>60000</v>
      </c>
      <c r="D85" s="54">
        <v>60000</v>
      </c>
      <c r="E85" s="54">
        <v>60000</v>
      </c>
    </row>
    <row r="86" spans="1:5" ht="15.75" thickBot="1" x14ac:dyDescent="0.3">
      <c r="A86" s="53" t="s">
        <v>51</v>
      </c>
      <c r="B86" s="54"/>
      <c r="C86" s="52"/>
      <c r="D86" s="52"/>
      <c r="E86" s="52"/>
    </row>
    <row r="87" spans="1:5" ht="15.75" thickBot="1" x14ac:dyDescent="0.3">
      <c r="A87" s="51" t="s">
        <v>2</v>
      </c>
      <c r="B87" s="54"/>
      <c r="C87" s="52"/>
      <c r="D87" s="52"/>
      <c r="E87" s="52"/>
    </row>
    <row r="88" spans="1:5" ht="15.75" thickBot="1" x14ac:dyDescent="0.3">
      <c r="A88" s="53" t="s">
        <v>50</v>
      </c>
      <c r="B88" s="54"/>
      <c r="C88" s="52"/>
      <c r="D88" s="52"/>
      <c r="E88" s="52"/>
    </row>
    <row r="89" spans="1:5" ht="15.75" thickBot="1" x14ac:dyDescent="0.3">
      <c r="A89" s="53" t="s">
        <v>51</v>
      </c>
      <c r="B89" s="54"/>
      <c r="C89" s="52"/>
      <c r="D89" s="52"/>
      <c r="E89" s="52"/>
    </row>
    <row r="90" spans="1:5" ht="15.75" thickBot="1" x14ac:dyDescent="0.3">
      <c r="A90" s="51" t="s">
        <v>24</v>
      </c>
      <c r="B90" s="54"/>
      <c r="C90" s="52"/>
      <c r="D90" s="52"/>
      <c r="E90" s="52"/>
    </row>
    <row r="91" spans="1:5" ht="15.75" thickBot="1" x14ac:dyDescent="0.3">
      <c r="A91" s="53" t="s">
        <v>50</v>
      </c>
      <c r="B91" s="54"/>
      <c r="C91" s="52"/>
      <c r="D91" s="52"/>
      <c r="E91" s="52"/>
    </row>
    <row r="92" spans="1:5" ht="15.75" thickBot="1" x14ac:dyDescent="0.3">
      <c r="A92" s="53" t="s">
        <v>51</v>
      </c>
      <c r="B92" s="54"/>
      <c r="C92" s="52"/>
      <c r="D92" s="52"/>
      <c r="E92" s="52"/>
    </row>
    <row r="93" spans="1:5" ht="15.75" thickBot="1" x14ac:dyDescent="0.3">
      <c r="A93" s="51" t="s">
        <v>25</v>
      </c>
      <c r="B93" s="54"/>
      <c r="C93" s="52"/>
      <c r="D93" s="52"/>
      <c r="E93" s="52"/>
    </row>
    <row r="94" spans="1:5" ht="15.75" thickBot="1" x14ac:dyDescent="0.3">
      <c r="A94" s="53" t="s">
        <v>50</v>
      </c>
      <c r="B94" s="54"/>
      <c r="C94" s="52"/>
      <c r="D94" s="52"/>
      <c r="E94" s="52"/>
    </row>
    <row r="95" spans="1:5" ht="15.75" thickBot="1" x14ac:dyDescent="0.3">
      <c r="A95" s="53" t="s">
        <v>51</v>
      </c>
      <c r="B95" s="54"/>
      <c r="C95" s="52"/>
      <c r="D95" s="52"/>
      <c r="E95" s="52"/>
    </row>
    <row r="96" spans="1:5" ht="24.75" thickBot="1" x14ac:dyDescent="0.3">
      <c r="A96" s="51" t="s">
        <v>3</v>
      </c>
      <c r="B96" s="54"/>
      <c r="C96" s="52"/>
      <c r="D96" s="52"/>
      <c r="E96" s="52"/>
    </row>
    <row r="97" spans="1:5" ht="15.75" thickBot="1" x14ac:dyDescent="0.3">
      <c r="A97" s="53" t="s">
        <v>50</v>
      </c>
      <c r="B97" s="54"/>
      <c r="C97" s="52"/>
      <c r="D97" s="52"/>
      <c r="E97" s="52"/>
    </row>
    <row r="98" spans="1:5" ht="15.75" thickBot="1" x14ac:dyDescent="0.3">
      <c r="A98" s="53" t="s">
        <v>51</v>
      </c>
      <c r="B98" s="54"/>
      <c r="C98" s="52"/>
      <c r="D98" s="52"/>
      <c r="E98" s="52"/>
    </row>
    <row r="99" spans="1:5" ht="15.75" thickBot="1" x14ac:dyDescent="0.3">
      <c r="A99" s="400" t="s">
        <v>78</v>
      </c>
      <c r="B99" s="54">
        <f>B96+B93+B90+B87+B84+B81+B78</f>
        <v>235400</v>
      </c>
      <c r="C99" s="54">
        <f t="shared" ref="C99:E99" si="8">C96+C93+C90+C87+C84+C81+C78</f>
        <v>235400</v>
      </c>
      <c r="D99" s="54">
        <f t="shared" si="8"/>
        <v>235400</v>
      </c>
      <c r="E99" s="54">
        <f t="shared" si="8"/>
        <v>235400</v>
      </c>
    </row>
    <row r="100" spans="1:5" ht="17.25" customHeight="1" thickBot="1" x14ac:dyDescent="0.3">
      <c r="A100" s="397" t="s">
        <v>36</v>
      </c>
      <c r="B100" s="398">
        <f>IF(B99-B70=0,0,"Error")</f>
        <v>0</v>
      </c>
      <c r="C100" s="398">
        <f>IF(C99-C70=0,0,"Error")</f>
        <v>0</v>
      </c>
      <c r="D100" s="398">
        <f>IF(D99-D70=0,0,"Error")</f>
        <v>0</v>
      </c>
      <c r="E100" s="55">
        <f>IF(E99-E70=0,0,"Error")</f>
        <v>0</v>
      </c>
    </row>
    <row r="101" spans="1:5" ht="15.75" customHeight="1" thickBot="1" x14ac:dyDescent="0.3">
      <c r="A101" s="399" t="s">
        <v>79</v>
      </c>
      <c r="B101" s="608" t="s">
        <v>709</v>
      </c>
      <c r="C101" s="609"/>
      <c r="D101" s="610"/>
      <c r="E101" s="390" t="s">
        <v>710</v>
      </c>
    </row>
    <row r="102" spans="1:5" ht="36" customHeight="1" thickBot="1" x14ac:dyDescent="0.3">
      <c r="A102" s="46" t="s">
        <v>9</v>
      </c>
      <c r="B102" s="576" t="s">
        <v>711</v>
      </c>
      <c r="C102" s="577"/>
      <c r="D102" s="577"/>
      <c r="E102" s="578"/>
    </row>
    <row r="103" spans="1:5" ht="15.75" thickBot="1" x14ac:dyDescent="0.3">
      <c r="A103" s="46" t="s">
        <v>14</v>
      </c>
      <c r="B103" s="611" t="s">
        <v>712</v>
      </c>
      <c r="C103" s="612"/>
      <c r="D103" s="612"/>
      <c r="E103" s="613"/>
    </row>
    <row r="104" spans="1:5" ht="12.75" customHeight="1" x14ac:dyDescent="0.25">
      <c r="A104" s="561"/>
      <c r="B104" s="47">
        <v>2019</v>
      </c>
      <c r="C104" s="47">
        <v>2020</v>
      </c>
      <c r="D104" s="47">
        <v>2021</v>
      </c>
      <c r="E104" s="47">
        <v>2022</v>
      </c>
    </row>
    <row r="105" spans="1:5" ht="12.75" customHeight="1" thickBot="1" x14ac:dyDescent="0.3">
      <c r="A105" s="562"/>
      <c r="B105" s="48" t="s">
        <v>5</v>
      </c>
      <c r="C105" s="48" t="s">
        <v>6</v>
      </c>
      <c r="D105" s="48" t="s">
        <v>6</v>
      </c>
      <c r="E105" s="48" t="s">
        <v>6</v>
      </c>
    </row>
    <row r="106" spans="1:5" ht="15.75" thickBot="1" x14ac:dyDescent="0.3">
      <c r="A106" s="46" t="s">
        <v>8</v>
      </c>
      <c r="B106" s="56">
        <v>2190000</v>
      </c>
      <c r="C106" s="56">
        <v>0</v>
      </c>
      <c r="D106" s="56">
        <v>0</v>
      </c>
      <c r="E106" s="56">
        <v>0</v>
      </c>
    </row>
    <row r="107" spans="1:5" ht="15.75" thickBot="1" x14ac:dyDescent="0.3">
      <c r="A107" s="46" t="s">
        <v>15</v>
      </c>
      <c r="B107" s="49">
        <f>B136</f>
        <v>123000</v>
      </c>
      <c r="C107" s="56">
        <f t="shared" ref="C107:E107" si="9">C136</f>
        <v>0</v>
      </c>
      <c r="D107" s="56">
        <f t="shared" si="9"/>
        <v>0</v>
      </c>
      <c r="E107" s="56">
        <f t="shared" si="9"/>
        <v>0</v>
      </c>
    </row>
    <row r="108" spans="1:5" ht="15.75" thickBot="1" x14ac:dyDescent="0.3">
      <c r="A108" s="46" t="s">
        <v>23</v>
      </c>
      <c r="B108" s="49">
        <f>B107/B106</f>
        <v>5.6164383561643834E-2</v>
      </c>
      <c r="C108" s="49" t="e">
        <f>C107/C106</f>
        <v>#DIV/0!</v>
      </c>
      <c r="D108" s="49" t="e">
        <f>D107/D106</f>
        <v>#DIV/0!</v>
      </c>
      <c r="E108" s="49" t="e">
        <f>E107/E106</f>
        <v>#DIV/0!</v>
      </c>
    </row>
    <row r="109" spans="1:5" ht="15.75" thickBot="1" x14ac:dyDescent="0.3">
      <c r="A109" s="46" t="s">
        <v>16</v>
      </c>
      <c r="B109" s="329"/>
      <c r="C109" s="50">
        <f>C106/B106-1</f>
        <v>-1</v>
      </c>
      <c r="D109" s="50" t="e">
        <f>D106/C106-1</f>
        <v>#DIV/0!</v>
      </c>
      <c r="E109" s="50" t="e">
        <f>E106/D106-1</f>
        <v>#DIV/0!</v>
      </c>
    </row>
    <row r="110" spans="1:5" ht="15.75" thickBot="1" x14ac:dyDescent="0.3">
      <c r="A110" s="46" t="s">
        <v>17</v>
      </c>
      <c r="B110" s="329"/>
      <c r="C110" s="50">
        <f>C107/B107-1</f>
        <v>-1</v>
      </c>
      <c r="D110" s="50" t="e">
        <f t="shared" ref="D110:E111" si="10">D107/C107-1</f>
        <v>#DIV/0!</v>
      </c>
      <c r="E110" s="50" t="e">
        <f t="shared" si="10"/>
        <v>#DIV/0!</v>
      </c>
    </row>
    <row r="111" spans="1:5" ht="15.75" thickBot="1" x14ac:dyDescent="0.3">
      <c r="A111" s="46" t="s">
        <v>18</v>
      </c>
      <c r="B111" s="329"/>
      <c r="C111" s="50" t="e">
        <f>C108/B108-1</f>
        <v>#DIV/0!</v>
      </c>
      <c r="D111" s="50" t="e">
        <f t="shared" si="10"/>
        <v>#DIV/0!</v>
      </c>
      <c r="E111" s="50" t="e">
        <f t="shared" si="10"/>
        <v>#DIV/0!</v>
      </c>
    </row>
    <row r="112" spans="1:5" ht="24.75" customHeight="1" thickBot="1" x14ac:dyDescent="0.3">
      <c r="A112" s="563" t="s">
        <v>713</v>
      </c>
      <c r="B112" s="564"/>
      <c r="C112" s="564"/>
      <c r="D112" s="564"/>
      <c r="E112" s="565"/>
    </row>
    <row r="113" spans="1:5" ht="12.75" customHeight="1" x14ac:dyDescent="0.25">
      <c r="A113" s="561"/>
      <c r="B113" s="47">
        <v>2019</v>
      </c>
      <c r="C113" s="47">
        <v>2020</v>
      </c>
      <c r="D113" s="47">
        <v>2021</v>
      </c>
      <c r="E113" s="47">
        <v>2022</v>
      </c>
    </row>
    <row r="114" spans="1:5" ht="12.75" customHeight="1" thickBot="1" x14ac:dyDescent="0.3">
      <c r="A114" s="562"/>
      <c r="B114" s="48" t="s">
        <v>5</v>
      </c>
      <c r="C114" s="48" t="s">
        <v>6</v>
      </c>
      <c r="D114" s="48" t="s">
        <v>6</v>
      </c>
      <c r="E114" s="48" t="s">
        <v>6</v>
      </c>
    </row>
    <row r="115" spans="1:5" ht="24.75" customHeight="1" thickBot="1" x14ac:dyDescent="0.3">
      <c r="A115" s="51" t="s">
        <v>0</v>
      </c>
      <c r="B115" s="52"/>
      <c r="C115" s="52"/>
      <c r="D115" s="52"/>
      <c r="E115" s="52"/>
    </row>
    <row r="116" spans="1:5" ht="15.75" thickBot="1" x14ac:dyDescent="0.3">
      <c r="A116" s="53" t="s">
        <v>50</v>
      </c>
      <c r="B116" s="54"/>
      <c r="C116" s="393"/>
      <c r="D116" s="393"/>
      <c r="E116" s="393"/>
    </row>
    <row r="117" spans="1:5" ht="15.75" thickBot="1" x14ac:dyDescent="0.3">
      <c r="A117" s="53" t="s">
        <v>51</v>
      </c>
      <c r="B117" s="54"/>
      <c r="C117" s="393"/>
      <c r="D117" s="393"/>
      <c r="E117" s="393"/>
    </row>
    <row r="118" spans="1:5" ht="24.75" customHeight="1" thickBot="1" x14ac:dyDescent="0.3">
      <c r="A118" s="51" t="s">
        <v>32</v>
      </c>
      <c r="B118" s="52"/>
      <c r="C118" s="52"/>
      <c r="D118" s="52"/>
      <c r="E118" s="52"/>
    </row>
    <row r="119" spans="1:5" ht="15.75" thickBot="1" x14ac:dyDescent="0.3">
      <c r="A119" s="53" t="s">
        <v>50</v>
      </c>
      <c r="B119" s="54"/>
      <c r="C119" s="52"/>
      <c r="D119" s="52"/>
      <c r="E119" s="52"/>
    </row>
    <row r="120" spans="1:5" ht="15.75" thickBot="1" x14ac:dyDescent="0.3">
      <c r="A120" s="53" t="s">
        <v>51</v>
      </c>
      <c r="B120" s="54"/>
      <c r="C120" s="52"/>
      <c r="D120" s="52"/>
      <c r="E120" s="52"/>
    </row>
    <row r="121" spans="1:5" ht="24.75" customHeight="1" thickBot="1" x14ac:dyDescent="0.3">
      <c r="A121" s="51" t="s">
        <v>1</v>
      </c>
      <c r="B121" s="57">
        <v>123000</v>
      </c>
      <c r="C121" s="52"/>
      <c r="D121" s="52"/>
      <c r="E121" s="52"/>
    </row>
    <row r="122" spans="1:5" ht="15.75" thickBot="1" x14ac:dyDescent="0.3">
      <c r="A122" s="53" t="s">
        <v>50</v>
      </c>
      <c r="B122" s="57">
        <v>123000</v>
      </c>
      <c r="C122" s="52"/>
      <c r="D122" s="52"/>
      <c r="E122" s="52"/>
    </row>
    <row r="123" spans="1:5" ht="15.75" thickBot="1" x14ac:dyDescent="0.3">
      <c r="A123" s="53" t="s">
        <v>51</v>
      </c>
      <c r="B123" s="54"/>
      <c r="C123" s="52"/>
      <c r="D123" s="52"/>
      <c r="E123" s="52"/>
    </row>
    <row r="124" spans="1:5" ht="15.75" thickBot="1" x14ac:dyDescent="0.3">
      <c r="A124" s="51" t="s">
        <v>2</v>
      </c>
      <c r="B124" s="54"/>
      <c r="C124" s="52"/>
      <c r="D124" s="52"/>
      <c r="E124" s="52"/>
    </row>
    <row r="125" spans="1:5" ht="15.75" thickBot="1" x14ac:dyDescent="0.3">
      <c r="A125" s="53" t="s">
        <v>50</v>
      </c>
      <c r="B125" s="54"/>
      <c r="C125" s="52"/>
      <c r="D125" s="52"/>
      <c r="E125" s="52"/>
    </row>
    <row r="126" spans="1:5" ht="15.75" thickBot="1" x14ac:dyDescent="0.3">
      <c r="A126" s="53" t="s">
        <v>51</v>
      </c>
      <c r="B126" s="54"/>
      <c r="C126" s="52"/>
      <c r="D126" s="52"/>
      <c r="E126" s="52"/>
    </row>
    <row r="127" spans="1:5" ht="15.75" thickBot="1" x14ac:dyDescent="0.3">
      <c r="A127" s="51" t="s">
        <v>24</v>
      </c>
      <c r="B127" s="54"/>
      <c r="C127" s="52"/>
      <c r="D127" s="52"/>
      <c r="E127" s="52"/>
    </row>
    <row r="128" spans="1:5" ht="15.75" thickBot="1" x14ac:dyDescent="0.3">
      <c r="A128" s="53" t="s">
        <v>50</v>
      </c>
      <c r="B128" s="54"/>
      <c r="C128" s="52"/>
      <c r="D128" s="52"/>
      <c r="E128" s="52"/>
    </row>
    <row r="129" spans="1:5" ht="15" customHeight="1" thickBot="1" x14ac:dyDescent="0.3">
      <c r="A129" s="53" t="s">
        <v>51</v>
      </c>
      <c r="B129" s="54"/>
      <c r="C129" s="52"/>
      <c r="D129" s="52"/>
      <c r="E129" s="52"/>
    </row>
    <row r="130" spans="1:5" ht="15.75" thickBot="1" x14ac:dyDescent="0.3">
      <c r="A130" s="51" t="s">
        <v>25</v>
      </c>
      <c r="B130" s="54">
        <v>0</v>
      </c>
      <c r="C130" s="52">
        <v>0</v>
      </c>
      <c r="D130" s="52">
        <v>0</v>
      </c>
      <c r="E130" s="52">
        <v>0</v>
      </c>
    </row>
    <row r="131" spans="1:5" ht="15.75" thickBot="1" x14ac:dyDescent="0.3">
      <c r="A131" s="53" t="s">
        <v>50</v>
      </c>
      <c r="B131" s="54"/>
      <c r="C131" s="52"/>
      <c r="D131" s="52"/>
      <c r="E131" s="52"/>
    </row>
    <row r="132" spans="1:5" ht="15.75" thickBot="1" x14ac:dyDescent="0.3">
      <c r="A132" s="53" t="s">
        <v>51</v>
      </c>
      <c r="B132" s="54"/>
      <c r="C132" s="52"/>
      <c r="D132" s="52"/>
      <c r="E132" s="52"/>
    </row>
    <row r="133" spans="1:5" ht="24.75" thickBot="1" x14ac:dyDescent="0.3">
      <c r="A133" s="51" t="s">
        <v>3</v>
      </c>
      <c r="B133" s="54"/>
      <c r="C133" s="52"/>
      <c r="D133" s="52"/>
      <c r="E133" s="52"/>
    </row>
    <row r="134" spans="1:5" ht="15.75" thickBot="1" x14ac:dyDescent="0.3">
      <c r="A134" s="53" t="s">
        <v>50</v>
      </c>
      <c r="B134" s="54"/>
      <c r="C134" s="52"/>
      <c r="D134" s="52"/>
      <c r="E134" s="52"/>
    </row>
    <row r="135" spans="1:5" ht="15.75" thickBot="1" x14ac:dyDescent="0.3">
      <c r="A135" s="53" t="s">
        <v>51</v>
      </c>
      <c r="B135" s="54"/>
      <c r="C135" s="52"/>
      <c r="D135" s="52"/>
      <c r="E135" s="52"/>
    </row>
    <row r="136" spans="1:5" ht="15.75" thickBot="1" x14ac:dyDescent="0.3">
      <c r="A136" s="400" t="s">
        <v>80</v>
      </c>
      <c r="B136" s="54">
        <f>B133+B130+B127+B124+B121+B118+B115</f>
        <v>123000</v>
      </c>
      <c r="C136" s="54">
        <f t="shared" ref="C136:E136" si="11">C133+C130+C127+C124+C121+C118+C115</f>
        <v>0</v>
      </c>
      <c r="D136" s="54">
        <f t="shared" si="11"/>
        <v>0</v>
      </c>
      <c r="E136" s="54">
        <f t="shared" si="11"/>
        <v>0</v>
      </c>
    </row>
    <row r="137" spans="1:5" ht="17.25" customHeight="1" thickBot="1" x14ac:dyDescent="0.3">
      <c r="A137" s="397" t="s">
        <v>36</v>
      </c>
      <c r="B137" s="398">
        <f>IF(B136-B107=0,0,"Error")</f>
        <v>0</v>
      </c>
      <c r="C137" s="398">
        <f>IF(C136-C107=0,0,"Error")</f>
        <v>0</v>
      </c>
      <c r="D137" s="398">
        <f>IF(D136-D107=0,0,"Error")</f>
        <v>0</v>
      </c>
      <c r="E137" s="55">
        <f>IF(E136-E107=0,0,"Error")</f>
        <v>0</v>
      </c>
    </row>
    <row r="138" spans="1:5" ht="40.5" customHeight="1" thickBot="1" x14ac:dyDescent="0.3">
      <c r="A138" s="399" t="s">
        <v>81</v>
      </c>
      <c r="B138" s="579" t="s">
        <v>714</v>
      </c>
      <c r="C138" s="580"/>
      <c r="D138" s="581"/>
      <c r="E138" s="401" t="s">
        <v>715</v>
      </c>
    </row>
    <row r="139" spans="1:5" ht="50.25" customHeight="1" thickBot="1" x14ac:dyDescent="0.3">
      <c r="A139" s="46" t="s">
        <v>9</v>
      </c>
      <c r="B139" s="576" t="s">
        <v>716</v>
      </c>
      <c r="C139" s="577"/>
      <c r="D139" s="577"/>
      <c r="E139" s="578"/>
    </row>
    <row r="140" spans="1:5" ht="23.25" customHeight="1" thickBot="1" x14ac:dyDescent="0.3">
      <c r="A140" s="46" t="s">
        <v>14</v>
      </c>
      <c r="B140" s="555" t="s">
        <v>717</v>
      </c>
      <c r="C140" s="556"/>
      <c r="D140" s="556"/>
      <c r="E140" s="578"/>
    </row>
    <row r="141" spans="1:5" ht="12.75" customHeight="1" x14ac:dyDescent="0.25">
      <c r="A141" s="561"/>
      <c r="B141" s="47">
        <v>2019</v>
      </c>
      <c r="C141" s="47">
        <v>2020</v>
      </c>
      <c r="D141" s="47">
        <v>2021</v>
      </c>
      <c r="E141" s="47">
        <v>2022</v>
      </c>
    </row>
    <row r="142" spans="1:5" ht="12.75" customHeight="1" thickBot="1" x14ac:dyDescent="0.3">
      <c r="A142" s="562"/>
      <c r="B142" s="48" t="s">
        <v>5</v>
      </c>
      <c r="C142" s="48" t="s">
        <v>6</v>
      </c>
      <c r="D142" s="48" t="s">
        <v>6</v>
      </c>
      <c r="E142" s="48" t="s">
        <v>6</v>
      </c>
    </row>
    <row r="143" spans="1:5" ht="15.75" thickBot="1" x14ac:dyDescent="0.3">
      <c r="A143" s="46" t="s">
        <v>8</v>
      </c>
      <c r="B143" s="49">
        <v>55000</v>
      </c>
      <c r="C143" s="49">
        <v>55250</v>
      </c>
      <c r="D143" s="49">
        <v>55500</v>
      </c>
      <c r="E143" s="49">
        <v>55750</v>
      </c>
    </row>
    <row r="144" spans="1:5" ht="15.75" thickBot="1" x14ac:dyDescent="0.3">
      <c r="A144" s="46" t="s">
        <v>15</v>
      </c>
      <c r="B144" s="49">
        <f>B173</f>
        <v>222700</v>
      </c>
      <c r="C144" s="49">
        <f>C173</f>
        <v>223700</v>
      </c>
      <c r="D144" s="49">
        <f t="shared" ref="D144:E144" si="12">D173</f>
        <v>224700</v>
      </c>
      <c r="E144" s="49">
        <f t="shared" si="12"/>
        <v>225700</v>
      </c>
    </row>
    <row r="145" spans="1:7" ht="15.75" thickBot="1" x14ac:dyDescent="0.3">
      <c r="A145" s="46" t="s">
        <v>23</v>
      </c>
      <c r="B145" s="402">
        <f>B144/B143</f>
        <v>4.0490909090909089</v>
      </c>
      <c r="C145" s="402">
        <f>C144/C143</f>
        <v>4.0488687782805428</v>
      </c>
      <c r="D145" s="402">
        <f>D144/D143</f>
        <v>4.0486486486486486</v>
      </c>
      <c r="E145" s="402">
        <f>E144/E143</f>
        <v>4.0484304932735427</v>
      </c>
    </row>
    <row r="146" spans="1:7" ht="15.75" thickBot="1" x14ac:dyDescent="0.3">
      <c r="A146" s="46" t="s">
        <v>16</v>
      </c>
      <c r="B146" s="329"/>
      <c r="C146" s="50">
        <f>C143/B143-1</f>
        <v>4.5454545454546302E-3</v>
      </c>
      <c r="D146" s="50">
        <f>D143/C143-1</f>
        <v>4.5248868778280382E-3</v>
      </c>
      <c r="E146" s="50">
        <f>E143/D143-1</f>
        <v>4.5045045045044585E-3</v>
      </c>
    </row>
    <row r="147" spans="1:7" ht="15.75" thickBot="1" x14ac:dyDescent="0.3">
      <c r="A147" s="46" t="s">
        <v>17</v>
      </c>
      <c r="B147" s="329"/>
      <c r="C147" s="50">
        <f>C144/B144-1</f>
        <v>4.4903457566232152E-3</v>
      </c>
      <c r="D147" s="50">
        <f t="shared" ref="D147:E148" si="13">D144/C144-1</f>
        <v>4.4702726866339138E-3</v>
      </c>
      <c r="E147" s="50">
        <f t="shared" si="13"/>
        <v>4.4503782821538884E-3</v>
      </c>
    </row>
    <row r="148" spans="1:7" ht="15.75" thickBot="1" x14ac:dyDescent="0.3">
      <c r="A148" s="46" t="s">
        <v>18</v>
      </c>
      <c r="B148" s="329"/>
      <c r="C148" s="50">
        <f>C145/B145-1</f>
        <v>-5.4859427795816984E-5</v>
      </c>
      <c r="D148" s="50">
        <f t="shared" si="13"/>
        <v>-5.4368181323871667E-5</v>
      </c>
      <c r="E148" s="50">
        <f t="shared" si="13"/>
        <v>-5.3883503864593507E-5</v>
      </c>
    </row>
    <row r="149" spans="1:7" ht="24.75" customHeight="1" thickBot="1" x14ac:dyDescent="0.3">
      <c r="A149" s="563" t="s">
        <v>718</v>
      </c>
      <c r="B149" s="564"/>
      <c r="C149" s="564"/>
      <c r="D149" s="564"/>
      <c r="E149" s="565"/>
    </row>
    <row r="150" spans="1:7" ht="12.75" customHeight="1" x14ac:dyDescent="0.25">
      <c r="A150" s="561"/>
      <c r="B150" s="47">
        <v>2019</v>
      </c>
      <c r="C150" s="47">
        <v>2020</v>
      </c>
      <c r="D150" s="47">
        <v>2021</v>
      </c>
      <c r="E150" s="47">
        <v>2022</v>
      </c>
    </row>
    <row r="151" spans="1:7" ht="12.75" customHeight="1" thickBot="1" x14ac:dyDescent="0.3">
      <c r="A151" s="562"/>
      <c r="B151" s="48" t="s">
        <v>5</v>
      </c>
      <c r="C151" s="48" t="s">
        <v>6</v>
      </c>
      <c r="D151" s="48" t="s">
        <v>6</v>
      </c>
      <c r="E151" s="48" t="s">
        <v>6</v>
      </c>
    </row>
    <row r="152" spans="1:7" ht="15.75" thickBot="1" x14ac:dyDescent="0.3">
      <c r="A152" s="51" t="s">
        <v>0</v>
      </c>
      <c r="B152" s="52">
        <v>71000</v>
      </c>
      <c r="C152" s="52">
        <v>71000</v>
      </c>
      <c r="D152" s="52">
        <v>71000</v>
      </c>
      <c r="E152" s="52">
        <v>71000</v>
      </c>
    </row>
    <row r="153" spans="1:7" ht="15.75" thickBot="1" x14ac:dyDescent="0.3">
      <c r="A153" s="53" t="s">
        <v>50</v>
      </c>
      <c r="B153" s="52">
        <v>71000</v>
      </c>
      <c r="C153" s="52">
        <v>71000</v>
      </c>
      <c r="D153" s="52">
        <v>71000</v>
      </c>
      <c r="E153" s="52">
        <v>71000</v>
      </c>
    </row>
    <row r="154" spans="1:7" ht="15.75" thickBot="1" x14ac:dyDescent="0.3">
      <c r="A154" s="53" t="s">
        <v>51</v>
      </c>
      <c r="B154" s="54"/>
      <c r="C154" s="393"/>
      <c r="D154" s="393"/>
      <c r="E154" s="393"/>
    </row>
    <row r="155" spans="1:7" ht="24.75" customHeight="1" thickBot="1" x14ac:dyDescent="0.3">
      <c r="A155" s="51" t="s">
        <v>32</v>
      </c>
      <c r="B155" s="52">
        <v>11700</v>
      </c>
      <c r="C155" s="52">
        <v>11700</v>
      </c>
      <c r="D155" s="52">
        <v>11700</v>
      </c>
      <c r="E155" s="52">
        <v>11700</v>
      </c>
    </row>
    <row r="156" spans="1:7" ht="15.75" thickBot="1" x14ac:dyDescent="0.3">
      <c r="A156" s="53" t="s">
        <v>50</v>
      </c>
      <c r="B156" s="52">
        <v>11700</v>
      </c>
      <c r="C156" s="52">
        <v>11700</v>
      </c>
      <c r="D156" s="52">
        <v>11700</v>
      </c>
      <c r="E156" s="52">
        <v>11700</v>
      </c>
    </row>
    <row r="157" spans="1:7" ht="15.75" thickBot="1" x14ac:dyDescent="0.3">
      <c r="A157" s="53" t="s">
        <v>51</v>
      </c>
      <c r="B157" s="54"/>
      <c r="C157" s="52"/>
      <c r="D157" s="52"/>
      <c r="E157" s="52"/>
    </row>
    <row r="158" spans="1:7" ht="15.75" thickBot="1" x14ac:dyDescent="0.3">
      <c r="A158" s="51" t="s">
        <v>1</v>
      </c>
      <c r="B158" s="57">
        <f>B159+B160</f>
        <v>140000</v>
      </c>
      <c r="C158" s="57">
        <f t="shared" ref="C158:E158" si="14">C159+C160</f>
        <v>141000</v>
      </c>
      <c r="D158" s="57">
        <f t="shared" si="14"/>
        <v>142000</v>
      </c>
      <c r="E158" s="57">
        <f t="shared" si="14"/>
        <v>143000</v>
      </c>
    </row>
    <row r="159" spans="1:7" ht="15.75" thickBot="1" x14ac:dyDescent="0.3">
      <c r="A159" s="53" t="s">
        <v>50</v>
      </c>
      <c r="B159" s="57">
        <v>140000</v>
      </c>
      <c r="C159" s="58">
        <v>141000</v>
      </c>
      <c r="D159" s="58">
        <v>142000</v>
      </c>
      <c r="E159" s="58">
        <v>143000</v>
      </c>
      <c r="F159" s="63"/>
      <c r="G159" s="63"/>
    </row>
    <row r="160" spans="1:7" ht="15.75" thickBot="1" x14ac:dyDescent="0.3">
      <c r="A160" s="53" t="s">
        <v>51</v>
      </c>
      <c r="B160" s="54"/>
      <c r="C160" s="52"/>
      <c r="D160" s="52"/>
      <c r="E160" s="52"/>
    </row>
    <row r="161" spans="1:5" ht="15.75" thickBot="1" x14ac:dyDescent="0.3">
      <c r="A161" s="51" t="s">
        <v>2</v>
      </c>
      <c r="B161" s="54"/>
      <c r="C161" s="52"/>
      <c r="D161" s="52"/>
      <c r="E161" s="52"/>
    </row>
    <row r="162" spans="1:5" ht="15.75" thickBot="1" x14ac:dyDescent="0.3">
      <c r="A162" s="53" t="s">
        <v>50</v>
      </c>
      <c r="B162" s="54"/>
      <c r="C162" s="52"/>
      <c r="D162" s="52"/>
      <c r="E162" s="52"/>
    </row>
    <row r="163" spans="1:5" ht="15.75" thickBot="1" x14ac:dyDescent="0.3">
      <c r="A163" s="53" t="s">
        <v>51</v>
      </c>
      <c r="B163" s="54"/>
      <c r="C163" s="52"/>
      <c r="D163" s="52"/>
      <c r="E163" s="52"/>
    </row>
    <row r="164" spans="1:5" ht="15.75" thickBot="1" x14ac:dyDescent="0.3">
      <c r="A164" s="51" t="s">
        <v>24</v>
      </c>
      <c r="B164" s="54"/>
      <c r="C164" s="52"/>
      <c r="D164" s="52"/>
      <c r="E164" s="52"/>
    </row>
    <row r="165" spans="1:5" ht="15.75" thickBot="1" x14ac:dyDescent="0.3">
      <c r="A165" s="53" t="s">
        <v>50</v>
      </c>
      <c r="B165" s="54"/>
      <c r="C165" s="52"/>
      <c r="D165" s="52"/>
      <c r="E165" s="52"/>
    </row>
    <row r="166" spans="1:5" ht="15.75" thickBot="1" x14ac:dyDescent="0.3">
      <c r="A166" s="53" t="s">
        <v>51</v>
      </c>
      <c r="B166" s="54"/>
      <c r="C166" s="52"/>
      <c r="D166" s="52"/>
      <c r="E166" s="52"/>
    </row>
    <row r="167" spans="1:5" ht="15.75" thickBot="1" x14ac:dyDescent="0.3">
      <c r="A167" s="51" t="s">
        <v>25</v>
      </c>
      <c r="B167" s="54"/>
      <c r="C167" s="52"/>
      <c r="D167" s="52"/>
      <c r="E167" s="52"/>
    </row>
    <row r="168" spans="1:5" ht="15.75" thickBot="1" x14ac:dyDescent="0.3">
      <c r="A168" s="53" t="s">
        <v>50</v>
      </c>
      <c r="B168" s="54"/>
      <c r="C168" s="52"/>
      <c r="D168" s="52"/>
      <c r="E168" s="52"/>
    </row>
    <row r="169" spans="1:5" ht="15.75" thickBot="1" x14ac:dyDescent="0.3">
      <c r="A169" s="53" t="s">
        <v>51</v>
      </c>
      <c r="B169" s="54"/>
      <c r="C169" s="52"/>
      <c r="D169" s="52"/>
      <c r="E169" s="52"/>
    </row>
    <row r="170" spans="1:5" ht="24.75" thickBot="1" x14ac:dyDescent="0.3">
      <c r="A170" s="51" t="s">
        <v>3</v>
      </c>
      <c r="B170" s="54"/>
      <c r="C170" s="52"/>
      <c r="D170" s="52"/>
      <c r="E170" s="52"/>
    </row>
    <row r="171" spans="1:5" ht="15.75" thickBot="1" x14ac:dyDescent="0.3">
      <c r="A171" s="53" t="s">
        <v>50</v>
      </c>
      <c r="B171" s="54"/>
      <c r="C171" s="52"/>
      <c r="D171" s="52"/>
      <c r="E171" s="52"/>
    </row>
    <row r="172" spans="1:5" ht="15.75" thickBot="1" x14ac:dyDescent="0.3">
      <c r="A172" s="53" t="s">
        <v>51</v>
      </c>
      <c r="B172" s="54"/>
      <c r="C172" s="52"/>
      <c r="D172" s="52"/>
      <c r="E172" s="52"/>
    </row>
    <row r="173" spans="1:5" ht="15.75" thickBot="1" x14ac:dyDescent="0.3">
      <c r="A173" s="400" t="s">
        <v>82</v>
      </c>
      <c r="B173" s="54">
        <f>B170+B167+B164+B161+B158+B155+B152</f>
        <v>222700</v>
      </c>
      <c r="C173" s="54">
        <f t="shared" ref="C173:E173" si="15">C170+C167+C164+C161+C158+C155+C152</f>
        <v>223700</v>
      </c>
      <c r="D173" s="54">
        <f t="shared" si="15"/>
        <v>224700</v>
      </c>
      <c r="E173" s="54">
        <f t="shared" si="15"/>
        <v>225700</v>
      </c>
    </row>
    <row r="174" spans="1:5" ht="17.25" customHeight="1" thickBot="1" x14ac:dyDescent="0.3">
      <c r="A174" s="397" t="s">
        <v>36</v>
      </c>
      <c r="B174" s="398">
        <f>IF(B173-B144=0,0,"Error")</f>
        <v>0</v>
      </c>
      <c r="C174" s="398">
        <f>IF(C173-C144=0,0,"Error")</f>
        <v>0</v>
      </c>
      <c r="D174" s="398">
        <f>IF(D173-D144=0,0,"Error")</f>
        <v>0</v>
      </c>
      <c r="E174" s="55">
        <f>IF(E173-E144=0,0,"Error")</f>
        <v>0</v>
      </c>
    </row>
    <row r="175" spans="1:5" ht="20.25" customHeight="1" thickBot="1" x14ac:dyDescent="0.3">
      <c r="A175" s="399" t="s">
        <v>83</v>
      </c>
      <c r="B175" s="579" t="s">
        <v>719</v>
      </c>
      <c r="C175" s="580"/>
      <c r="D175" s="581"/>
      <c r="E175" s="401" t="s">
        <v>720</v>
      </c>
    </row>
    <row r="176" spans="1:5" ht="37.5" customHeight="1" thickBot="1" x14ac:dyDescent="0.3">
      <c r="A176" s="46" t="s">
        <v>9</v>
      </c>
      <c r="B176" s="576" t="s">
        <v>721</v>
      </c>
      <c r="C176" s="577"/>
      <c r="D176" s="577"/>
      <c r="E176" s="578"/>
    </row>
    <row r="177" spans="1:5" ht="15.75" thickBot="1" x14ac:dyDescent="0.3">
      <c r="A177" s="46" t="s">
        <v>14</v>
      </c>
      <c r="B177" s="605" t="s">
        <v>722</v>
      </c>
      <c r="C177" s="606"/>
      <c r="D177" s="606"/>
      <c r="E177" s="607"/>
    </row>
    <row r="178" spans="1:5" ht="12.75" customHeight="1" x14ac:dyDescent="0.25">
      <c r="A178" s="561"/>
      <c r="B178" s="47">
        <v>2019</v>
      </c>
      <c r="C178" s="47">
        <v>2020</v>
      </c>
      <c r="D178" s="47">
        <v>2021</v>
      </c>
      <c r="E178" s="47">
        <v>2022</v>
      </c>
    </row>
    <row r="179" spans="1:5" ht="12.75" customHeight="1" thickBot="1" x14ac:dyDescent="0.3">
      <c r="A179" s="562"/>
      <c r="B179" s="48" t="s">
        <v>5</v>
      </c>
      <c r="C179" s="48" t="s">
        <v>6</v>
      </c>
      <c r="D179" s="48" t="s">
        <v>6</v>
      </c>
      <c r="E179" s="48" t="s">
        <v>6</v>
      </c>
    </row>
    <row r="180" spans="1:5" ht="15.75" thickBot="1" x14ac:dyDescent="0.3">
      <c r="A180" s="46" t="s">
        <v>8</v>
      </c>
      <c r="B180" s="329">
        <v>600</v>
      </c>
      <c r="C180" s="329">
        <v>470</v>
      </c>
      <c r="D180" s="329">
        <v>530</v>
      </c>
      <c r="E180" s="329">
        <v>530</v>
      </c>
    </row>
    <row r="181" spans="1:5" ht="15.75" thickBot="1" x14ac:dyDescent="0.3">
      <c r="A181" s="46" t="s">
        <v>15</v>
      </c>
      <c r="B181" s="49">
        <f>B210</f>
        <v>90000</v>
      </c>
      <c r="C181" s="49">
        <f>C210</f>
        <v>69000</v>
      </c>
      <c r="D181" s="49">
        <f t="shared" ref="D181:E181" si="16">D210</f>
        <v>78000</v>
      </c>
      <c r="E181" s="49">
        <f t="shared" si="16"/>
        <v>77000</v>
      </c>
    </row>
    <row r="182" spans="1:5" ht="15.75" thickBot="1" x14ac:dyDescent="0.3">
      <c r="A182" s="46" t="s">
        <v>23</v>
      </c>
      <c r="B182" s="49">
        <f>B181/B180</f>
        <v>150</v>
      </c>
      <c r="C182" s="49">
        <f>C181/C180</f>
        <v>146.80851063829786</v>
      </c>
      <c r="D182" s="49">
        <f>D181/D180</f>
        <v>147.16981132075472</v>
      </c>
      <c r="E182" s="49">
        <f>E181/E180</f>
        <v>145.28301886792454</v>
      </c>
    </row>
    <row r="183" spans="1:5" ht="15.75" thickBot="1" x14ac:dyDescent="0.3">
      <c r="A183" s="46" t="s">
        <v>16</v>
      </c>
      <c r="B183" s="329"/>
      <c r="C183" s="50">
        <f>C180/B180-1</f>
        <v>-0.21666666666666667</v>
      </c>
      <c r="D183" s="50">
        <f>D180/C180-1</f>
        <v>0.12765957446808507</v>
      </c>
      <c r="E183" s="50">
        <f>E180/D180-1</f>
        <v>0</v>
      </c>
    </row>
    <row r="184" spans="1:5" ht="15.75" thickBot="1" x14ac:dyDescent="0.3">
      <c r="A184" s="46" t="s">
        <v>17</v>
      </c>
      <c r="B184" s="329"/>
      <c r="C184" s="50">
        <f>C181/B181-1</f>
        <v>-0.23333333333333328</v>
      </c>
      <c r="D184" s="50">
        <f t="shared" ref="D184:E185" si="17">D181/C181-1</f>
        <v>0.13043478260869557</v>
      </c>
      <c r="E184" s="50">
        <f t="shared" si="17"/>
        <v>-1.2820512820512775E-2</v>
      </c>
    </row>
    <row r="185" spans="1:5" ht="15.75" thickBot="1" x14ac:dyDescent="0.3">
      <c r="A185" s="46" t="s">
        <v>18</v>
      </c>
      <c r="B185" s="329"/>
      <c r="C185" s="50">
        <f>C182/B182-1</f>
        <v>-2.1276595744680882E-2</v>
      </c>
      <c r="D185" s="50">
        <f t="shared" si="17"/>
        <v>2.4610336341264194E-3</v>
      </c>
      <c r="E185" s="50">
        <f t="shared" si="17"/>
        <v>-1.2820512820512775E-2</v>
      </c>
    </row>
    <row r="186" spans="1:5" ht="24.75" customHeight="1" thickBot="1" x14ac:dyDescent="0.3">
      <c r="A186" s="563" t="s">
        <v>723</v>
      </c>
      <c r="B186" s="564"/>
      <c r="C186" s="564"/>
      <c r="D186" s="564"/>
      <c r="E186" s="565"/>
    </row>
    <row r="187" spans="1:5" ht="12.75" customHeight="1" x14ac:dyDescent="0.25">
      <c r="A187" s="561"/>
      <c r="B187" s="47">
        <v>2019</v>
      </c>
      <c r="C187" s="47">
        <v>2020</v>
      </c>
      <c r="D187" s="47">
        <v>2021</v>
      </c>
      <c r="E187" s="47">
        <v>2022</v>
      </c>
    </row>
    <row r="188" spans="1:5" ht="12.75" customHeight="1" thickBot="1" x14ac:dyDescent="0.3">
      <c r="A188" s="562"/>
      <c r="B188" s="48" t="s">
        <v>5</v>
      </c>
      <c r="C188" s="48" t="s">
        <v>6</v>
      </c>
      <c r="D188" s="48" t="s">
        <v>6</v>
      </c>
      <c r="E188" s="48" t="s">
        <v>6</v>
      </c>
    </row>
    <row r="189" spans="1:5" ht="15.75" thickBot="1" x14ac:dyDescent="0.3">
      <c r="A189" s="51" t="s">
        <v>0</v>
      </c>
      <c r="B189" s="52"/>
      <c r="C189" s="52"/>
      <c r="D189" s="52"/>
      <c r="E189" s="52"/>
    </row>
    <row r="190" spans="1:5" ht="15.75" thickBot="1" x14ac:dyDescent="0.3">
      <c r="A190" s="53" t="s">
        <v>50</v>
      </c>
      <c r="B190" s="52"/>
      <c r="C190" s="52"/>
      <c r="D190" s="52"/>
      <c r="E190" s="52"/>
    </row>
    <row r="191" spans="1:5" ht="15.75" thickBot="1" x14ac:dyDescent="0.3">
      <c r="A191" s="53" t="s">
        <v>51</v>
      </c>
      <c r="B191" s="54"/>
      <c r="C191" s="393"/>
      <c r="D191" s="393"/>
      <c r="E191" s="393"/>
    </row>
    <row r="192" spans="1:5" ht="24.75" customHeight="1" thickBot="1" x14ac:dyDescent="0.3">
      <c r="A192" s="51" t="s">
        <v>32</v>
      </c>
      <c r="B192" s="52"/>
      <c r="C192" s="52"/>
      <c r="D192" s="52"/>
      <c r="E192" s="52"/>
    </row>
    <row r="193" spans="1:8" ht="15.75" thickBot="1" x14ac:dyDescent="0.3">
      <c r="A193" s="53" t="s">
        <v>50</v>
      </c>
      <c r="B193" s="52"/>
      <c r="C193" s="52"/>
      <c r="D193" s="52"/>
      <c r="E193" s="52"/>
      <c r="H193" s="31"/>
    </row>
    <row r="194" spans="1:8" ht="15.75" thickBot="1" x14ac:dyDescent="0.3">
      <c r="A194" s="53" t="s">
        <v>51</v>
      </c>
      <c r="B194" s="54"/>
      <c r="C194" s="52"/>
      <c r="D194" s="52"/>
      <c r="E194" s="52"/>
    </row>
    <row r="195" spans="1:8" ht="15.75" thickBot="1" x14ac:dyDescent="0.3">
      <c r="A195" s="51" t="s">
        <v>1</v>
      </c>
      <c r="B195" s="57">
        <f>B196+B197</f>
        <v>90000</v>
      </c>
      <c r="C195" s="57">
        <f t="shared" ref="C195:E195" si="18">C196+C197</f>
        <v>69000</v>
      </c>
      <c r="D195" s="57">
        <f t="shared" si="18"/>
        <v>78000</v>
      </c>
      <c r="E195" s="57">
        <f t="shared" si="18"/>
        <v>77000</v>
      </c>
    </row>
    <row r="196" spans="1:8" ht="15.75" thickBot="1" x14ac:dyDescent="0.3">
      <c r="A196" s="53" t="s">
        <v>50</v>
      </c>
      <c r="B196" s="57">
        <v>90000</v>
      </c>
      <c r="C196" s="58">
        <v>69000</v>
      </c>
      <c r="D196" s="58">
        <v>78000</v>
      </c>
      <c r="E196" s="58">
        <v>77000</v>
      </c>
    </row>
    <row r="197" spans="1:8" ht="15.75" thickBot="1" x14ac:dyDescent="0.3">
      <c r="A197" s="53" t="s">
        <v>51</v>
      </c>
      <c r="B197" s="54"/>
      <c r="C197" s="52"/>
      <c r="D197" s="52"/>
      <c r="E197" s="52"/>
    </row>
    <row r="198" spans="1:8" ht="15.75" thickBot="1" x14ac:dyDescent="0.3">
      <c r="A198" s="51" t="s">
        <v>2</v>
      </c>
      <c r="B198" s="54"/>
      <c r="C198" s="52"/>
      <c r="D198" s="52"/>
      <c r="E198" s="52"/>
    </row>
    <row r="199" spans="1:8" ht="15.75" thickBot="1" x14ac:dyDescent="0.3">
      <c r="A199" s="53" t="s">
        <v>50</v>
      </c>
      <c r="B199" s="54"/>
      <c r="C199" s="52"/>
      <c r="D199" s="52"/>
      <c r="E199" s="52"/>
    </row>
    <row r="200" spans="1:8" ht="15.75" thickBot="1" x14ac:dyDescent="0.3">
      <c r="A200" s="53" t="s">
        <v>51</v>
      </c>
      <c r="B200" s="54"/>
      <c r="C200" s="52"/>
      <c r="D200" s="52"/>
      <c r="E200" s="52"/>
    </row>
    <row r="201" spans="1:8" ht="15.75" thickBot="1" x14ac:dyDescent="0.3">
      <c r="A201" s="51" t="s">
        <v>24</v>
      </c>
      <c r="B201" s="54"/>
      <c r="C201" s="52"/>
      <c r="D201" s="52"/>
      <c r="E201" s="52"/>
    </row>
    <row r="202" spans="1:8" ht="15.75" thickBot="1" x14ac:dyDescent="0.3">
      <c r="A202" s="53" t="s">
        <v>50</v>
      </c>
      <c r="B202" s="54"/>
      <c r="C202" s="52"/>
      <c r="D202" s="52"/>
      <c r="E202" s="52"/>
    </row>
    <row r="203" spans="1:8" ht="15.75" thickBot="1" x14ac:dyDescent="0.3">
      <c r="A203" s="53" t="s">
        <v>51</v>
      </c>
      <c r="B203" s="54"/>
      <c r="C203" s="52"/>
      <c r="D203" s="52"/>
      <c r="E203" s="52"/>
    </row>
    <row r="204" spans="1:8" ht="15.75" thickBot="1" x14ac:dyDescent="0.3">
      <c r="A204" s="51" t="s">
        <v>25</v>
      </c>
      <c r="B204" s="54"/>
      <c r="C204" s="52"/>
      <c r="D204" s="52"/>
      <c r="E204" s="52"/>
    </row>
    <row r="205" spans="1:8" ht="15.75" thickBot="1" x14ac:dyDescent="0.3">
      <c r="A205" s="53" t="s">
        <v>50</v>
      </c>
      <c r="B205" s="54"/>
      <c r="C205" s="52"/>
      <c r="D205" s="52"/>
      <c r="E205" s="52"/>
    </row>
    <row r="206" spans="1:8" ht="15.75" thickBot="1" x14ac:dyDescent="0.3">
      <c r="A206" s="53" t="s">
        <v>51</v>
      </c>
      <c r="B206" s="54"/>
      <c r="C206" s="52"/>
      <c r="D206" s="52"/>
      <c r="E206" s="52"/>
    </row>
    <row r="207" spans="1:8" ht="24.75" thickBot="1" x14ac:dyDescent="0.3">
      <c r="A207" s="51" t="s">
        <v>3</v>
      </c>
      <c r="B207" s="54"/>
      <c r="C207" s="52"/>
      <c r="D207" s="52"/>
      <c r="E207" s="52"/>
    </row>
    <row r="208" spans="1:8" ht="15.75" thickBot="1" x14ac:dyDescent="0.3">
      <c r="A208" s="53" t="s">
        <v>50</v>
      </c>
      <c r="B208" s="54"/>
      <c r="C208" s="52"/>
      <c r="D208" s="52"/>
      <c r="E208" s="52"/>
    </row>
    <row r="209" spans="1:5" ht="15.75" thickBot="1" x14ac:dyDescent="0.3">
      <c r="A209" s="53" t="s">
        <v>51</v>
      </c>
      <c r="B209" s="54"/>
      <c r="C209" s="52"/>
      <c r="D209" s="52"/>
      <c r="E209" s="52"/>
    </row>
    <row r="210" spans="1:5" ht="15.75" thickBot="1" x14ac:dyDescent="0.3">
      <c r="A210" s="400" t="s">
        <v>84</v>
      </c>
      <c r="B210" s="54">
        <f>B207+B204+B201+B198+B195+B192+B189</f>
        <v>90000</v>
      </c>
      <c r="C210" s="54">
        <f t="shared" ref="C210:E210" si="19">C207+C204+C201+C198+C195+C192+C189</f>
        <v>69000</v>
      </c>
      <c r="D210" s="54">
        <f t="shared" si="19"/>
        <v>78000</v>
      </c>
      <c r="E210" s="54">
        <f t="shared" si="19"/>
        <v>77000</v>
      </c>
    </row>
    <row r="211" spans="1:5" ht="17.25" customHeight="1" thickBot="1" x14ac:dyDescent="0.3">
      <c r="A211" s="397" t="s">
        <v>36</v>
      </c>
      <c r="B211" s="398">
        <f>IF(B210-B181=0,0,"Error")</f>
        <v>0</v>
      </c>
      <c r="C211" s="398">
        <f>IF(C210-C181=0,0,"Error")</f>
        <v>0</v>
      </c>
      <c r="D211" s="398">
        <f>IF(D210-D181=0,0,"Error")</f>
        <v>0</v>
      </c>
      <c r="E211" s="55">
        <f>IF(E210-E181=0,0,"Error")</f>
        <v>0</v>
      </c>
    </row>
    <row r="212" spans="1:5" ht="15.75" customHeight="1" thickBot="1" x14ac:dyDescent="0.3">
      <c r="A212" s="399" t="s">
        <v>85</v>
      </c>
      <c r="B212" s="579" t="s">
        <v>724</v>
      </c>
      <c r="C212" s="580"/>
      <c r="D212" s="581"/>
      <c r="E212" s="401" t="s">
        <v>725</v>
      </c>
    </row>
    <row r="213" spans="1:5" ht="49.5" customHeight="1" thickBot="1" x14ac:dyDescent="0.3">
      <c r="A213" s="46" t="s">
        <v>9</v>
      </c>
      <c r="B213" s="576" t="s">
        <v>726</v>
      </c>
      <c r="C213" s="577"/>
      <c r="D213" s="577"/>
      <c r="E213" s="578"/>
    </row>
    <row r="214" spans="1:5" ht="15.75" thickBot="1" x14ac:dyDescent="0.3">
      <c r="A214" s="46" t="s">
        <v>14</v>
      </c>
      <c r="B214" s="555" t="s">
        <v>727</v>
      </c>
      <c r="C214" s="556"/>
      <c r="D214" s="556"/>
      <c r="E214" s="578"/>
    </row>
    <row r="215" spans="1:5" ht="12.75" customHeight="1" x14ac:dyDescent="0.25">
      <c r="A215" s="561"/>
      <c r="B215" s="47">
        <v>2019</v>
      </c>
      <c r="C215" s="47">
        <v>2020</v>
      </c>
      <c r="D215" s="47">
        <v>2021</v>
      </c>
      <c r="E215" s="47">
        <v>2022</v>
      </c>
    </row>
    <row r="216" spans="1:5" ht="12.75" customHeight="1" thickBot="1" x14ac:dyDescent="0.3">
      <c r="A216" s="562"/>
      <c r="B216" s="48" t="s">
        <v>5</v>
      </c>
      <c r="C216" s="48" t="s">
        <v>6</v>
      </c>
      <c r="D216" s="48" t="s">
        <v>6</v>
      </c>
      <c r="E216" s="48" t="s">
        <v>6</v>
      </c>
    </row>
    <row r="217" spans="1:5" ht="15.75" thickBot="1" x14ac:dyDescent="0.3">
      <c r="A217" s="46" t="s">
        <v>8</v>
      </c>
      <c r="B217" s="329">
        <v>0</v>
      </c>
      <c r="C217" s="403">
        <v>170</v>
      </c>
      <c r="D217" s="403">
        <v>170</v>
      </c>
      <c r="E217" s="403">
        <v>160</v>
      </c>
    </row>
    <row r="218" spans="1:5" ht="15.75" thickBot="1" x14ac:dyDescent="0.3">
      <c r="A218" s="46" t="s">
        <v>15</v>
      </c>
      <c r="B218" s="49">
        <f>B247</f>
        <v>0</v>
      </c>
      <c r="C218" s="49">
        <f>C247</f>
        <v>140460</v>
      </c>
      <c r="D218" s="49">
        <f t="shared" ref="D218:E218" si="20">D247</f>
        <v>140460</v>
      </c>
      <c r="E218" s="49">
        <f t="shared" si="20"/>
        <v>132198</v>
      </c>
    </row>
    <row r="219" spans="1:5" ht="15.75" thickBot="1" x14ac:dyDescent="0.3">
      <c r="A219" s="46" t="s">
        <v>23</v>
      </c>
      <c r="B219" s="49" t="e">
        <f>B218/B217</f>
        <v>#DIV/0!</v>
      </c>
      <c r="C219" s="49">
        <f>C218/C217</f>
        <v>826.23529411764707</v>
      </c>
      <c r="D219" s="49">
        <f>D218/D217</f>
        <v>826.23529411764707</v>
      </c>
      <c r="E219" s="49">
        <f>E218/E217</f>
        <v>826.23749999999995</v>
      </c>
    </row>
    <row r="220" spans="1:5" ht="15.75" thickBot="1" x14ac:dyDescent="0.3">
      <c r="A220" s="46" t="s">
        <v>16</v>
      </c>
      <c r="B220" s="329"/>
      <c r="C220" s="50" t="e">
        <f>C217/B217-1</f>
        <v>#DIV/0!</v>
      </c>
      <c r="D220" s="50">
        <f>D217/C217-1</f>
        <v>0</v>
      </c>
      <c r="E220" s="50">
        <f>E217/D217-1</f>
        <v>-5.8823529411764719E-2</v>
      </c>
    </row>
    <row r="221" spans="1:5" ht="15.75" thickBot="1" x14ac:dyDescent="0.3">
      <c r="A221" s="46" t="s">
        <v>17</v>
      </c>
      <c r="B221" s="329"/>
      <c r="C221" s="50" t="e">
        <f>C218/B218-1</f>
        <v>#DIV/0!</v>
      </c>
      <c r="D221" s="50">
        <f t="shared" ref="D221:E222" si="21">D218/C218-1</f>
        <v>0</v>
      </c>
      <c r="E221" s="50">
        <f t="shared" si="21"/>
        <v>-5.8821016659547198E-2</v>
      </c>
    </row>
    <row r="222" spans="1:5" ht="15.75" thickBot="1" x14ac:dyDescent="0.3">
      <c r="A222" s="46" t="s">
        <v>18</v>
      </c>
      <c r="B222" s="329"/>
      <c r="C222" s="50" t="e">
        <f>C219/B219-1</f>
        <v>#DIV/0!</v>
      </c>
      <c r="D222" s="50">
        <f t="shared" si="21"/>
        <v>0</v>
      </c>
      <c r="E222" s="50">
        <f t="shared" si="21"/>
        <v>2.6697992310253937E-6</v>
      </c>
    </row>
    <row r="223" spans="1:5" ht="24.75" customHeight="1" thickBot="1" x14ac:dyDescent="0.3">
      <c r="A223" s="563" t="s">
        <v>728</v>
      </c>
      <c r="B223" s="564"/>
      <c r="C223" s="564"/>
      <c r="D223" s="564"/>
      <c r="E223" s="565"/>
    </row>
    <row r="224" spans="1:5" ht="12.75" customHeight="1" x14ac:dyDescent="0.25">
      <c r="A224" s="561"/>
      <c r="B224" s="47">
        <v>2019</v>
      </c>
      <c r="C224" s="47">
        <v>2020</v>
      </c>
      <c r="D224" s="47">
        <v>2021</v>
      </c>
      <c r="E224" s="47">
        <v>2022</v>
      </c>
    </row>
    <row r="225" spans="1:5" ht="12.75" customHeight="1" thickBot="1" x14ac:dyDescent="0.3">
      <c r="A225" s="562"/>
      <c r="B225" s="48" t="s">
        <v>5</v>
      </c>
      <c r="C225" s="48" t="s">
        <v>6</v>
      </c>
      <c r="D225" s="48" t="s">
        <v>6</v>
      </c>
      <c r="E225" s="48" t="s">
        <v>6</v>
      </c>
    </row>
    <row r="226" spans="1:5" ht="15.75" thickBot="1" x14ac:dyDescent="0.3">
      <c r="A226" s="51" t="s">
        <v>0</v>
      </c>
      <c r="B226" s="52"/>
      <c r="C226" s="52"/>
      <c r="D226" s="52"/>
      <c r="E226" s="52"/>
    </row>
    <row r="227" spans="1:5" ht="15.75" thickBot="1" x14ac:dyDescent="0.3">
      <c r="A227" s="53" t="s">
        <v>50</v>
      </c>
      <c r="B227" s="52"/>
      <c r="C227" s="52"/>
      <c r="D227" s="52"/>
      <c r="E227" s="52"/>
    </row>
    <row r="228" spans="1:5" ht="15.75" thickBot="1" x14ac:dyDescent="0.3">
      <c r="A228" s="53" t="s">
        <v>51</v>
      </c>
      <c r="B228" s="54"/>
      <c r="C228" s="393"/>
      <c r="D228" s="393"/>
      <c r="E228" s="393"/>
    </row>
    <row r="229" spans="1:5" ht="24.75" customHeight="1" thickBot="1" x14ac:dyDescent="0.3">
      <c r="A229" s="51" t="s">
        <v>32</v>
      </c>
      <c r="B229" s="52"/>
      <c r="C229" s="52"/>
      <c r="D229" s="52"/>
      <c r="E229" s="52"/>
    </row>
    <row r="230" spans="1:5" ht="15.75" thickBot="1" x14ac:dyDescent="0.3">
      <c r="A230" s="53" t="s">
        <v>50</v>
      </c>
      <c r="B230" s="52"/>
      <c r="C230" s="52"/>
      <c r="D230" s="52"/>
      <c r="E230" s="52"/>
    </row>
    <row r="231" spans="1:5" ht="15.75" thickBot="1" x14ac:dyDescent="0.3">
      <c r="A231" s="53" t="s">
        <v>51</v>
      </c>
      <c r="B231" s="54"/>
      <c r="C231" s="52"/>
      <c r="D231" s="52"/>
      <c r="E231" s="52"/>
    </row>
    <row r="232" spans="1:5" ht="15.75" thickBot="1" x14ac:dyDescent="0.3">
      <c r="A232" s="51" t="s">
        <v>1</v>
      </c>
      <c r="B232" s="57">
        <f>B233+B234</f>
        <v>0</v>
      </c>
      <c r="C232" s="57">
        <f t="shared" ref="C232:E232" si="22">C233+C234</f>
        <v>140460</v>
      </c>
      <c r="D232" s="57">
        <f t="shared" si="22"/>
        <v>140460</v>
      </c>
      <c r="E232" s="57">
        <f t="shared" si="22"/>
        <v>132198</v>
      </c>
    </row>
    <row r="233" spans="1:5" ht="15.75" thickBot="1" x14ac:dyDescent="0.3">
      <c r="A233" s="53" t="s">
        <v>50</v>
      </c>
      <c r="B233" s="57"/>
      <c r="C233" s="58">
        <v>140460</v>
      </c>
      <c r="D233" s="58">
        <v>140460</v>
      </c>
      <c r="E233" s="58">
        <v>132198</v>
      </c>
    </row>
    <row r="234" spans="1:5" ht="15.75" thickBot="1" x14ac:dyDescent="0.3">
      <c r="A234" s="53" t="s">
        <v>51</v>
      </c>
      <c r="B234" s="54"/>
      <c r="C234" s="52"/>
      <c r="D234" s="52"/>
      <c r="E234" s="52"/>
    </row>
    <row r="235" spans="1:5" ht="15.75" thickBot="1" x14ac:dyDescent="0.3">
      <c r="A235" s="51" t="s">
        <v>2</v>
      </c>
      <c r="B235" s="54"/>
      <c r="C235" s="52"/>
      <c r="D235" s="52"/>
      <c r="E235" s="52"/>
    </row>
    <row r="236" spans="1:5" ht="15.75" thickBot="1" x14ac:dyDescent="0.3">
      <c r="A236" s="53" t="s">
        <v>50</v>
      </c>
      <c r="B236" s="54"/>
      <c r="C236" s="52"/>
      <c r="D236" s="52"/>
      <c r="E236" s="52"/>
    </row>
    <row r="237" spans="1:5" ht="15.75" thickBot="1" x14ac:dyDescent="0.3">
      <c r="A237" s="53" t="s">
        <v>51</v>
      </c>
      <c r="B237" s="54"/>
      <c r="C237" s="52"/>
      <c r="D237" s="52"/>
      <c r="E237" s="52"/>
    </row>
    <row r="238" spans="1:5" ht="15.75" thickBot="1" x14ac:dyDescent="0.3">
      <c r="A238" s="51" t="s">
        <v>24</v>
      </c>
      <c r="B238" s="54"/>
      <c r="C238" s="52"/>
      <c r="D238" s="52"/>
      <c r="E238" s="52"/>
    </row>
    <row r="239" spans="1:5" ht="15.75" thickBot="1" x14ac:dyDescent="0.3">
      <c r="A239" s="53" t="s">
        <v>50</v>
      </c>
      <c r="B239" s="54"/>
      <c r="C239" s="52"/>
      <c r="D239" s="52"/>
      <c r="E239" s="52"/>
    </row>
    <row r="240" spans="1:5" ht="15.75" thickBot="1" x14ac:dyDescent="0.3">
      <c r="A240" s="53" t="s">
        <v>51</v>
      </c>
      <c r="B240" s="54"/>
      <c r="C240" s="52"/>
      <c r="D240" s="52"/>
      <c r="E240" s="52"/>
    </row>
    <row r="241" spans="1:9" ht="15.75" thickBot="1" x14ac:dyDescent="0.3">
      <c r="A241" s="51" t="s">
        <v>25</v>
      </c>
      <c r="B241" s="54"/>
      <c r="C241" s="52"/>
      <c r="D241" s="52"/>
      <c r="E241" s="52"/>
    </row>
    <row r="242" spans="1:9" ht="15.75" thickBot="1" x14ac:dyDescent="0.3">
      <c r="A242" s="53" t="s">
        <v>50</v>
      </c>
      <c r="B242" s="54"/>
      <c r="C242" s="52"/>
      <c r="D242" s="52"/>
      <c r="E242" s="52"/>
    </row>
    <row r="243" spans="1:9" ht="15.75" thickBot="1" x14ac:dyDescent="0.3">
      <c r="A243" s="53" t="s">
        <v>51</v>
      </c>
      <c r="B243" s="54"/>
      <c r="C243" s="52"/>
      <c r="D243" s="52"/>
      <c r="E243" s="52"/>
    </row>
    <row r="244" spans="1:9" ht="24.75" thickBot="1" x14ac:dyDescent="0.3">
      <c r="A244" s="51" t="s">
        <v>3</v>
      </c>
      <c r="B244" s="54"/>
      <c r="C244" s="52"/>
      <c r="D244" s="52"/>
      <c r="E244" s="52"/>
    </row>
    <row r="245" spans="1:9" ht="15.75" thickBot="1" x14ac:dyDescent="0.3">
      <c r="A245" s="53" t="s">
        <v>50</v>
      </c>
      <c r="B245" s="54"/>
      <c r="C245" s="52"/>
      <c r="D245" s="52"/>
      <c r="E245" s="52"/>
    </row>
    <row r="246" spans="1:9" ht="15.75" thickBot="1" x14ac:dyDescent="0.3">
      <c r="A246" s="53" t="s">
        <v>51</v>
      </c>
      <c r="B246" s="54"/>
      <c r="C246" s="52"/>
      <c r="D246" s="52"/>
      <c r="E246" s="52"/>
    </row>
    <row r="247" spans="1:9" ht="15.75" thickBot="1" x14ac:dyDescent="0.3">
      <c r="A247" s="400" t="s">
        <v>86</v>
      </c>
      <c r="B247" s="54">
        <f>B244+B241+B238+B235+B232+B229+B226</f>
        <v>0</v>
      </c>
      <c r="C247" s="54">
        <f t="shared" ref="C247:E247" si="23">C244+C241+C238+C235+C232+C229+C226</f>
        <v>140460</v>
      </c>
      <c r="D247" s="54">
        <f t="shared" si="23"/>
        <v>140460</v>
      </c>
      <c r="E247" s="54">
        <f t="shared" si="23"/>
        <v>132198</v>
      </c>
    </row>
    <row r="248" spans="1:9" ht="17.25" customHeight="1" thickBot="1" x14ac:dyDescent="0.3">
      <c r="A248" s="397" t="s">
        <v>36</v>
      </c>
      <c r="B248" s="55">
        <f>IF(B247-B218=0,0,"Error")</f>
        <v>0</v>
      </c>
      <c r="C248" s="55">
        <f>IF(C247-C218=0,0,"Error")</f>
        <v>0</v>
      </c>
      <c r="D248" s="55">
        <f>IF(D247-D218=0,0,"Error")</f>
        <v>0</v>
      </c>
      <c r="E248" s="55">
        <f>IF(E247-E218=0,0,"Error")</f>
        <v>0</v>
      </c>
    </row>
    <row r="249" spans="1:9" ht="15.75" thickBot="1" x14ac:dyDescent="0.3">
      <c r="A249" s="604" t="s">
        <v>38</v>
      </c>
      <c r="B249" s="572"/>
      <c r="C249" s="572"/>
      <c r="D249" s="572"/>
      <c r="E249" s="573"/>
    </row>
    <row r="250" spans="1:9" ht="15.75" thickBot="1" x14ac:dyDescent="0.3">
      <c r="A250" s="571" t="s">
        <v>42</v>
      </c>
      <c r="B250" s="572"/>
      <c r="C250" s="572"/>
      <c r="D250" s="572"/>
      <c r="E250" s="573"/>
    </row>
    <row r="251" spans="1:9" ht="49.5" customHeight="1" thickBot="1" x14ac:dyDescent="0.3">
      <c r="A251" s="45" t="s">
        <v>28</v>
      </c>
      <c r="B251" s="596" t="s">
        <v>729</v>
      </c>
      <c r="C251" s="597"/>
      <c r="D251" s="404" t="s">
        <v>53</v>
      </c>
      <c r="E251" s="405"/>
      <c r="H251" s="406"/>
      <c r="I251" s="407"/>
    </row>
    <row r="252" spans="1:9" ht="26.25" customHeight="1" thickBot="1" x14ac:dyDescent="0.3">
      <c r="A252" s="408" t="s">
        <v>9</v>
      </c>
      <c r="B252" s="598" t="s">
        <v>730</v>
      </c>
      <c r="C252" s="599"/>
      <c r="D252" s="599"/>
      <c r="E252" s="600"/>
    </row>
    <row r="253" spans="1:9" ht="15.75" thickBot="1" x14ac:dyDescent="0.3">
      <c r="A253" s="46" t="s">
        <v>14</v>
      </c>
      <c r="B253" s="601" t="s">
        <v>731</v>
      </c>
      <c r="C253" s="602"/>
      <c r="D253" s="602"/>
      <c r="E253" s="603"/>
    </row>
    <row r="254" spans="1:9" ht="12.75" customHeight="1" x14ac:dyDescent="0.25">
      <c r="A254" s="561"/>
      <c r="B254" s="47">
        <v>2019</v>
      </c>
      <c r="C254" s="47">
        <v>2020</v>
      </c>
      <c r="D254" s="47">
        <v>2021</v>
      </c>
      <c r="E254" s="47">
        <v>2022</v>
      </c>
    </row>
    <row r="255" spans="1:9" ht="12.75" customHeight="1" thickBot="1" x14ac:dyDescent="0.3">
      <c r="A255" s="562"/>
      <c r="B255" s="48" t="s">
        <v>5</v>
      </c>
      <c r="C255" s="48" t="s">
        <v>6</v>
      </c>
      <c r="D255" s="48" t="s">
        <v>6</v>
      </c>
      <c r="E255" s="48" t="s">
        <v>6</v>
      </c>
    </row>
    <row r="256" spans="1:9" ht="15.75" thickBot="1" x14ac:dyDescent="0.3">
      <c r="A256" s="46" t="s">
        <v>8</v>
      </c>
      <c r="B256" s="49"/>
      <c r="C256" s="49">
        <v>1</v>
      </c>
      <c r="D256" s="49">
        <v>1</v>
      </c>
      <c r="E256" s="49">
        <v>1</v>
      </c>
    </row>
    <row r="257" spans="1:9" ht="15.75" thickBot="1" x14ac:dyDescent="0.3">
      <c r="A257" s="46" t="s">
        <v>15</v>
      </c>
      <c r="B257" s="49">
        <f>B275</f>
        <v>0</v>
      </c>
      <c r="C257" s="49">
        <f>C275</f>
        <v>100000</v>
      </c>
      <c r="D257" s="49">
        <f>D275</f>
        <v>85000</v>
      </c>
      <c r="E257" s="49">
        <f>E275</f>
        <v>85000</v>
      </c>
    </row>
    <row r="258" spans="1:9" ht="15.75" thickBot="1" x14ac:dyDescent="0.3">
      <c r="A258" s="46" t="s">
        <v>23</v>
      </c>
      <c r="B258" s="49" t="e">
        <f>B257/B256</f>
        <v>#DIV/0!</v>
      </c>
      <c r="C258" s="49">
        <f t="shared" ref="C258:E258" si="24">C257/C256</f>
        <v>100000</v>
      </c>
      <c r="D258" s="49">
        <f t="shared" si="24"/>
        <v>85000</v>
      </c>
      <c r="E258" s="49">
        <f t="shared" si="24"/>
        <v>85000</v>
      </c>
    </row>
    <row r="259" spans="1:9" ht="15.75" thickBot="1" x14ac:dyDescent="0.3">
      <c r="A259" s="46" t="s">
        <v>16</v>
      </c>
      <c r="B259" s="329" t="s">
        <v>22</v>
      </c>
      <c r="C259" s="50" t="e">
        <f>C256/B256-1</f>
        <v>#DIV/0!</v>
      </c>
      <c r="D259" s="50">
        <f t="shared" ref="D259:E261" si="25">D256/C256-1</f>
        <v>0</v>
      </c>
      <c r="E259" s="50">
        <f t="shared" si="25"/>
        <v>0</v>
      </c>
      <c r="G259" s="10"/>
      <c r="H259" s="10"/>
      <c r="I259" s="10"/>
    </row>
    <row r="260" spans="1:9" ht="15.75" thickBot="1" x14ac:dyDescent="0.3">
      <c r="A260" s="46" t="s">
        <v>17</v>
      </c>
      <c r="B260" s="329" t="s">
        <v>22</v>
      </c>
      <c r="C260" s="50" t="e">
        <f>C257/B257-1</f>
        <v>#DIV/0!</v>
      </c>
      <c r="D260" s="50">
        <f t="shared" si="25"/>
        <v>-0.15000000000000002</v>
      </c>
      <c r="E260" s="50">
        <f t="shared" si="25"/>
        <v>0</v>
      </c>
    </row>
    <row r="261" spans="1:9" ht="15.75" thickBot="1" x14ac:dyDescent="0.3">
      <c r="A261" s="46" t="s">
        <v>18</v>
      </c>
      <c r="B261" s="329" t="s">
        <v>22</v>
      </c>
      <c r="C261" s="50" t="e">
        <f>C258/B258-1</f>
        <v>#DIV/0!</v>
      </c>
      <c r="D261" s="50">
        <f t="shared" si="25"/>
        <v>-0.15000000000000002</v>
      </c>
      <c r="E261" s="50">
        <f t="shared" si="25"/>
        <v>0</v>
      </c>
    </row>
    <row r="262" spans="1:9" ht="15.75" thickBot="1" x14ac:dyDescent="0.3">
      <c r="A262" s="563" t="s">
        <v>732</v>
      </c>
      <c r="B262" s="564"/>
      <c r="C262" s="564"/>
      <c r="D262" s="564"/>
      <c r="E262" s="565"/>
    </row>
    <row r="263" spans="1:9" ht="12.75" customHeight="1" x14ac:dyDescent="0.25">
      <c r="A263" s="561"/>
      <c r="B263" s="47">
        <v>2019</v>
      </c>
      <c r="C263" s="47">
        <v>2020</v>
      </c>
      <c r="D263" s="47">
        <v>2021</v>
      </c>
      <c r="E263" s="47">
        <v>2022</v>
      </c>
    </row>
    <row r="264" spans="1:9" ht="12.75" customHeight="1" thickBot="1" x14ac:dyDescent="0.3">
      <c r="A264" s="562"/>
      <c r="B264" s="48" t="s">
        <v>5</v>
      </c>
      <c r="C264" s="48" t="s">
        <v>6</v>
      </c>
      <c r="D264" s="48" t="s">
        <v>6</v>
      </c>
      <c r="E264" s="48" t="s">
        <v>6</v>
      </c>
    </row>
    <row r="265" spans="1:9" ht="15.75" thickBot="1" x14ac:dyDescent="0.3">
      <c r="A265" s="51" t="s">
        <v>40</v>
      </c>
      <c r="B265" s="52">
        <f>B266+B267+B268+B269</f>
        <v>0</v>
      </c>
      <c r="C265" s="52">
        <f>C266+C267+C268+C269</f>
        <v>0</v>
      </c>
      <c r="D265" s="52">
        <f t="shared" ref="D265:E265" si="26">D266+D267+D268+D269</f>
        <v>0</v>
      </c>
      <c r="E265" s="52">
        <f t="shared" si="26"/>
        <v>0</v>
      </c>
    </row>
    <row r="266" spans="1:9" ht="15.75" thickBot="1" x14ac:dyDescent="0.3">
      <c r="A266" s="53" t="s">
        <v>50</v>
      </c>
      <c r="B266" s="52"/>
      <c r="C266" s="52"/>
      <c r="D266" s="52"/>
      <c r="E266" s="52"/>
    </row>
    <row r="267" spans="1:9" ht="15.75" thickBot="1" x14ac:dyDescent="0.3">
      <c r="A267" s="53" t="s">
        <v>54</v>
      </c>
      <c r="B267" s="52"/>
      <c r="C267" s="52"/>
      <c r="D267" s="52"/>
      <c r="E267" s="52"/>
    </row>
    <row r="268" spans="1:9" ht="15.75" thickBot="1" x14ac:dyDescent="0.3">
      <c r="A268" s="53" t="s">
        <v>55</v>
      </c>
      <c r="B268" s="52"/>
      <c r="C268" s="52"/>
      <c r="D268" s="52"/>
      <c r="E268" s="52"/>
    </row>
    <row r="269" spans="1:9" ht="15.75" thickBot="1" x14ac:dyDescent="0.3">
      <c r="A269" s="53" t="s">
        <v>56</v>
      </c>
      <c r="B269" s="52"/>
      <c r="C269" s="52"/>
      <c r="D269" s="52"/>
      <c r="E269" s="52"/>
    </row>
    <row r="270" spans="1:9" ht="15.75" thickBot="1" x14ac:dyDescent="0.3">
      <c r="A270" s="51" t="s">
        <v>41</v>
      </c>
      <c r="B270" s="52">
        <f>B271+B272+B273+B274</f>
        <v>0</v>
      </c>
      <c r="C270" s="52">
        <f t="shared" ref="C270:E270" si="27">C271+C272+C273+C274</f>
        <v>100000</v>
      </c>
      <c r="D270" s="52">
        <f t="shared" si="27"/>
        <v>85000</v>
      </c>
      <c r="E270" s="52">
        <f t="shared" si="27"/>
        <v>85000</v>
      </c>
    </row>
    <row r="271" spans="1:9" ht="15.75" thickBot="1" x14ac:dyDescent="0.3">
      <c r="A271" s="53" t="s">
        <v>50</v>
      </c>
      <c r="B271" s="54"/>
      <c r="C271" s="52">
        <v>100000</v>
      </c>
      <c r="D271" s="52">
        <v>85000</v>
      </c>
      <c r="E271" s="52">
        <v>85000</v>
      </c>
    </row>
    <row r="272" spans="1:9" ht="15.75" thickBot="1" x14ac:dyDescent="0.3">
      <c r="A272" s="53" t="s">
        <v>54</v>
      </c>
      <c r="B272" s="54"/>
      <c r="C272" s="52"/>
      <c r="D272" s="52"/>
      <c r="E272" s="52"/>
    </row>
    <row r="273" spans="1:9" ht="15.75" thickBot="1" x14ac:dyDescent="0.3">
      <c r="A273" s="53" t="s">
        <v>55</v>
      </c>
      <c r="B273" s="54"/>
      <c r="C273" s="52"/>
      <c r="D273" s="52"/>
      <c r="E273" s="52"/>
    </row>
    <row r="274" spans="1:9" ht="15.75" thickBot="1" x14ac:dyDescent="0.3">
      <c r="A274" s="53" t="s">
        <v>56</v>
      </c>
      <c r="B274" s="54"/>
      <c r="C274" s="52"/>
      <c r="D274" s="52"/>
      <c r="E274" s="52"/>
    </row>
    <row r="275" spans="1:9" ht="15.75" thickBot="1" x14ac:dyDescent="0.3">
      <c r="A275" s="409" t="s">
        <v>34</v>
      </c>
      <c r="B275" s="54">
        <f>B265+B270</f>
        <v>0</v>
      </c>
      <c r="C275" s="54">
        <f t="shared" ref="C275:E275" si="28">C265+C270</f>
        <v>100000</v>
      </c>
      <c r="D275" s="54">
        <f t="shared" si="28"/>
        <v>85000</v>
      </c>
      <c r="E275" s="54">
        <f t="shared" si="28"/>
        <v>85000</v>
      </c>
    </row>
    <row r="276" spans="1:9" ht="17.25" customHeight="1" thickBot="1" x14ac:dyDescent="0.3">
      <c r="A276" s="397" t="s">
        <v>36</v>
      </c>
      <c r="B276" s="55">
        <v>0</v>
      </c>
      <c r="C276" s="55">
        <f>IF(C275-C257=0,0,"Error")</f>
        <v>0</v>
      </c>
      <c r="D276" s="55">
        <f t="shared" ref="D276:E276" si="29">IF(D275-D257=0,0,"Error")</f>
        <v>0</v>
      </c>
      <c r="E276" s="55">
        <f t="shared" si="29"/>
        <v>0</v>
      </c>
    </row>
    <row r="277" spans="1:9" ht="49.5" customHeight="1" thickBot="1" x14ac:dyDescent="0.3">
      <c r="A277" s="45" t="s">
        <v>57</v>
      </c>
      <c r="B277" s="596" t="s">
        <v>733</v>
      </c>
      <c r="C277" s="597"/>
      <c r="D277" s="404" t="s">
        <v>53</v>
      </c>
      <c r="E277" s="405"/>
      <c r="H277" s="406"/>
      <c r="I277" s="407"/>
    </row>
    <row r="278" spans="1:9" ht="26.25" customHeight="1" thickBot="1" x14ac:dyDescent="0.3">
      <c r="A278" s="408" t="s">
        <v>9</v>
      </c>
      <c r="B278" s="598" t="s">
        <v>734</v>
      </c>
      <c r="C278" s="599"/>
      <c r="D278" s="599"/>
      <c r="E278" s="600"/>
    </row>
    <row r="279" spans="1:9" ht="15.75" thickBot="1" x14ac:dyDescent="0.3">
      <c r="A279" s="46" t="s">
        <v>14</v>
      </c>
      <c r="B279" s="601" t="s">
        <v>731</v>
      </c>
      <c r="C279" s="602"/>
      <c r="D279" s="602"/>
      <c r="E279" s="603"/>
    </row>
    <row r="280" spans="1:9" ht="12.75" customHeight="1" x14ac:dyDescent="0.25">
      <c r="A280" s="561"/>
      <c r="B280" s="47">
        <v>2019</v>
      </c>
      <c r="C280" s="47">
        <v>2020</v>
      </c>
      <c r="D280" s="47">
        <v>2021</v>
      </c>
      <c r="E280" s="47">
        <v>2022</v>
      </c>
    </row>
    <row r="281" spans="1:9" ht="12.75" customHeight="1" thickBot="1" x14ac:dyDescent="0.3">
      <c r="A281" s="562"/>
      <c r="B281" s="48" t="s">
        <v>5</v>
      </c>
      <c r="C281" s="48" t="s">
        <v>6</v>
      </c>
      <c r="D281" s="48" t="s">
        <v>6</v>
      </c>
      <c r="E281" s="48" t="s">
        <v>6</v>
      </c>
    </row>
    <row r="282" spans="1:9" ht="15.75" thickBot="1" x14ac:dyDescent="0.3">
      <c r="A282" s="46" t="s">
        <v>8</v>
      </c>
      <c r="B282" s="49"/>
      <c r="C282" s="49">
        <v>2</v>
      </c>
      <c r="D282" s="49"/>
      <c r="E282" s="49"/>
    </row>
    <row r="283" spans="1:9" ht="15.75" thickBot="1" x14ac:dyDescent="0.3">
      <c r="A283" s="46" t="s">
        <v>15</v>
      </c>
      <c r="B283" s="49">
        <f>B301</f>
        <v>0</v>
      </c>
      <c r="C283" s="49">
        <f>C301</f>
        <v>26205</v>
      </c>
      <c r="D283" s="49">
        <f>D301</f>
        <v>22989</v>
      </c>
      <c r="E283" s="49">
        <f>E301</f>
        <v>22409</v>
      </c>
    </row>
    <row r="284" spans="1:9" ht="15.75" thickBot="1" x14ac:dyDescent="0.3">
      <c r="A284" s="46" t="s">
        <v>23</v>
      </c>
      <c r="B284" s="49" t="e">
        <f>B283/B282</f>
        <v>#DIV/0!</v>
      </c>
      <c r="C284" s="49">
        <f t="shared" ref="C284:E284" si="30">C283/C282</f>
        <v>13102.5</v>
      </c>
      <c r="D284" s="49" t="e">
        <f t="shared" si="30"/>
        <v>#DIV/0!</v>
      </c>
      <c r="E284" s="49" t="e">
        <f t="shared" si="30"/>
        <v>#DIV/0!</v>
      </c>
    </row>
    <row r="285" spans="1:9" ht="15.75" thickBot="1" x14ac:dyDescent="0.3">
      <c r="A285" s="46" t="s">
        <v>16</v>
      </c>
      <c r="B285" s="329" t="s">
        <v>22</v>
      </c>
      <c r="C285" s="50" t="e">
        <f>C282/B282-1</f>
        <v>#DIV/0!</v>
      </c>
      <c r="D285" s="50">
        <f t="shared" ref="D285:E287" si="31">D282/C282-1</f>
        <v>-1</v>
      </c>
      <c r="E285" s="50" t="e">
        <f t="shared" si="31"/>
        <v>#DIV/0!</v>
      </c>
      <c r="G285" s="10"/>
      <c r="H285" s="10"/>
      <c r="I285" s="10"/>
    </row>
    <row r="286" spans="1:9" ht="15.75" thickBot="1" x14ac:dyDescent="0.3">
      <c r="A286" s="46" t="s">
        <v>17</v>
      </c>
      <c r="B286" s="329" t="s">
        <v>22</v>
      </c>
      <c r="C286" s="50" t="e">
        <f>C283/B283-1</f>
        <v>#DIV/0!</v>
      </c>
      <c r="D286" s="50">
        <f t="shared" si="31"/>
        <v>-0.12272467086433891</v>
      </c>
      <c r="E286" s="50">
        <f t="shared" si="31"/>
        <v>-2.5229457566662283E-2</v>
      </c>
    </row>
    <row r="287" spans="1:9" ht="15.75" thickBot="1" x14ac:dyDescent="0.3">
      <c r="A287" s="46" t="s">
        <v>18</v>
      </c>
      <c r="B287" s="329" t="s">
        <v>22</v>
      </c>
      <c r="C287" s="50" t="e">
        <f>C284/B284-1</f>
        <v>#DIV/0!</v>
      </c>
      <c r="D287" s="50" t="e">
        <f t="shared" si="31"/>
        <v>#DIV/0!</v>
      </c>
      <c r="E287" s="50" t="e">
        <f t="shared" si="31"/>
        <v>#DIV/0!</v>
      </c>
    </row>
    <row r="288" spans="1:9" ht="15.75" thickBot="1" x14ac:dyDescent="0.3">
      <c r="A288" s="563" t="s">
        <v>735</v>
      </c>
      <c r="B288" s="564"/>
      <c r="C288" s="564"/>
      <c r="D288" s="564"/>
      <c r="E288" s="565"/>
    </row>
    <row r="289" spans="1:7" ht="12.75" customHeight="1" x14ac:dyDescent="0.25">
      <c r="A289" s="561"/>
      <c r="B289" s="47">
        <v>2019</v>
      </c>
      <c r="C289" s="47">
        <v>2020</v>
      </c>
      <c r="D289" s="47">
        <v>2021</v>
      </c>
      <c r="E289" s="47">
        <v>2022</v>
      </c>
    </row>
    <row r="290" spans="1:7" ht="12.75" customHeight="1" thickBot="1" x14ac:dyDescent="0.3">
      <c r="A290" s="562"/>
      <c r="B290" s="48" t="s">
        <v>5</v>
      </c>
      <c r="C290" s="48" t="s">
        <v>6</v>
      </c>
      <c r="D290" s="48" t="s">
        <v>6</v>
      </c>
      <c r="E290" s="48" t="s">
        <v>6</v>
      </c>
    </row>
    <row r="291" spans="1:7" ht="15.75" thickBot="1" x14ac:dyDescent="0.3">
      <c r="A291" s="51" t="s">
        <v>40</v>
      </c>
      <c r="B291" s="52">
        <f>B292+B293+B294+B295</f>
        <v>0</v>
      </c>
      <c r="C291" s="52">
        <f>C292+C293+C294+C295</f>
        <v>0</v>
      </c>
      <c r="D291" s="52">
        <f t="shared" ref="D291:E291" si="32">D292+D293+D294+D295</f>
        <v>0</v>
      </c>
      <c r="E291" s="52">
        <f t="shared" si="32"/>
        <v>0</v>
      </c>
    </row>
    <row r="292" spans="1:7" ht="15.75" thickBot="1" x14ac:dyDescent="0.3">
      <c r="A292" s="53" t="s">
        <v>50</v>
      </c>
      <c r="B292" s="52"/>
      <c r="C292" s="52"/>
      <c r="D292" s="52"/>
      <c r="E292" s="52"/>
    </row>
    <row r="293" spans="1:7" ht="15.75" thickBot="1" x14ac:dyDescent="0.3">
      <c r="A293" s="53" t="s">
        <v>54</v>
      </c>
      <c r="B293" s="52"/>
      <c r="C293" s="52"/>
      <c r="D293" s="52"/>
      <c r="E293" s="52"/>
    </row>
    <row r="294" spans="1:7" ht="15.75" thickBot="1" x14ac:dyDescent="0.3">
      <c r="A294" s="53" t="s">
        <v>55</v>
      </c>
      <c r="B294" s="52"/>
      <c r="C294" s="52"/>
      <c r="D294" s="52"/>
      <c r="E294" s="52"/>
    </row>
    <row r="295" spans="1:7" ht="15.75" thickBot="1" x14ac:dyDescent="0.3">
      <c r="A295" s="53" t="s">
        <v>56</v>
      </c>
      <c r="B295" s="52"/>
      <c r="C295" s="52"/>
      <c r="D295" s="52"/>
      <c r="E295" s="52"/>
    </row>
    <row r="296" spans="1:7" ht="15.75" thickBot="1" x14ac:dyDescent="0.3">
      <c r="A296" s="51" t="s">
        <v>41</v>
      </c>
      <c r="B296" s="52">
        <f>B297+B298+B299+B300</f>
        <v>0</v>
      </c>
      <c r="C296" s="52">
        <f t="shared" ref="C296:E296" si="33">C297+C298+C299+C300</f>
        <v>26205</v>
      </c>
      <c r="D296" s="52">
        <f t="shared" si="33"/>
        <v>22989</v>
      </c>
      <c r="E296" s="52">
        <f t="shared" si="33"/>
        <v>22409</v>
      </c>
    </row>
    <row r="297" spans="1:7" ht="15.75" thickBot="1" x14ac:dyDescent="0.3">
      <c r="A297" s="53" t="s">
        <v>50</v>
      </c>
      <c r="B297" s="54"/>
      <c r="C297" s="52">
        <v>26205</v>
      </c>
      <c r="D297" s="52">
        <v>22989</v>
      </c>
      <c r="E297" s="52">
        <v>22409</v>
      </c>
      <c r="G297" s="63"/>
    </row>
    <row r="298" spans="1:7" ht="15.75" thickBot="1" x14ac:dyDescent="0.3">
      <c r="A298" s="53" t="s">
        <v>54</v>
      </c>
      <c r="B298" s="54"/>
      <c r="C298" s="52"/>
      <c r="D298" s="52"/>
      <c r="E298" s="52"/>
    </row>
    <row r="299" spans="1:7" ht="15.75" thickBot="1" x14ac:dyDescent="0.3">
      <c r="A299" s="53" t="s">
        <v>55</v>
      </c>
      <c r="B299" s="54"/>
      <c r="C299" s="52"/>
      <c r="D299" s="52"/>
      <c r="E299" s="52"/>
    </row>
    <row r="300" spans="1:7" ht="15.75" thickBot="1" x14ac:dyDescent="0.3">
      <c r="A300" s="53" t="s">
        <v>56</v>
      </c>
      <c r="B300" s="54"/>
      <c r="C300" s="52"/>
      <c r="D300" s="52"/>
      <c r="E300" s="52"/>
    </row>
    <row r="301" spans="1:7" ht="15.75" thickBot="1" x14ac:dyDescent="0.3">
      <c r="A301" s="409" t="s">
        <v>78</v>
      </c>
      <c r="B301" s="54">
        <f>B291+B296</f>
        <v>0</v>
      </c>
      <c r="C301" s="54">
        <f t="shared" ref="C301:E301" si="34">C291+C296</f>
        <v>26205</v>
      </c>
      <c r="D301" s="54">
        <f t="shared" si="34"/>
        <v>22989</v>
      </c>
      <c r="E301" s="54">
        <f t="shared" si="34"/>
        <v>22409</v>
      </c>
    </row>
    <row r="302" spans="1:7" ht="17.25" customHeight="1" thickBot="1" x14ac:dyDescent="0.3">
      <c r="A302" s="397" t="s">
        <v>36</v>
      </c>
      <c r="B302" s="55">
        <v>0</v>
      </c>
      <c r="C302" s="55">
        <f>IF(C301-C283=0,0,"Error")</f>
        <v>0</v>
      </c>
      <c r="D302" s="55">
        <f t="shared" ref="D302:E302" si="35">IF(D301-D283=0,0,"Error")</f>
        <v>0</v>
      </c>
      <c r="E302" s="55">
        <f t="shared" si="35"/>
        <v>0</v>
      </c>
    </row>
    <row r="303" spans="1:7" ht="28.5" customHeight="1" thickBot="1" x14ac:dyDescent="0.3">
      <c r="A303" s="59" t="s">
        <v>29</v>
      </c>
      <c r="B303" s="592" t="s">
        <v>736</v>
      </c>
      <c r="C303" s="593"/>
      <c r="D303" s="569"/>
      <c r="E303" s="570"/>
    </row>
    <row r="304" spans="1:7" ht="40.5" customHeight="1" thickBot="1" x14ac:dyDescent="0.3">
      <c r="A304" s="45" t="s">
        <v>79</v>
      </c>
      <c r="B304" s="594" t="s">
        <v>737</v>
      </c>
      <c r="C304" s="595"/>
      <c r="D304" s="410" t="s">
        <v>53</v>
      </c>
      <c r="E304" s="411" t="s">
        <v>738</v>
      </c>
    </row>
    <row r="305" spans="1:9" ht="60" customHeight="1" thickBot="1" x14ac:dyDescent="0.3">
      <c r="A305" s="46" t="s">
        <v>9</v>
      </c>
      <c r="B305" s="576" t="s">
        <v>739</v>
      </c>
      <c r="C305" s="577"/>
      <c r="D305" s="556"/>
      <c r="E305" s="557"/>
    </row>
    <row r="306" spans="1:9" ht="15.75" thickBot="1" x14ac:dyDescent="0.3">
      <c r="A306" s="46" t="s">
        <v>14</v>
      </c>
      <c r="B306" s="558" t="s">
        <v>740</v>
      </c>
      <c r="C306" s="559"/>
      <c r="D306" s="559"/>
      <c r="E306" s="560"/>
    </row>
    <row r="307" spans="1:9" ht="12.75" customHeight="1" x14ac:dyDescent="0.25">
      <c r="A307" s="561"/>
      <c r="B307" s="47">
        <v>2019</v>
      </c>
      <c r="C307" s="47">
        <v>2020</v>
      </c>
      <c r="D307" s="47">
        <v>2021</v>
      </c>
      <c r="E307" s="47">
        <v>2022</v>
      </c>
    </row>
    <row r="308" spans="1:9" ht="12.75" customHeight="1" thickBot="1" x14ac:dyDescent="0.3">
      <c r="A308" s="562"/>
      <c r="B308" s="48" t="s">
        <v>5</v>
      </c>
      <c r="C308" s="48" t="s">
        <v>6</v>
      </c>
      <c r="D308" s="48" t="s">
        <v>6</v>
      </c>
      <c r="E308" s="48" t="s">
        <v>6</v>
      </c>
    </row>
    <row r="309" spans="1:9" ht="15.75" thickBot="1" x14ac:dyDescent="0.3">
      <c r="A309" s="46" t="s">
        <v>8</v>
      </c>
      <c r="B309" s="49">
        <v>1</v>
      </c>
      <c r="C309" s="49"/>
      <c r="D309" s="49"/>
      <c r="E309" s="49"/>
    </row>
    <row r="310" spans="1:9" ht="15.75" thickBot="1" x14ac:dyDescent="0.3">
      <c r="A310" s="46" t="s">
        <v>15</v>
      </c>
      <c r="B310" s="49">
        <v>1065</v>
      </c>
      <c r="C310" s="49">
        <f>C328</f>
        <v>5549</v>
      </c>
      <c r="D310" s="49">
        <v>0</v>
      </c>
      <c r="E310" s="49">
        <v>0</v>
      </c>
    </row>
    <row r="311" spans="1:9" ht="15.75" thickBot="1" x14ac:dyDescent="0.3">
      <c r="A311" s="46" t="s">
        <v>23</v>
      </c>
      <c r="B311" s="49">
        <f>B310/B309</f>
        <v>1065</v>
      </c>
      <c r="C311" s="49">
        <v>0</v>
      </c>
      <c r="D311" s="49">
        <v>0</v>
      </c>
      <c r="E311" s="49">
        <v>0</v>
      </c>
    </row>
    <row r="312" spans="1:9" ht="15.75" thickBot="1" x14ac:dyDescent="0.3">
      <c r="A312" s="46" t="s">
        <v>16</v>
      </c>
      <c r="B312" s="329" t="s">
        <v>22</v>
      </c>
      <c r="C312" s="50">
        <v>0</v>
      </c>
      <c r="D312" s="50">
        <v>0</v>
      </c>
      <c r="E312" s="50">
        <v>0</v>
      </c>
      <c r="G312" s="10"/>
      <c r="H312" s="10"/>
      <c r="I312" s="10"/>
    </row>
    <row r="313" spans="1:9" ht="15.75" thickBot="1" x14ac:dyDescent="0.3">
      <c r="A313" s="46" t="s">
        <v>17</v>
      </c>
      <c r="B313" s="329" t="s">
        <v>22</v>
      </c>
      <c r="C313" s="50">
        <v>0</v>
      </c>
      <c r="D313" s="50">
        <v>0</v>
      </c>
      <c r="E313" s="50">
        <v>0</v>
      </c>
    </row>
    <row r="314" spans="1:9" ht="15.75" thickBot="1" x14ac:dyDescent="0.3">
      <c r="A314" s="46" t="s">
        <v>18</v>
      </c>
      <c r="B314" s="329" t="s">
        <v>22</v>
      </c>
      <c r="C314" s="50">
        <v>0</v>
      </c>
      <c r="D314" s="50">
        <v>0</v>
      </c>
      <c r="E314" s="50">
        <v>0</v>
      </c>
    </row>
    <row r="315" spans="1:9" ht="15.75" thickBot="1" x14ac:dyDescent="0.3">
      <c r="A315" s="563" t="s">
        <v>741</v>
      </c>
      <c r="B315" s="564"/>
      <c r="C315" s="564"/>
      <c r="D315" s="564"/>
      <c r="E315" s="565"/>
    </row>
    <row r="316" spans="1:9" ht="12.75" customHeight="1" x14ac:dyDescent="0.25">
      <c r="A316" s="561"/>
      <c r="B316" s="47">
        <v>2019</v>
      </c>
      <c r="C316" s="47">
        <v>2020</v>
      </c>
      <c r="D316" s="47">
        <v>2021</v>
      </c>
      <c r="E316" s="47">
        <v>2022</v>
      </c>
    </row>
    <row r="317" spans="1:9" ht="12.75" customHeight="1" thickBot="1" x14ac:dyDescent="0.3">
      <c r="A317" s="562"/>
      <c r="B317" s="48" t="s">
        <v>5</v>
      </c>
      <c r="C317" s="48" t="s">
        <v>6</v>
      </c>
      <c r="D317" s="48" t="s">
        <v>6</v>
      </c>
      <c r="E317" s="48" t="s">
        <v>6</v>
      </c>
    </row>
    <row r="318" spans="1:9" ht="15.75" thickBot="1" x14ac:dyDescent="0.3">
      <c r="A318" s="51" t="s">
        <v>40</v>
      </c>
      <c r="B318" s="52">
        <f>B319+B320+B321+B322</f>
        <v>0</v>
      </c>
      <c r="C318" s="52">
        <f>C319+C320+C321+C322</f>
        <v>0</v>
      </c>
      <c r="D318" s="52">
        <f t="shared" ref="D318:E318" si="36">D319+D320+D321+D322</f>
        <v>0</v>
      </c>
      <c r="E318" s="52">
        <f t="shared" si="36"/>
        <v>0</v>
      </c>
    </row>
    <row r="319" spans="1:9" ht="15.75" thickBot="1" x14ac:dyDescent="0.3">
      <c r="A319" s="53" t="s">
        <v>50</v>
      </c>
      <c r="B319" s="52"/>
      <c r="C319" s="52"/>
      <c r="D319" s="52"/>
      <c r="E319" s="52"/>
    </row>
    <row r="320" spans="1:9" ht="15.75" thickBot="1" x14ac:dyDescent="0.3">
      <c r="A320" s="53" t="s">
        <v>54</v>
      </c>
      <c r="B320" s="52"/>
      <c r="C320" s="52"/>
      <c r="D320" s="52"/>
      <c r="E320" s="52"/>
    </row>
    <row r="321" spans="1:7" ht="15.75" thickBot="1" x14ac:dyDescent="0.3">
      <c r="A321" s="53" t="s">
        <v>55</v>
      </c>
      <c r="B321" s="52"/>
      <c r="C321" s="52"/>
      <c r="D321" s="52"/>
      <c r="E321" s="52"/>
    </row>
    <row r="322" spans="1:7" ht="15.75" thickBot="1" x14ac:dyDescent="0.3">
      <c r="A322" s="53" t="s">
        <v>56</v>
      </c>
      <c r="B322" s="52"/>
      <c r="C322" s="52"/>
      <c r="D322" s="52"/>
      <c r="E322" s="52"/>
    </row>
    <row r="323" spans="1:7" ht="15.75" thickBot="1" x14ac:dyDescent="0.3">
      <c r="A323" s="51" t="s">
        <v>41</v>
      </c>
      <c r="B323" s="54">
        <f>B324+B325+B326+B327</f>
        <v>1065</v>
      </c>
      <c r="C323" s="54">
        <f>C324+C325+C326+C327</f>
        <v>5549</v>
      </c>
      <c r="D323" s="54">
        <f t="shared" ref="D323:E323" si="37">D324+D325+D326+D327</f>
        <v>0</v>
      </c>
      <c r="E323" s="54">
        <f t="shared" si="37"/>
        <v>0</v>
      </c>
    </row>
    <row r="324" spans="1:7" ht="15.75" thickBot="1" x14ac:dyDescent="0.3">
      <c r="A324" s="53" t="s">
        <v>50</v>
      </c>
      <c r="B324" s="54"/>
      <c r="C324" s="52"/>
      <c r="D324" s="52"/>
      <c r="E324" s="52"/>
    </row>
    <row r="325" spans="1:7" ht="15.75" thickBot="1" x14ac:dyDescent="0.3">
      <c r="A325" s="53" t="s">
        <v>54</v>
      </c>
      <c r="B325" s="54"/>
      <c r="C325" s="52">
        <v>5045</v>
      </c>
      <c r="D325" s="52"/>
      <c r="E325" s="52"/>
    </row>
    <row r="326" spans="1:7" ht="15.75" thickBot="1" x14ac:dyDescent="0.3">
      <c r="A326" s="53" t="s">
        <v>55</v>
      </c>
      <c r="B326" s="54"/>
      <c r="C326" s="52">
        <v>0</v>
      </c>
      <c r="D326" s="52"/>
      <c r="E326" s="52"/>
      <c r="G326" s="63"/>
    </row>
    <row r="327" spans="1:7" ht="15.75" thickBot="1" x14ac:dyDescent="0.3">
      <c r="A327" s="53" t="s">
        <v>56</v>
      </c>
      <c r="B327" s="54">
        <v>1065</v>
      </c>
      <c r="C327" s="52">
        <v>504</v>
      </c>
      <c r="D327" s="52"/>
      <c r="E327" s="52"/>
    </row>
    <row r="328" spans="1:7" ht="15.75" thickBot="1" x14ac:dyDescent="0.3">
      <c r="A328" s="60" t="s">
        <v>80</v>
      </c>
      <c r="B328" s="54">
        <f>B318+B323</f>
        <v>1065</v>
      </c>
      <c r="C328" s="54">
        <f t="shared" ref="C328:E328" si="38">C318+C323</f>
        <v>5549</v>
      </c>
      <c r="D328" s="54">
        <f t="shared" si="38"/>
        <v>0</v>
      </c>
      <c r="E328" s="54">
        <f t="shared" si="38"/>
        <v>0</v>
      </c>
    </row>
    <row r="329" spans="1:7" ht="17.25" customHeight="1" thickBot="1" x14ac:dyDescent="0.3">
      <c r="A329" s="61" t="s">
        <v>36</v>
      </c>
      <c r="B329" s="55">
        <f>IF(B328-B310=0,0,"Error")</f>
        <v>0</v>
      </c>
      <c r="C329" s="55">
        <v>0</v>
      </c>
      <c r="D329" s="55">
        <v>0</v>
      </c>
      <c r="E329" s="55">
        <v>0</v>
      </c>
    </row>
    <row r="330" spans="1:7" ht="42" customHeight="1" thickBot="1" x14ac:dyDescent="0.3">
      <c r="A330" s="59" t="s">
        <v>81</v>
      </c>
      <c r="B330" s="566" t="s">
        <v>742</v>
      </c>
      <c r="C330" s="567"/>
      <c r="D330" s="412" t="s">
        <v>53</v>
      </c>
      <c r="E330" s="337" t="s">
        <v>743</v>
      </c>
    </row>
    <row r="331" spans="1:7" ht="48" customHeight="1" thickBot="1" x14ac:dyDescent="0.3">
      <c r="A331" s="46" t="s">
        <v>9</v>
      </c>
      <c r="B331" s="555" t="s">
        <v>744</v>
      </c>
      <c r="C331" s="556"/>
      <c r="D331" s="556"/>
      <c r="E331" s="578"/>
    </row>
    <row r="332" spans="1:7" ht="15.75" thickBot="1" x14ac:dyDescent="0.3">
      <c r="A332" s="46" t="s">
        <v>14</v>
      </c>
      <c r="B332" s="558" t="s">
        <v>745</v>
      </c>
      <c r="C332" s="559"/>
      <c r="D332" s="559"/>
      <c r="E332" s="560"/>
    </row>
    <row r="333" spans="1:7" ht="12.75" customHeight="1" x14ac:dyDescent="0.25">
      <c r="A333" s="561"/>
      <c r="B333" s="47">
        <v>2019</v>
      </c>
      <c r="C333" s="47">
        <v>2020</v>
      </c>
      <c r="D333" s="47">
        <v>2021</v>
      </c>
      <c r="E333" s="47">
        <v>2022</v>
      </c>
    </row>
    <row r="334" spans="1:7" ht="12.75" customHeight="1" thickBot="1" x14ac:dyDescent="0.3">
      <c r="A334" s="562"/>
      <c r="B334" s="48" t="s">
        <v>5</v>
      </c>
      <c r="C334" s="48" t="s">
        <v>6</v>
      </c>
      <c r="D334" s="48" t="s">
        <v>6</v>
      </c>
      <c r="E334" s="48" t="s">
        <v>6</v>
      </c>
    </row>
    <row r="335" spans="1:7" ht="15.75" thickBot="1" x14ac:dyDescent="0.3">
      <c r="A335" s="46" t="s">
        <v>8</v>
      </c>
      <c r="B335" s="329">
        <v>5</v>
      </c>
      <c r="C335" s="329">
        <v>4</v>
      </c>
      <c r="D335" s="46"/>
      <c r="E335" s="46"/>
    </row>
    <row r="336" spans="1:7" ht="15.75" thickBot="1" x14ac:dyDescent="0.3">
      <c r="A336" s="46" t="s">
        <v>15</v>
      </c>
      <c r="B336" s="49">
        <f>B354</f>
        <v>5380</v>
      </c>
      <c r="C336" s="49">
        <f t="shared" ref="C336:E336" si="39">C354</f>
        <v>4450</v>
      </c>
      <c r="D336" s="49">
        <f t="shared" si="39"/>
        <v>0</v>
      </c>
      <c r="E336" s="49">
        <f t="shared" si="39"/>
        <v>0</v>
      </c>
    </row>
    <row r="337" spans="1:9" ht="15.75" thickBot="1" x14ac:dyDescent="0.3">
      <c r="A337" s="46" t="s">
        <v>23</v>
      </c>
      <c r="B337" s="49">
        <f>B336/B335</f>
        <v>1076</v>
      </c>
      <c r="C337" s="49">
        <f t="shared" ref="C337:E337" si="40">C336/C335</f>
        <v>1112.5</v>
      </c>
      <c r="D337" s="49" t="e">
        <f t="shared" si="40"/>
        <v>#DIV/0!</v>
      </c>
      <c r="E337" s="49" t="e">
        <f t="shared" si="40"/>
        <v>#DIV/0!</v>
      </c>
    </row>
    <row r="338" spans="1:9" ht="15.75" thickBot="1" x14ac:dyDescent="0.3">
      <c r="A338" s="46" t="s">
        <v>16</v>
      </c>
      <c r="B338" s="329" t="s">
        <v>22</v>
      </c>
      <c r="C338" s="50">
        <f>C335/B335-1</f>
        <v>-0.19999999999999996</v>
      </c>
      <c r="D338" s="50">
        <f t="shared" ref="D338:E340" si="41">D335/C335-1</f>
        <v>-1</v>
      </c>
      <c r="E338" s="50" t="e">
        <f t="shared" si="41"/>
        <v>#DIV/0!</v>
      </c>
      <c r="G338" s="10"/>
      <c r="H338" s="10"/>
      <c r="I338" s="10"/>
    </row>
    <row r="339" spans="1:9" ht="15.75" thickBot="1" x14ac:dyDescent="0.3">
      <c r="A339" s="46" t="s">
        <v>17</v>
      </c>
      <c r="B339" s="329" t="s">
        <v>22</v>
      </c>
      <c r="C339" s="50">
        <f>C336/B336-1</f>
        <v>-0.17286245353159846</v>
      </c>
      <c r="D339" s="50">
        <f t="shared" si="41"/>
        <v>-1</v>
      </c>
      <c r="E339" s="50" t="e">
        <f t="shared" si="41"/>
        <v>#DIV/0!</v>
      </c>
    </row>
    <row r="340" spans="1:9" ht="15.75" thickBot="1" x14ac:dyDescent="0.3">
      <c r="A340" s="46" t="s">
        <v>18</v>
      </c>
      <c r="B340" s="329" t="s">
        <v>22</v>
      </c>
      <c r="C340" s="50">
        <f>C337/B337-1</f>
        <v>3.3921933085501843E-2</v>
      </c>
      <c r="D340" s="50" t="e">
        <f t="shared" si="41"/>
        <v>#DIV/0!</v>
      </c>
      <c r="E340" s="50" t="e">
        <f t="shared" si="41"/>
        <v>#DIV/0!</v>
      </c>
    </row>
    <row r="341" spans="1:9" ht="15.75" thickBot="1" x14ac:dyDescent="0.3">
      <c r="A341" s="563" t="s">
        <v>746</v>
      </c>
      <c r="B341" s="564"/>
      <c r="C341" s="564"/>
      <c r="D341" s="564"/>
      <c r="E341" s="565"/>
    </row>
    <row r="342" spans="1:9" ht="12.75" customHeight="1" x14ac:dyDescent="0.25">
      <c r="A342" s="561"/>
      <c r="B342" s="47">
        <v>2019</v>
      </c>
      <c r="C342" s="47">
        <v>2020</v>
      </c>
      <c r="D342" s="47">
        <v>2021</v>
      </c>
      <c r="E342" s="47">
        <v>2022</v>
      </c>
    </row>
    <row r="343" spans="1:9" ht="12.75" customHeight="1" thickBot="1" x14ac:dyDescent="0.3">
      <c r="A343" s="562"/>
      <c r="B343" s="48" t="s">
        <v>5</v>
      </c>
      <c r="C343" s="48" t="s">
        <v>6</v>
      </c>
      <c r="D343" s="48" t="s">
        <v>6</v>
      </c>
      <c r="E343" s="48" t="s">
        <v>6</v>
      </c>
    </row>
    <row r="344" spans="1:9" ht="15.75" thickBot="1" x14ac:dyDescent="0.3">
      <c r="A344" s="51" t="s">
        <v>40</v>
      </c>
      <c r="B344" s="52">
        <f>B345+B346+B347+B348</f>
        <v>0</v>
      </c>
      <c r="C344" s="52">
        <f t="shared" ref="C344:E344" si="42">C345+C346+C347+C348</f>
        <v>0</v>
      </c>
      <c r="D344" s="52">
        <f t="shared" si="42"/>
        <v>0</v>
      </c>
      <c r="E344" s="52">
        <f t="shared" si="42"/>
        <v>0</v>
      </c>
    </row>
    <row r="345" spans="1:9" ht="15.75" thickBot="1" x14ac:dyDescent="0.3">
      <c r="A345" s="53" t="s">
        <v>50</v>
      </c>
      <c r="B345" s="52"/>
      <c r="C345" s="52"/>
      <c r="D345" s="52"/>
      <c r="E345" s="52"/>
    </row>
    <row r="346" spans="1:9" ht="15.75" thickBot="1" x14ac:dyDescent="0.3">
      <c r="A346" s="53" t="s">
        <v>54</v>
      </c>
      <c r="B346" s="52"/>
      <c r="C346" s="52"/>
      <c r="D346" s="52"/>
      <c r="E346" s="52"/>
    </row>
    <row r="347" spans="1:9" ht="15.75" thickBot="1" x14ac:dyDescent="0.3">
      <c r="A347" s="53" t="s">
        <v>55</v>
      </c>
      <c r="B347" s="52"/>
      <c r="C347" s="52"/>
      <c r="D347" s="52"/>
      <c r="E347" s="52"/>
    </row>
    <row r="348" spans="1:9" ht="15.75" thickBot="1" x14ac:dyDescent="0.3">
      <c r="A348" s="53" t="s">
        <v>56</v>
      </c>
      <c r="B348" s="52"/>
      <c r="C348" s="52"/>
      <c r="D348" s="52"/>
      <c r="E348" s="52"/>
    </row>
    <row r="349" spans="1:9" ht="15.75" thickBot="1" x14ac:dyDescent="0.3">
      <c r="A349" s="51" t="s">
        <v>41</v>
      </c>
      <c r="B349" s="54">
        <f>B350+B351+B352+B353</f>
        <v>5380</v>
      </c>
      <c r="C349" s="54">
        <f t="shared" ref="C349:E349" si="43">C350+C351+C352+C353</f>
        <v>4450</v>
      </c>
      <c r="D349" s="54">
        <f t="shared" si="43"/>
        <v>0</v>
      </c>
      <c r="E349" s="54">
        <f t="shared" si="43"/>
        <v>0</v>
      </c>
    </row>
    <row r="350" spans="1:9" ht="15.75" thickBot="1" x14ac:dyDescent="0.3">
      <c r="A350" s="53" t="s">
        <v>50</v>
      </c>
      <c r="B350" s="54"/>
      <c r="C350" s="52"/>
      <c r="D350" s="52"/>
      <c r="E350" s="52"/>
    </row>
    <row r="351" spans="1:9" ht="15.75" thickBot="1" x14ac:dyDescent="0.3">
      <c r="A351" s="53" t="s">
        <v>54</v>
      </c>
      <c r="B351" s="54"/>
      <c r="C351" s="52">
        <v>4450</v>
      </c>
      <c r="D351" s="52"/>
      <c r="E351" s="52"/>
    </row>
    <row r="352" spans="1:9" ht="15.75" thickBot="1" x14ac:dyDescent="0.3">
      <c r="A352" s="53" t="s">
        <v>55</v>
      </c>
      <c r="B352" s="54"/>
      <c r="C352" s="52"/>
      <c r="D352" s="52"/>
      <c r="E352" s="52"/>
    </row>
    <row r="353" spans="1:8" ht="15.75" thickBot="1" x14ac:dyDescent="0.3">
      <c r="A353" s="53" t="s">
        <v>56</v>
      </c>
      <c r="B353" s="54">
        <v>5380</v>
      </c>
      <c r="C353" s="52">
        <v>0</v>
      </c>
      <c r="D353" s="52"/>
      <c r="E353" s="52"/>
    </row>
    <row r="354" spans="1:8" ht="15.75" thickBot="1" x14ac:dyDescent="0.3">
      <c r="A354" s="60" t="s">
        <v>444</v>
      </c>
      <c r="B354" s="54">
        <f>B344+B349</f>
        <v>5380</v>
      </c>
      <c r="C354" s="54">
        <f t="shared" ref="C354:E354" si="44">C344+C349</f>
        <v>4450</v>
      </c>
      <c r="D354" s="54">
        <f t="shared" si="44"/>
        <v>0</v>
      </c>
      <c r="E354" s="54">
        <f t="shared" si="44"/>
        <v>0</v>
      </c>
    </row>
    <row r="355" spans="1:8" ht="17.25" customHeight="1" thickBot="1" x14ac:dyDescent="0.3">
      <c r="A355" s="61" t="s">
        <v>36</v>
      </c>
      <c r="B355" s="55">
        <f>IF(B354-B336=0,0,"Error")</f>
        <v>0</v>
      </c>
      <c r="C355" s="55">
        <f>IF(C354-C336=0,0,"Error")</f>
        <v>0</v>
      </c>
      <c r="D355" s="55">
        <f t="shared" ref="D355:E355" si="45">IF(D354-D336=0,0,"Error")</f>
        <v>0</v>
      </c>
      <c r="E355" s="55">
        <f t="shared" si="45"/>
        <v>0</v>
      </c>
    </row>
    <row r="356" spans="1:8" ht="29.25" customHeight="1" thickBot="1" x14ac:dyDescent="0.3">
      <c r="A356" s="385" t="s">
        <v>87</v>
      </c>
      <c r="B356" s="589" t="s">
        <v>747</v>
      </c>
      <c r="C356" s="590"/>
      <c r="D356" s="590"/>
      <c r="E356" s="591"/>
    </row>
    <row r="357" spans="1:8" ht="15.75" thickBot="1" x14ac:dyDescent="0.3">
      <c r="A357" s="555" t="s">
        <v>88</v>
      </c>
      <c r="B357" s="556"/>
      <c r="C357" s="556"/>
      <c r="D357" s="556"/>
      <c r="E357" s="578"/>
      <c r="H357" s="5"/>
    </row>
    <row r="358" spans="1:8" ht="23.25" thickBot="1" x14ac:dyDescent="0.3">
      <c r="A358" s="382" t="s">
        <v>748</v>
      </c>
      <c r="B358" s="57">
        <v>1599</v>
      </c>
      <c r="C358" s="413">
        <v>1400</v>
      </c>
      <c r="D358" s="413">
        <v>1300</v>
      </c>
      <c r="E358" s="413">
        <v>1200</v>
      </c>
      <c r="G358" s="33"/>
    </row>
    <row r="359" spans="1:8" ht="34.5" thickBot="1" x14ac:dyDescent="0.3">
      <c r="A359" s="382" t="s">
        <v>749</v>
      </c>
      <c r="B359" s="57">
        <v>383</v>
      </c>
      <c r="C359" s="58">
        <v>350</v>
      </c>
      <c r="D359" s="58">
        <v>320</v>
      </c>
      <c r="E359" s="58">
        <v>300</v>
      </c>
    </row>
    <row r="360" spans="1:8" ht="37.5" customHeight="1" thickBot="1" x14ac:dyDescent="0.3">
      <c r="A360" s="382" t="s">
        <v>750</v>
      </c>
      <c r="B360" s="414">
        <v>60</v>
      </c>
      <c r="C360" s="414">
        <v>55</v>
      </c>
      <c r="D360" s="414">
        <v>40</v>
      </c>
      <c r="E360" s="414">
        <v>38</v>
      </c>
    </row>
    <row r="361" spans="1:8" ht="15.75" thickBot="1" x14ac:dyDescent="0.3">
      <c r="A361" s="388" t="s">
        <v>751</v>
      </c>
      <c r="B361" s="415">
        <v>38</v>
      </c>
      <c r="C361" s="58">
        <v>35</v>
      </c>
      <c r="D361" s="58">
        <v>30</v>
      </c>
      <c r="E361" s="58">
        <v>26</v>
      </c>
    </row>
    <row r="362" spans="1:8" ht="15.75" thickBot="1" x14ac:dyDescent="0.3">
      <c r="A362" s="582" t="s">
        <v>89</v>
      </c>
      <c r="B362" s="583"/>
      <c r="C362" s="583"/>
      <c r="D362" s="583"/>
      <c r="E362" s="584"/>
    </row>
    <row r="363" spans="1:8" ht="15.75" thickBot="1" x14ac:dyDescent="0.3">
      <c r="A363" s="571" t="s">
        <v>43</v>
      </c>
      <c r="B363" s="585"/>
      <c r="C363" s="585"/>
      <c r="D363" s="585"/>
      <c r="E363" s="573"/>
    </row>
    <row r="364" spans="1:8" ht="26.25" customHeight="1" thickBot="1" x14ac:dyDescent="0.3">
      <c r="A364" s="45" t="s">
        <v>28</v>
      </c>
      <c r="B364" s="579" t="s">
        <v>752</v>
      </c>
      <c r="C364" s="580"/>
      <c r="D364" s="581"/>
      <c r="E364" s="390" t="s">
        <v>753</v>
      </c>
    </row>
    <row r="365" spans="1:8" ht="28.5" customHeight="1" thickBot="1" x14ac:dyDescent="0.3">
      <c r="A365" s="46" t="s">
        <v>9</v>
      </c>
      <c r="B365" s="586" t="s">
        <v>754</v>
      </c>
      <c r="C365" s="587"/>
      <c r="D365" s="587"/>
      <c r="E365" s="588"/>
    </row>
    <row r="366" spans="1:8" ht="15.75" thickBot="1" x14ac:dyDescent="0.3">
      <c r="A366" s="46" t="s">
        <v>14</v>
      </c>
      <c r="B366" s="558" t="s">
        <v>755</v>
      </c>
      <c r="C366" s="559"/>
      <c r="D366" s="559"/>
      <c r="E366" s="560"/>
    </row>
    <row r="367" spans="1:8" ht="12.75" customHeight="1" x14ac:dyDescent="0.25">
      <c r="A367" s="561"/>
      <c r="B367" s="47">
        <v>2019</v>
      </c>
      <c r="C367" s="47">
        <v>2020</v>
      </c>
      <c r="D367" s="47">
        <v>2021</v>
      </c>
      <c r="E367" s="47">
        <v>2022</v>
      </c>
    </row>
    <row r="368" spans="1:8" ht="12.75" customHeight="1" thickBot="1" x14ac:dyDescent="0.3">
      <c r="A368" s="562"/>
      <c r="B368" s="48" t="s">
        <v>5</v>
      </c>
      <c r="C368" s="48" t="s">
        <v>6</v>
      </c>
      <c r="D368" s="48" t="s">
        <v>6</v>
      </c>
      <c r="E368" s="48" t="s">
        <v>6</v>
      </c>
    </row>
    <row r="369" spans="1:9" ht="15.75" thickBot="1" x14ac:dyDescent="0.3">
      <c r="A369" s="46" t="s">
        <v>8</v>
      </c>
      <c r="B369" s="56">
        <v>95200</v>
      </c>
      <c r="C369" s="56">
        <v>96000</v>
      </c>
      <c r="D369" s="56">
        <v>96000</v>
      </c>
      <c r="E369" s="56">
        <v>96000</v>
      </c>
    </row>
    <row r="370" spans="1:9" ht="15.75" thickBot="1" x14ac:dyDescent="0.3">
      <c r="A370" s="46" t="s">
        <v>15</v>
      </c>
      <c r="B370" s="49">
        <f>B399</f>
        <v>498000</v>
      </c>
      <c r="C370" s="49">
        <f t="shared" ref="C370:E370" si="46">C399</f>
        <v>488000</v>
      </c>
      <c r="D370" s="49">
        <f t="shared" si="46"/>
        <v>498000</v>
      </c>
      <c r="E370" s="49">
        <f t="shared" si="46"/>
        <v>498000</v>
      </c>
    </row>
    <row r="371" spans="1:9" ht="15.75" thickBot="1" x14ac:dyDescent="0.3">
      <c r="A371" s="46" t="s">
        <v>23</v>
      </c>
      <c r="B371" s="49">
        <f>B370/B369</f>
        <v>5.23109243697479</v>
      </c>
      <c r="C371" s="49">
        <f t="shared" ref="C371:E371" si="47">C370/C369</f>
        <v>5.083333333333333</v>
      </c>
      <c r="D371" s="49">
        <f t="shared" si="47"/>
        <v>5.1875</v>
      </c>
      <c r="E371" s="49">
        <f t="shared" si="47"/>
        <v>5.1875</v>
      </c>
    </row>
    <row r="372" spans="1:9" ht="15.75" thickBot="1" x14ac:dyDescent="0.3">
      <c r="A372" s="46" t="s">
        <v>16</v>
      </c>
      <c r="B372" s="329" t="s">
        <v>22</v>
      </c>
      <c r="C372" s="50">
        <f>C369/B369-1</f>
        <v>8.4033613445377853E-3</v>
      </c>
      <c r="D372" s="50">
        <f t="shared" ref="D372:E374" si="48">D369/C369-1</f>
        <v>0</v>
      </c>
      <c r="E372" s="50">
        <f t="shared" si="48"/>
        <v>0</v>
      </c>
      <c r="G372" s="10"/>
      <c r="H372" s="10"/>
      <c r="I372" s="10"/>
    </row>
    <row r="373" spans="1:9" ht="15.75" thickBot="1" x14ac:dyDescent="0.3">
      <c r="A373" s="46" t="s">
        <v>17</v>
      </c>
      <c r="B373" s="329" t="s">
        <v>22</v>
      </c>
      <c r="C373" s="50">
        <f>C370/B370-1</f>
        <v>-2.008032128514059E-2</v>
      </c>
      <c r="D373" s="50">
        <f t="shared" si="48"/>
        <v>2.0491803278688492E-2</v>
      </c>
      <c r="E373" s="50">
        <f t="shared" si="48"/>
        <v>0</v>
      </c>
    </row>
    <row r="374" spans="1:9" ht="15.75" thickBot="1" x14ac:dyDescent="0.3">
      <c r="A374" s="46" t="s">
        <v>18</v>
      </c>
      <c r="B374" s="329" t="s">
        <v>22</v>
      </c>
      <c r="C374" s="50">
        <f>C371/B371-1</f>
        <v>-2.8246318607764498E-2</v>
      </c>
      <c r="D374" s="50">
        <f t="shared" si="48"/>
        <v>2.0491803278688492E-2</v>
      </c>
      <c r="E374" s="50">
        <f t="shared" si="48"/>
        <v>0</v>
      </c>
    </row>
    <row r="375" spans="1:9" ht="15.75" thickBot="1" x14ac:dyDescent="0.3">
      <c r="A375" s="563" t="s">
        <v>703</v>
      </c>
      <c r="B375" s="564"/>
      <c r="C375" s="564"/>
      <c r="D375" s="564"/>
      <c r="E375" s="565"/>
    </row>
    <row r="376" spans="1:9" ht="12.75" customHeight="1" x14ac:dyDescent="0.25">
      <c r="A376" s="561"/>
      <c r="B376" s="47">
        <v>2019</v>
      </c>
      <c r="C376" s="47">
        <v>2020</v>
      </c>
      <c r="D376" s="47">
        <v>2021</v>
      </c>
      <c r="E376" s="47">
        <v>2022</v>
      </c>
    </row>
    <row r="377" spans="1:9" ht="12" customHeight="1" thickBot="1" x14ac:dyDescent="0.3">
      <c r="A377" s="562"/>
      <c r="B377" s="48" t="s">
        <v>5</v>
      </c>
      <c r="C377" s="48" t="s">
        <v>6</v>
      </c>
      <c r="D377" s="48" t="s">
        <v>6</v>
      </c>
      <c r="E377" s="48" t="s">
        <v>6</v>
      </c>
    </row>
    <row r="378" spans="1:9" ht="15.75" thickBot="1" x14ac:dyDescent="0.3">
      <c r="A378" s="51" t="s">
        <v>0</v>
      </c>
      <c r="B378" s="52">
        <v>323700</v>
      </c>
      <c r="C378" s="52">
        <v>323700</v>
      </c>
      <c r="D378" s="52">
        <v>323700</v>
      </c>
      <c r="E378" s="52">
        <v>323700</v>
      </c>
    </row>
    <row r="379" spans="1:9" ht="15.75" thickBot="1" x14ac:dyDescent="0.3">
      <c r="A379" s="53" t="s">
        <v>50</v>
      </c>
      <c r="B379" s="52">
        <v>323700</v>
      </c>
      <c r="C379" s="52">
        <v>323700</v>
      </c>
      <c r="D379" s="52">
        <v>323700</v>
      </c>
      <c r="E379" s="52">
        <v>323700</v>
      </c>
    </row>
    <row r="380" spans="1:9" ht="15.75" thickBot="1" x14ac:dyDescent="0.3">
      <c r="A380" s="53" t="s">
        <v>51</v>
      </c>
      <c r="B380" s="54"/>
      <c r="C380" s="393"/>
      <c r="D380" s="393"/>
      <c r="E380" s="393"/>
    </row>
    <row r="381" spans="1:9" ht="24.75" thickBot="1" x14ac:dyDescent="0.3">
      <c r="A381" s="51" t="s">
        <v>32</v>
      </c>
      <c r="B381" s="52">
        <v>54300</v>
      </c>
      <c r="C381" s="52">
        <v>54300</v>
      </c>
      <c r="D381" s="52">
        <v>54300</v>
      </c>
      <c r="E381" s="52">
        <v>54300</v>
      </c>
    </row>
    <row r="382" spans="1:9" ht="15.75" thickBot="1" x14ac:dyDescent="0.3">
      <c r="A382" s="53" t="s">
        <v>50</v>
      </c>
      <c r="B382" s="52">
        <v>54300</v>
      </c>
      <c r="C382" s="52">
        <v>54300</v>
      </c>
      <c r="D382" s="52">
        <v>54300</v>
      </c>
      <c r="E382" s="52">
        <v>54300</v>
      </c>
    </row>
    <row r="383" spans="1:9" ht="15.75" thickBot="1" x14ac:dyDescent="0.3">
      <c r="A383" s="53" t="s">
        <v>51</v>
      </c>
      <c r="B383" s="54"/>
      <c r="C383" s="52"/>
      <c r="D383" s="52"/>
      <c r="E383" s="52"/>
    </row>
    <row r="384" spans="1:9" ht="15.75" thickBot="1" x14ac:dyDescent="0.3">
      <c r="A384" s="51" t="s">
        <v>1</v>
      </c>
      <c r="B384" s="54">
        <f>B385+B386</f>
        <v>120000</v>
      </c>
      <c r="C384" s="54">
        <f t="shared" ref="C384:E384" si="49">C385+C386</f>
        <v>110000</v>
      </c>
      <c r="D384" s="54">
        <f t="shared" si="49"/>
        <v>120000</v>
      </c>
      <c r="E384" s="54">
        <f t="shared" si="49"/>
        <v>120000</v>
      </c>
    </row>
    <row r="385" spans="1:8" ht="15.75" thickBot="1" x14ac:dyDescent="0.3">
      <c r="A385" s="53" t="s">
        <v>50</v>
      </c>
      <c r="B385" s="54">
        <v>120000</v>
      </c>
      <c r="C385" s="52">
        <v>110000</v>
      </c>
      <c r="D385" s="52">
        <v>120000</v>
      </c>
      <c r="E385" s="52">
        <v>120000</v>
      </c>
    </row>
    <row r="386" spans="1:8" ht="15.75" thickBot="1" x14ac:dyDescent="0.3">
      <c r="A386" s="53" t="s">
        <v>51</v>
      </c>
      <c r="B386" s="54"/>
      <c r="C386" s="52"/>
      <c r="D386" s="52"/>
      <c r="E386" s="52"/>
    </row>
    <row r="387" spans="1:8" ht="15.75" thickBot="1" x14ac:dyDescent="0.3">
      <c r="A387" s="51" t="s">
        <v>2</v>
      </c>
      <c r="B387" s="54"/>
      <c r="C387" s="52"/>
      <c r="D387" s="52"/>
      <c r="E387" s="52"/>
    </row>
    <row r="388" spans="1:8" ht="15.75" thickBot="1" x14ac:dyDescent="0.3">
      <c r="A388" s="53" t="s">
        <v>50</v>
      </c>
      <c r="B388" s="54"/>
      <c r="C388" s="52"/>
      <c r="D388" s="52"/>
      <c r="E388" s="52"/>
      <c r="H388" s="31"/>
    </row>
    <row r="389" spans="1:8" ht="15.75" thickBot="1" x14ac:dyDescent="0.3">
      <c r="A389" s="53" t="s">
        <v>51</v>
      </c>
      <c r="B389" s="54"/>
      <c r="C389" s="52"/>
      <c r="D389" s="52"/>
      <c r="E389" s="52"/>
    </row>
    <row r="390" spans="1:8" ht="15.75" thickBot="1" x14ac:dyDescent="0.3">
      <c r="A390" s="51" t="s">
        <v>24</v>
      </c>
      <c r="B390" s="54"/>
      <c r="C390" s="52"/>
      <c r="D390" s="52"/>
      <c r="E390" s="52"/>
    </row>
    <row r="391" spans="1:8" ht="15.75" thickBot="1" x14ac:dyDescent="0.3">
      <c r="A391" s="53" t="s">
        <v>50</v>
      </c>
      <c r="B391" s="54"/>
      <c r="C391" s="52"/>
      <c r="D391" s="52"/>
      <c r="E391" s="52"/>
    </row>
    <row r="392" spans="1:8" ht="15.75" thickBot="1" x14ac:dyDescent="0.3">
      <c r="A392" s="53" t="s">
        <v>51</v>
      </c>
      <c r="B392" s="54"/>
      <c r="C392" s="52"/>
      <c r="D392" s="52"/>
      <c r="E392" s="52"/>
    </row>
    <row r="393" spans="1:8" ht="15.75" thickBot="1" x14ac:dyDescent="0.3">
      <c r="A393" s="51" t="s">
        <v>25</v>
      </c>
      <c r="B393" s="54"/>
      <c r="C393" s="52"/>
      <c r="D393" s="52"/>
      <c r="E393" s="52"/>
    </row>
    <row r="394" spans="1:8" ht="15.75" thickBot="1" x14ac:dyDescent="0.3">
      <c r="A394" s="53" t="s">
        <v>50</v>
      </c>
      <c r="B394" s="54"/>
      <c r="C394" s="52"/>
      <c r="D394" s="52"/>
      <c r="E394" s="52"/>
    </row>
    <row r="395" spans="1:8" ht="15.75" thickBot="1" x14ac:dyDescent="0.3">
      <c r="A395" s="53" t="s">
        <v>51</v>
      </c>
      <c r="B395" s="54"/>
      <c r="C395" s="52"/>
      <c r="D395" s="52"/>
      <c r="E395" s="52"/>
    </row>
    <row r="396" spans="1:8" ht="24.75" thickBot="1" x14ac:dyDescent="0.3">
      <c r="A396" s="51" t="s">
        <v>3</v>
      </c>
      <c r="B396" s="54">
        <v>0</v>
      </c>
      <c r="C396" s="52">
        <v>0</v>
      </c>
      <c r="D396" s="52">
        <f>C396*1.03*0.99</f>
        <v>0</v>
      </c>
      <c r="E396" s="52">
        <f>D396*1.03*0.99</f>
        <v>0</v>
      </c>
      <c r="H396" s="35"/>
    </row>
    <row r="397" spans="1:8" ht="15.75" thickBot="1" x14ac:dyDescent="0.3">
      <c r="A397" s="53" t="s">
        <v>50</v>
      </c>
      <c r="B397" s="54"/>
      <c r="C397" s="394"/>
      <c r="D397" s="394"/>
      <c r="E397" s="394"/>
    </row>
    <row r="398" spans="1:8" ht="15.75" thickBot="1" x14ac:dyDescent="0.3">
      <c r="A398" s="53" t="s">
        <v>51</v>
      </c>
      <c r="B398" s="54"/>
      <c r="C398" s="395"/>
      <c r="D398" s="394"/>
      <c r="E398" s="394"/>
    </row>
    <row r="399" spans="1:8" ht="15.75" thickBot="1" x14ac:dyDescent="0.3">
      <c r="A399" s="396" t="s">
        <v>34</v>
      </c>
      <c r="B399" s="54">
        <f>B396+B393+B390+B387+B384+B381+B378</f>
        <v>498000</v>
      </c>
      <c r="C399" s="54">
        <f t="shared" ref="C399:E399" si="50">C396+C393+C390+C387+C384+C381+C378</f>
        <v>488000</v>
      </c>
      <c r="D399" s="54">
        <f t="shared" si="50"/>
        <v>498000</v>
      </c>
      <c r="E399" s="54">
        <f t="shared" si="50"/>
        <v>498000</v>
      </c>
    </row>
    <row r="400" spans="1:8" ht="15.75" thickBot="1" x14ac:dyDescent="0.3">
      <c r="A400" s="397" t="s">
        <v>36</v>
      </c>
      <c r="B400" s="398">
        <f>IF(B399-B370=0,0,"Error")</f>
        <v>0</v>
      </c>
      <c r="C400" s="398">
        <f>IF(C399-C370=0,0,"Error")</f>
        <v>0</v>
      </c>
      <c r="D400" s="398">
        <f>IF(D399-D370=0,0,"Error")</f>
        <v>0</v>
      </c>
      <c r="E400" s="55">
        <f>IF(E399-E370=0,0,"Error")</f>
        <v>0</v>
      </c>
    </row>
    <row r="401" spans="1:5" ht="37.5" customHeight="1" thickBot="1" x14ac:dyDescent="0.3">
      <c r="A401" s="399" t="s">
        <v>57</v>
      </c>
      <c r="B401" s="579" t="s">
        <v>756</v>
      </c>
      <c r="C401" s="580"/>
      <c r="D401" s="581"/>
      <c r="E401" s="401" t="s">
        <v>757</v>
      </c>
    </row>
    <row r="402" spans="1:5" ht="39" customHeight="1" thickBot="1" x14ac:dyDescent="0.3">
      <c r="A402" s="46" t="s">
        <v>9</v>
      </c>
      <c r="B402" s="576" t="s">
        <v>758</v>
      </c>
      <c r="C402" s="577"/>
      <c r="D402" s="577"/>
      <c r="E402" s="578"/>
    </row>
    <row r="403" spans="1:5" ht="15.75" thickBot="1" x14ac:dyDescent="0.3">
      <c r="A403" s="46" t="s">
        <v>14</v>
      </c>
      <c r="B403" s="558" t="s">
        <v>759</v>
      </c>
      <c r="C403" s="559"/>
      <c r="D403" s="559"/>
      <c r="E403" s="560"/>
    </row>
    <row r="404" spans="1:5" ht="12.75" customHeight="1" x14ac:dyDescent="0.25">
      <c r="A404" s="561"/>
      <c r="B404" s="47">
        <v>2019</v>
      </c>
      <c r="C404" s="47">
        <v>2020</v>
      </c>
      <c r="D404" s="47">
        <v>2021</v>
      </c>
      <c r="E404" s="47">
        <v>2022</v>
      </c>
    </row>
    <row r="405" spans="1:5" ht="12.75" customHeight="1" thickBot="1" x14ac:dyDescent="0.3">
      <c r="A405" s="562"/>
      <c r="B405" s="48" t="s">
        <v>5</v>
      </c>
      <c r="C405" s="48" t="s">
        <v>6</v>
      </c>
      <c r="D405" s="48" t="s">
        <v>6</v>
      </c>
      <c r="E405" s="48" t="s">
        <v>6</v>
      </c>
    </row>
    <row r="406" spans="1:5" ht="15.75" thickBot="1" x14ac:dyDescent="0.3">
      <c r="A406" s="46" t="s">
        <v>8</v>
      </c>
      <c r="B406" s="329">
        <v>6000</v>
      </c>
      <c r="C406" s="329">
        <v>6000</v>
      </c>
      <c r="D406" s="329">
        <v>6000</v>
      </c>
      <c r="E406" s="329">
        <v>6000</v>
      </c>
    </row>
    <row r="407" spans="1:5" ht="15.75" thickBot="1" x14ac:dyDescent="0.3">
      <c r="A407" s="46" t="s">
        <v>15</v>
      </c>
      <c r="B407" s="49">
        <f>B436</f>
        <v>40900</v>
      </c>
      <c r="C407" s="49">
        <f>C436</f>
        <v>36440</v>
      </c>
      <c r="D407" s="49">
        <f t="shared" ref="D407:E407" si="51">D436</f>
        <v>33540</v>
      </c>
      <c r="E407" s="49">
        <f t="shared" si="51"/>
        <v>41802</v>
      </c>
    </row>
    <row r="408" spans="1:5" ht="15.75" thickBot="1" x14ac:dyDescent="0.3">
      <c r="A408" s="46" t="s">
        <v>23</v>
      </c>
      <c r="B408" s="49">
        <f>B407/B406</f>
        <v>6.8166666666666664</v>
      </c>
      <c r="C408" s="49">
        <f>C407/C406</f>
        <v>6.0733333333333333</v>
      </c>
      <c r="D408" s="49">
        <f>D407/D406</f>
        <v>5.59</v>
      </c>
      <c r="E408" s="49">
        <f>E407/E406</f>
        <v>6.9669999999999996</v>
      </c>
    </row>
    <row r="409" spans="1:5" ht="15.75" thickBot="1" x14ac:dyDescent="0.3">
      <c r="A409" s="46" t="s">
        <v>16</v>
      </c>
      <c r="B409" s="329"/>
      <c r="C409" s="50">
        <f>C406/B406-1</f>
        <v>0</v>
      </c>
      <c r="D409" s="50">
        <f>D406/C406-1</f>
        <v>0</v>
      </c>
      <c r="E409" s="50">
        <f>E406/D406-1</f>
        <v>0</v>
      </c>
    </row>
    <row r="410" spans="1:5" ht="15.75" thickBot="1" x14ac:dyDescent="0.3">
      <c r="A410" s="46" t="s">
        <v>17</v>
      </c>
      <c r="B410" s="329"/>
      <c r="C410" s="50">
        <f>C407/B407-1</f>
        <v>-0.10904645476772612</v>
      </c>
      <c r="D410" s="50">
        <f t="shared" ref="D410:E411" si="52">D407/C407-1</f>
        <v>-7.9582875960482968E-2</v>
      </c>
      <c r="E410" s="50">
        <f t="shared" si="52"/>
        <v>0.24633273703041136</v>
      </c>
    </row>
    <row r="411" spans="1:5" ht="15.75" thickBot="1" x14ac:dyDescent="0.3">
      <c r="A411" s="46" t="s">
        <v>18</v>
      </c>
      <c r="B411" s="329"/>
      <c r="C411" s="50">
        <f>C408/B408-1</f>
        <v>-0.10904645476772612</v>
      </c>
      <c r="D411" s="50">
        <f t="shared" si="52"/>
        <v>-7.9582875960482968E-2</v>
      </c>
      <c r="E411" s="50">
        <f t="shared" si="52"/>
        <v>0.24633273703041136</v>
      </c>
    </row>
    <row r="412" spans="1:5" ht="24.75" customHeight="1" thickBot="1" x14ac:dyDescent="0.3">
      <c r="A412" s="563" t="s">
        <v>708</v>
      </c>
      <c r="B412" s="564"/>
      <c r="C412" s="564"/>
      <c r="D412" s="564"/>
      <c r="E412" s="565"/>
    </row>
    <row r="413" spans="1:5" ht="12.75" customHeight="1" x14ac:dyDescent="0.25">
      <c r="A413" s="561"/>
      <c r="B413" s="47">
        <v>2019</v>
      </c>
      <c r="C413" s="47">
        <v>2020</v>
      </c>
      <c r="D413" s="47">
        <v>2021</v>
      </c>
      <c r="E413" s="47">
        <v>2022</v>
      </c>
    </row>
    <row r="414" spans="1:5" ht="12.75" customHeight="1" thickBot="1" x14ac:dyDescent="0.3">
      <c r="A414" s="562"/>
      <c r="B414" s="48" t="s">
        <v>5</v>
      </c>
      <c r="C414" s="48" t="s">
        <v>6</v>
      </c>
      <c r="D414" s="48" t="s">
        <v>6</v>
      </c>
      <c r="E414" s="48" t="s">
        <v>6</v>
      </c>
    </row>
    <row r="415" spans="1:5" ht="15.75" thickBot="1" x14ac:dyDescent="0.3">
      <c r="A415" s="51" t="s">
        <v>0</v>
      </c>
      <c r="B415" s="52">
        <v>0</v>
      </c>
      <c r="C415" s="52">
        <v>0</v>
      </c>
      <c r="D415" s="52">
        <v>0</v>
      </c>
      <c r="E415" s="52">
        <v>0</v>
      </c>
    </row>
    <row r="416" spans="1:5" ht="15.75" thickBot="1" x14ac:dyDescent="0.3">
      <c r="A416" s="53" t="s">
        <v>50</v>
      </c>
      <c r="B416" s="52">
        <v>0</v>
      </c>
      <c r="C416" s="52">
        <v>0</v>
      </c>
      <c r="D416" s="52">
        <v>0</v>
      </c>
      <c r="E416" s="52">
        <v>0</v>
      </c>
    </row>
    <row r="417" spans="1:5" ht="15.75" thickBot="1" x14ac:dyDescent="0.3">
      <c r="A417" s="53" t="s">
        <v>51</v>
      </c>
      <c r="B417" s="54"/>
      <c r="C417" s="393"/>
      <c r="D417" s="393"/>
      <c r="E417" s="393"/>
    </row>
    <row r="418" spans="1:5" ht="24.75" customHeight="1" thickBot="1" x14ac:dyDescent="0.3">
      <c r="A418" s="51" t="s">
        <v>32</v>
      </c>
      <c r="B418" s="52">
        <v>0</v>
      </c>
      <c r="C418" s="52">
        <v>0</v>
      </c>
      <c r="D418" s="52">
        <v>0</v>
      </c>
      <c r="E418" s="52">
        <v>0</v>
      </c>
    </row>
    <row r="419" spans="1:5" ht="15.75" thickBot="1" x14ac:dyDescent="0.3">
      <c r="A419" s="53" t="s">
        <v>50</v>
      </c>
      <c r="B419" s="52">
        <v>0</v>
      </c>
      <c r="C419" s="52">
        <v>0</v>
      </c>
      <c r="D419" s="52">
        <v>0</v>
      </c>
      <c r="E419" s="52">
        <v>0</v>
      </c>
    </row>
    <row r="420" spans="1:5" ht="15.75" thickBot="1" x14ac:dyDescent="0.3">
      <c r="A420" s="53" t="s">
        <v>51</v>
      </c>
      <c r="B420" s="54"/>
      <c r="C420" s="52"/>
      <c r="D420" s="52"/>
      <c r="E420" s="52"/>
    </row>
    <row r="421" spans="1:5" ht="15.75" thickBot="1" x14ac:dyDescent="0.3">
      <c r="A421" s="51" t="s">
        <v>1</v>
      </c>
      <c r="B421" s="54">
        <f>B422+B423</f>
        <v>40900</v>
      </c>
      <c r="C421" s="54">
        <f t="shared" ref="C421:E421" si="53">C422+C423</f>
        <v>36440</v>
      </c>
      <c r="D421" s="54">
        <f t="shared" si="53"/>
        <v>33540</v>
      </c>
      <c r="E421" s="54">
        <f t="shared" si="53"/>
        <v>41802</v>
      </c>
    </row>
    <row r="422" spans="1:5" ht="15.75" thickBot="1" x14ac:dyDescent="0.3">
      <c r="A422" s="53" t="s">
        <v>50</v>
      </c>
      <c r="B422" s="54">
        <v>40900</v>
      </c>
      <c r="C422" s="52">
        <v>36440</v>
      </c>
      <c r="D422" s="52">
        <v>33540</v>
      </c>
      <c r="E422" s="52">
        <v>41802</v>
      </c>
    </row>
    <row r="423" spans="1:5" ht="15.75" thickBot="1" x14ac:dyDescent="0.3">
      <c r="A423" s="53" t="s">
        <v>51</v>
      </c>
      <c r="B423" s="54"/>
      <c r="C423" s="52"/>
      <c r="D423" s="52"/>
      <c r="E423" s="52"/>
    </row>
    <row r="424" spans="1:5" ht="15.75" thickBot="1" x14ac:dyDescent="0.3">
      <c r="A424" s="51" t="s">
        <v>2</v>
      </c>
      <c r="B424" s="54"/>
      <c r="C424" s="52"/>
      <c r="D424" s="52"/>
      <c r="E424" s="52"/>
    </row>
    <row r="425" spans="1:5" ht="15.75" thickBot="1" x14ac:dyDescent="0.3">
      <c r="A425" s="53" t="s">
        <v>50</v>
      </c>
      <c r="B425" s="54"/>
      <c r="C425" s="52"/>
      <c r="D425" s="52"/>
      <c r="E425" s="52"/>
    </row>
    <row r="426" spans="1:5" ht="15.75" thickBot="1" x14ac:dyDescent="0.3">
      <c r="A426" s="53" t="s">
        <v>51</v>
      </c>
      <c r="B426" s="54"/>
      <c r="C426" s="52"/>
      <c r="D426" s="52"/>
      <c r="E426" s="52"/>
    </row>
    <row r="427" spans="1:5" ht="15.75" thickBot="1" x14ac:dyDescent="0.3">
      <c r="A427" s="51" t="s">
        <v>24</v>
      </c>
      <c r="B427" s="54"/>
      <c r="C427" s="52"/>
      <c r="D427" s="52"/>
      <c r="E427" s="52"/>
    </row>
    <row r="428" spans="1:5" ht="15.75" thickBot="1" x14ac:dyDescent="0.3">
      <c r="A428" s="53" t="s">
        <v>50</v>
      </c>
      <c r="B428" s="54"/>
      <c r="C428" s="52"/>
      <c r="D428" s="52"/>
      <c r="E428" s="52"/>
    </row>
    <row r="429" spans="1:5" ht="15.75" thickBot="1" x14ac:dyDescent="0.3">
      <c r="A429" s="53" t="s">
        <v>51</v>
      </c>
      <c r="B429" s="54"/>
      <c r="C429" s="52"/>
      <c r="D429" s="52"/>
      <c r="E429" s="52"/>
    </row>
    <row r="430" spans="1:5" ht="15.75" thickBot="1" x14ac:dyDescent="0.3">
      <c r="A430" s="51" t="s">
        <v>25</v>
      </c>
      <c r="B430" s="54"/>
      <c r="C430" s="52"/>
      <c r="D430" s="52"/>
      <c r="E430" s="52"/>
    </row>
    <row r="431" spans="1:5" ht="15.75" thickBot="1" x14ac:dyDescent="0.3">
      <c r="A431" s="53" t="s">
        <v>50</v>
      </c>
      <c r="B431" s="54"/>
      <c r="C431" s="52"/>
      <c r="D431" s="52"/>
      <c r="E431" s="52"/>
    </row>
    <row r="432" spans="1:5" ht="15.75" thickBot="1" x14ac:dyDescent="0.3">
      <c r="A432" s="53" t="s">
        <v>51</v>
      </c>
      <c r="B432" s="54"/>
      <c r="C432" s="52"/>
      <c r="D432" s="52"/>
      <c r="E432" s="52"/>
    </row>
    <row r="433" spans="1:9" ht="24.75" thickBot="1" x14ac:dyDescent="0.3">
      <c r="A433" s="51" t="s">
        <v>3</v>
      </c>
      <c r="B433" s="54"/>
      <c r="C433" s="52"/>
      <c r="D433" s="52"/>
      <c r="E433" s="52"/>
    </row>
    <row r="434" spans="1:9" ht="15.75" thickBot="1" x14ac:dyDescent="0.3">
      <c r="A434" s="53" t="s">
        <v>50</v>
      </c>
      <c r="B434" s="54"/>
      <c r="C434" s="52"/>
      <c r="D434" s="52"/>
      <c r="E434" s="52"/>
    </row>
    <row r="435" spans="1:9" ht="15.75" thickBot="1" x14ac:dyDescent="0.3">
      <c r="A435" s="53" t="s">
        <v>51</v>
      </c>
      <c r="B435" s="54"/>
      <c r="C435" s="52"/>
      <c r="D435" s="52"/>
      <c r="E435" s="52"/>
    </row>
    <row r="436" spans="1:9" ht="15.75" thickBot="1" x14ac:dyDescent="0.3">
      <c r="A436" s="400" t="s">
        <v>78</v>
      </c>
      <c r="B436" s="54">
        <f>B433+B430+B427+B424+B421+B418+B415</f>
        <v>40900</v>
      </c>
      <c r="C436" s="54">
        <f t="shared" ref="C436:E436" si="54">C433+C430+C427+C424+C421+C418+C415</f>
        <v>36440</v>
      </c>
      <c r="D436" s="54">
        <f t="shared" si="54"/>
        <v>33540</v>
      </c>
      <c r="E436" s="54">
        <f t="shared" si="54"/>
        <v>41802</v>
      </c>
    </row>
    <row r="437" spans="1:9" ht="17.25" customHeight="1" thickBot="1" x14ac:dyDescent="0.3">
      <c r="A437" s="397" t="s">
        <v>36</v>
      </c>
      <c r="B437" s="55">
        <f>IF(B436-B407=0,0,"Error")</f>
        <v>0</v>
      </c>
      <c r="C437" s="55">
        <f>IF(C436-C407=0,0,"Error")</f>
        <v>0</v>
      </c>
      <c r="D437" s="55">
        <f>IF(D436-D407=0,0,"Error")</f>
        <v>0</v>
      </c>
      <c r="E437" s="55">
        <f>IF(E436-E407=0,0,"Error")</f>
        <v>0</v>
      </c>
    </row>
    <row r="438" spans="1:9" ht="15.75" thickBot="1" x14ac:dyDescent="0.3">
      <c r="A438" s="571" t="s">
        <v>38</v>
      </c>
      <c r="B438" s="572"/>
      <c r="C438" s="572"/>
      <c r="D438" s="572"/>
      <c r="E438" s="573"/>
    </row>
    <row r="439" spans="1:9" ht="15.75" thickBot="1" x14ac:dyDescent="0.3">
      <c r="A439" s="571" t="s">
        <v>42</v>
      </c>
      <c r="B439" s="572"/>
      <c r="C439" s="572"/>
      <c r="D439" s="572"/>
      <c r="E439" s="573"/>
    </row>
    <row r="440" spans="1:9" ht="36.75" customHeight="1" thickBot="1" x14ac:dyDescent="0.3">
      <c r="A440" s="45" t="s">
        <v>52</v>
      </c>
      <c r="B440" s="574" t="s">
        <v>760</v>
      </c>
      <c r="C440" s="575"/>
      <c r="D440" s="336" t="s">
        <v>53</v>
      </c>
      <c r="E440" s="337"/>
      <c r="H440" s="335"/>
    </row>
    <row r="441" spans="1:9" ht="27" customHeight="1" thickBot="1" x14ac:dyDescent="0.3">
      <c r="A441" s="46" t="s">
        <v>9</v>
      </c>
      <c r="B441" s="576" t="s">
        <v>761</v>
      </c>
      <c r="C441" s="577"/>
      <c r="D441" s="556"/>
      <c r="E441" s="578"/>
      <c r="H441" s="63"/>
      <c r="I441" s="63"/>
    </row>
    <row r="442" spans="1:9" ht="15.75" thickBot="1" x14ac:dyDescent="0.3">
      <c r="A442" s="46" t="s">
        <v>14</v>
      </c>
      <c r="B442" s="558" t="s">
        <v>762</v>
      </c>
      <c r="C442" s="559"/>
      <c r="D442" s="559"/>
      <c r="E442" s="560"/>
      <c r="H442" s="63"/>
      <c r="I442" s="63"/>
    </row>
    <row r="443" spans="1:9" ht="12.75" customHeight="1" x14ac:dyDescent="0.25">
      <c r="A443" s="561"/>
      <c r="B443" s="47">
        <v>2019</v>
      </c>
      <c r="C443" s="47">
        <v>2020</v>
      </c>
      <c r="D443" s="47">
        <v>2021</v>
      </c>
      <c r="E443" s="47">
        <v>2022</v>
      </c>
      <c r="H443" s="63"/>
      <c r="I443" s="63"/>
    </row>
    <row r="444" spans="1:9" ht="12.75" customHeight="1" thickBot="1" x14ac:dyDescent="0.3">
      <c r="A444" s="562"/>
      <c r="B444" s="48" t="s">
        <v>5</v>
      </c>
      <c r="C444" s="48" t="s">
        <v>6</v>
      </c>
      <c r="D444" s="48" t="s">
        <v>6</v>
      </c>
      <c r="E444" s="48" t="s">
        <v>6</v>
      </c>
      <c r="H444" s="63"/>
      <c r="I444" s="63"/>
    </row>
    <row r="445" spans="1:9" ht="15.75" thickBot="1" x14ac:dyDescent="0.3">
      <c r="A445" s="46" t="s">
        <v>8</v>
      </c>
      <c r="B445" s="49"/>
      <c r="C445" s="49">
        <v>1</v>
      </c>
      <c r="D445" s="49">
        <v>1</v>
      </c>
      <c r="E445" s="49">
        <v>1</v>
      </c>
      <c r="H445" s="63"/>
      <c r="I445" s="63"/>
    </row>
    <row r="446" spans="1:9" ht="15.75" thickBot="1" x14ac:dyDescent="0.3">
      <c r="A446" s="46" t="s">
        <v>15</v>
      </c>
      <c r="B446" s="56">
        <f>B464</f>
        <v>0</v>
      </c>
      <c r="C446" s="56">
        <f>C464</f>
        <v>100000</v>
      </c>
      <c r="D446" s="56">
        <f>D464</f>
        <v>85000</v>
      </c>
      <c r="E446" s="56">
        <f>E464</f>
        <v>85000</v>
      </c>
      <c r="H446" s="63"/>
      <c r="I446" s="63"/>
    </row>
    <row r="447" spans="1:9" ht="15.75" thickBot="1" x14ac:dyDescent="0.3">
      <c r="A447" s="46" t="s">
        <v>23</v>
      </c>
      <c r="B447" s="49" t="e">
        <f>B446/B445</f>
        <v>#DIV/0!</v>
      </c>
      <c r="C447" s="49">
        <f>C446/C445</f>
        <v>100000</v>
      </c>
      <c r="D447" s="49">
        <f t="shared" ref="D447:E447" si="55">D446/D445</f>
        <v>85000</v>
      </c>
      <c r="E447" s="49">
        <f t="shared" si="55"/>
        <v>85000</v>
      </c>
      <c r="H447" s="63"/>
      <c r="I447" s="63"/>
    </row>
    <row r="448" spans="1:9" ht="15.75" thickBot="1" x14ac:dyDescent="0.3">
      <c r="A448" s="46" t="s">
        <v>16</v>
      </c>
      <c r="B448" s="329" t="s">
        <v>22</v>
      </c>
      <c r="C448" s="50" t="e">
        <f>C445/B445-1</f>
        <v>#DIV/0!</v>
      </c>
      <c r="D448" s="50">
        <f t="shared" ref="D448:E450" si="56">D445/C445-1</f>
        <v>0</v>
      </c>
      <c r="E448" s="50">
        <f t="shared" si="56"/>
        <v>0</v>
      </c>
      <c r="G448" s="10"/>
      <c r="H448" s="333"/>
      <c r="I448" s="333"/>
    </row>
    <row r="449" spans="1:9" ht="15.75" thickBot="1" x14ac:dyDescent="0.3">
      <c r="A449" s="46" t="s">
        <v>17</v>
      </c>
      <c r="B449" s="329" t="s">
        <v>22</v>
      </c>
      <c r="C449" s="50" t="e">
        <f>C446/B446-1</f>
        <v>#DIV/0!</v>
      </c>
      <c r="D449" s="50">
        <f t="shared" si="56"/>
        <v>-0.15000000000000002</v>
      </c>
      <c r="E449" s="50">
        <f t="shared" si="56"/>
        <v>0</v>
      </c>
      <c r="H449" s="63"/>
      <c r="I449" s="63"/>
    </row>
    <row r="450" spans="1:9" ht="15.75" thickBot="1" x14ac:dyDescent="0.3">
      <c r="A450" s="46" t="s">
        <v>18</v>
      </c>
      <c r="B450" s="329" t="s">
        <v>22</v>
      </c>
      <c r="C450" s="50" t="e">
        <f>C447/B447-1</f>
        <v>#DIV/0!</v>
      </c>
      <c r="D450" s="50">
        <f t="shared" si="56"/>
        <v>-0.15000000000000002</v>
      </c>
      <c r="E450" s="50">
        <f t="shared" si="56"/>
        <v>0</v>
      </c>
    </row>
    <row r="451" spans="1:9" ht="15.75" thickBot="1" x14ac:dyDescent="0.3">
      <c r="A451" s="563" t="s">
        <v>732</v>
      </c>
      <c r="B451" s="564"/>
      <c r="C451" s="564"/>
      <c r="D451" s="564"/>
      <c r="E451" s="565"/>
    </row>
    <row r="452" spans="1:9" ht="12.75" customHeight="1" x14ac:dyDescent="0.25">
      <c r="A452" s="561"/>
      <c r="B452" s="47">
        <v>2019</v>
      </c>
      <c r="C452" s="47">
        <v>2020</v>
      </c>
      <c r="D452" s="47">
        <v>2021</v>
      </c>
      <c r="E452" s="47">
        <v>2022</v>
      </c>
    </row>
    <row r="453" spans="1:9" ht="12.75" customHeight="1" thickBot="1" x14ac:dyDescent="0.3">
      <c r="A453" s="562"/>
      <c r="B453" s="48" t="s">
        <v>5</v>
      </c>
      <c r="C453" s="48" t="s">
        <v>6</v>
      </c>
      <c r="D453" s="48" t="s">
        <v>6</v>
      </c>
      <c r="E453" s="48" t="s">
        <v>6</v>
      </c>
    </row>
    <row r="454" spans="1:9" ht="15.75" thickBot="1" x14ac:dyDescent="0.3">
      <c r="A454" s="51" t="s">
        <v>40</v>
      </c>
      <c r="B454" s="52">
        <f>B455+B456+B457+B458</f>
        <v>0</v>
      </c>
      <c r="C454" s="52">
        <f t="shared" ref="C454:E454" si="57">C455+C456+C457+C458</f>
        <v>0</v>
      </c>
      <c r="D454" s="52">
        <f t="shared" si="57"/>
        <v>0</v>
      </c>
      <c r="E454" s="52">
        <f t="shared" si="57"/>
        <v>0</v>
      </c>
    </row>
    <row r="455" spans="1:9" ht="15.75" thickBot="1" x14ac:dyDescent="0.3">
      <c r="A455" s="53" t="s">
        <v>50</v>
      </c>
      <c r="B455" s="52"/>
      <c r="C455" s="52"/>
      <c r="D455" s="52">
        <v>0</v>
      </c>
      <c r="E455" s="52">
        <v>0</v>
      </c>
    </row>
    <row r="456" spans="1:9" ht="15.75" thickBot="1" x14ac:dyDescent="0.3">
      <c r="A456" s="53" t="s">
        <v>54</v>
      </c>
      <c r="B456" s="52"/>
      <c r="C456" s="52"/>
      <c r="D456" s="52"/>
      <c r="E456" s="52"/>
    </row>
    <row r="457" spans="1:9" ht="15.75" thickBot="1" x14ac:dyDescent="0.3">
      <c r="A457" s="53" t="s">
        <v>55</v>
      </c>
      <c r="B457" s="52"/>
      <c r="C457" s="52"/>
      <c r="D457" s="52"/>
      <c r="E457" s="52"/>
    </row>
    <row r="458" spans="1:9" ht="15.75" thickBot="1" x14ac:dyDescent="0.3">
      <c r="A458" s="53" t="s">
        <v>56</v>
      </c>
      <c r="B458" s="52"/>
      <c r="C458" s="52"/>
      <c r="D458" s="52"/>
      <c r="E458" s="52"/>
    </row>
    <row r="459" spans="1:9" ht="15.75" thickBot="1" x14ac:dyDescent="0.3">
      <c r="A459" s="51" t="s">
        <v>41</v>
      </c>
      <c r="B459" s="57">
        <f>B460+B461+B462+B463</f>
        <v>0</v>
      </c>
      <c r="C459" s="57">
        <f t="shared" ref="C459:E459" si="58">C460+C461+C462+C463</f>
        <v>100000</v>
      </c>
      <c r="D459" s="57">
        <f t="shared" si="58"/>
        <v>85000</v>
      </c>
      <c r="E459" s="57">
        <f t="shared" si="58"/>
        <v>85000</v>
      </c>
    </row>
    <row r="460" spans="1:9" ht="15.75" thickBot="1" x14ac:dyDescent="0.3">
      <c r="A460" s="53" t="s">
        <v>50</v>
      </c>
      <c r="B460" s="54"/>
      <c r="C460" s="52">
        <v>100000</v>
      </c>
      <c r="D460" s="52">
        <v>85000</v>
      </c>
      <c r="E460" s="52">
        <v>85000</v>
      </c>
    </row>
    <row r="461" spans="1:9" ht="15.75" thickBot="1" x14ac:dyDescent="0.3">
      <c r="A461" s="53" t="s">
        <v>54</v>
      </c>
      <c r="B461" s="54"/>
      <c r="C461" s="52"/>
      <c r="D461" s="52"/>
      <c r="E461" s="52"/>
    </row>
    <row r="462" spans="1:9" ht="15.75" thickBot="1" x14ac:dyDescent="0.3">
      <c r="A462" s="53" t="s">
        <v>55</v>
      </c>
      <c r="B462" s="54"/>
      <c r="C462" s="52"/>
      <c r="D462" s="52"/>
      <c r="E462" s="52"/>
    </row>
    <row r="463" spans="1:9" ht="15.75" thickBot="1" x14ac:dyDescent="0.3">
      <c r="A463" s="53" t="s">
        <v>56</v>
      </c>
      <c r="B463" s="54"/>
      <c r="C463" s="52"/>
      <c r="D463" s="52"/>
      <c r="E463" s="52"/>
    </row>
    <row r="464" spans="1:9" ht="15.75" thickBot="1" x14ac:dyDescent="0.3">
      <c r="A464" s="60" t="s">
        <v>34</v>
      </c>
      <c r="B464" s="54">
        <f>B454+B459</f>
        <v>0</v>
      </c>
      <c r="C464" s="54">
        <f t="shared" ref="C464:E464" si="59">C454+C459</f>
        <v>100000</v>
      </c>
      <c r="D464" s="54">
        <f t="shared" si="59"/>
        <v>85000</v>
      </c>
      <c r="E464" s="54">
        <f t="shared" si="59"/>
        <v>85000</v>
      </c>
    </row>
    <row r="465" spans="1:9" ht="15.75" thickBot="1" x14ac:dyDescent="0.3">
      <c r="A465" s="59" t="s">
        <v>29</v>
      </c>
      <c r="B465" s="568" t="s">
        <v>763</v>
      </c>
      <c r="C465" s="569"/>
      <c r="D465" s="569"/>
      <c r="E465" s="570"/>
    </row>
    <row r="466" spans="1:9" ht="41.25" customHeight="1" thickBot="1" x14ac:dyDescent="0.3">
      <c r="A466" s="59" t="s">
        <v>57</v>
      </c>
      <c r="B466" s="566" t="s">
        <v>764</v>
      </c>
      <c r="C466" s="567"/>
      <c r="D466" s="416" t="s">
        <v>53</v>
      </c>
      <c r="E466" s="411" t="s">
        <v>765</v>
      </c>
      <c r="H466" s="417"/>
    </row>
    <row r="467" spans="1:9" ht="35.25" customHeight="1" thickBot="1" x14ac:dyDescent="0.3">
      <c r="A467" s="46" t="s">
        <v>9</v>
      </c>
      <c r="B467" s="555" t="s">
        <v>766</v>
      </c>
      <c r="C467" s="556"/>
      <c r="D467" s="556"/>
      <c r="E467" s="557"/>
      <c r="H467" s="417"/>
    </row>
    <row r="468" spans="1:9" ht="15.75" customHeight="1" thickBot="1" x14ac:dyDescent="0.3">
      <c r="A468" s="46" t="s">
        <v>14</v>
      </c>
      <c r="B468" s="558" t="s">
        <v>767</v>
      </c>
      <c r="C468" s="559"/>
      <c r="D468" s="559"/>
      <c r="E468" s="560"/>
      <c r="H468" s="417"/>
    </row>
    <row r="469" spans="1:9" ht="12.75" customHeight="1" x14ac:dyDescent="0.25">
      <c r="A469" s="561"/>
      <c r="B469" s="47">
        <v>2019</v>
      </c>
      <c r="C469" s="47">
        <v>2020</v>
      </c>
      <c r="D469" s="47">
        <v>2021</v>
      </c>
      <c r="E469" s="47">
        <v>2022</v>
      </c>
      <c r="H469" s="417"/>
    </row>
    <row r="470" spans="1:9" ht="12.75" customHeight="1" thickBot="1" x14ac:dyDescent="0.3">
      <c r="A470" s="562"/>
      <c r="B470" s="48" t="s">
        <v>5</v>
      </c>
      <c r="C470" s="48" t="s">
        <v>6</v>
      </c>
      <c r="D470" s="48" t="s">
        <v>6</v>
      </c>
      <c r="E470" s="48" t="s">
        <v>6</v>
      </c>
      <c r="H470" s="417"/>
    </row>
    <row r="471" spans="1:9" ht="15.75" customHeight="1" thickBot="1" x14ac:dyDescent="0.3">
      <c r="A471" s="46" t="s">
        <v>8</v>
      </c>
      <c r="B471" s="49">
        <v>1</v>
      </c>
      <c r="C471" s="49">
        <v>1</v>
      </c>
      <c r="D471" s="49">
        <v>1</v>
      </c>
      <c r="E471" s="49">
        <v>1</v>
      </c>
      <c r="H471" s="417"/>
    </row>
    <row r="472" spans="1:9" ht="15.75" customHeight="1" thickBot="1" x14ac:dyDescent="0.3">
      <c r="A472" s="46" t="s">
        <v>15</v>
      </c>
      <c r="B472" s="49">
        <f>B490</f>
        <v>361893</v>
      </c>
      <c r="C472" s="49">
        <f t="shared" ref="C472:E472" si="60">C490</f>
        <v>143074</v>
      </c>
      <c r="D472" s="49">
        <f t="shared" si="60"/>
        <v>143074</v>
      </c>
      <c r="E472" s="49">
        <f t="shared" si="60"/>
        <v>143074</v>
      </c>
      <c r="H472" s="417"/>
    </row>
    <row r="473" spans="1:9" ht="15.75" customHeight="1" thickBot="1" x14ac:dyDescent="0.3">
      <c r="A473" s="46" t="s">
        <v>23</v>
      </c>
      <c r="B473" s="49">
        <f>B472/B471</f>
        <v>361893</v>
      </c>
      <c r="C473" s="49">
        <f t="shared" ref="C473:E473" si="61">C472/C471</f>
        <v>143074</v>
      </c>
      <c r="D473" s="49">
        <f t="shared" si="61"/>
        <v>143074</v>
      </c>
      <c r="E473" s="49">
        <f t="shared" si="61"/>
        <v>143074</v>
      </c>
      <c r="H473" s="417"/>
    </row>
    <row r="474" spans="1:9" ht="15.75" customHeight="1" thickBot="1" x14ac:dyDescent="0.3">
      <c r="A474" s="46" t="s">
        <v>16</v>
      </c>
      <c r="B474" s="329" t="s">
        <v>22</v>
      </c>
      <c r="C474" s="50">
        <v>0</v>
      </c>
      <c r="D474" s="50">
        <v>0</v>
      </c>
      <c r="E474" s="50">
        <v>0</v>
      </c>
      <c r="G474" s="10"/>
      <c r="H474" s="417"/>
      <c r="I474" s="10"/>
    </row>
    <row r="475" spans="1:9" ht="15.75" customHeight="1" thickBot="1" x14ac:dyDescent="0.3">
      <c r="A475" s="46" t="s">
        <v>17</v>
      </c>
      <c r="B475" s="329" t="s">
        <v>22</v>
      </c>
      <c r="C475" s="50">
        <v>0</v>
      </c>
      <c r="D475" s="50">
        <v>0</v>
      </c>
      <c r="E475" s="50">
        <v>0</v>
      </c>
      <c r="H475" s="417"/>
    </row>
    <row r="476" spans="1:9" ht="15.75" customHeight="1" thickBot="1" x14ac:dyDescent="0.3">
      <c r="A476" s="46" t="s">
        <v>18</v>
      </c>
      <c r="B476" s="329" t="s">
        <v>22</v>
      </c>
      <c r="C476" s="50">
        <v>0</v>
      </c>
      <c r="D476" s="50">
        <v>0</v>
      </c>
      <c r="E476" s="50">
        <v>0</v>
      </c>
      <c r="H476" s="417"/>
    </row>
    <row r="477" spans="1:9" ht="15.75" customHeight="1" thickBot="1" x14ac:dyDescent="0.3">
      <c r="A477" s="563" t="s">
        <v>735</v>
      </c>
      <c r="B477" s="564"/>
      <c r="C477" s="564"/>
      <c r="D477" s="564"/>
      <c r="E477" s="565"/>
      <c r="H477" s="417"/>
    </row>
    <row r="478" spans="1:9" ht="12.75" customHeight="1" x14ac:dyDescent="0.25">
      <c r="A478" s="561"/>
      <c r="B478" s="47">
        <v>2019</v>
      </c>
      <c r="C478" s="47">
        <v>2020</v>
      </c>
      <c r="D478" s="47">
        <v>2021</v>
      </c>
      <c r="E478" s="47">
        <v>2022</v>
      </c>
      <c r="H478" s="417"/>
    </row>
    <row r="479" spans="1:9" ht="12.75" customHeight="1" thickBot="1" x14ac:dyDescent="0.3">
      <c r="A479" s="562"/>
      <c r="B479" s="48" t="s">
        <v>5</v>
      </c>
      <c r="C479" s="48" t="s">
        <v>6</v>
      </c>
      <c r="D479" s="48" t="s">
        <v>6</v>
      </c>
      <c r="E479" s="48" t="s">
        <v>6</v>
      </c>
      <c r="H479" s="417"/>
    </row>
    <row r="480" spans="1:9" ht="15.75" customHeight="1" thickBot="1" x14ac:dyDescent="0.3">
      <c r="A480" s="51" t="s">
        <v>40</v>
      </c>
      <c r="B480" s="52">
        <f>B481+B482+B483+B484</f>
        <v>0</v>
      </c>
      <c r="C480" s="52">
        <f t="shared" ref="C480:E480" si="62">C481+C482+C483+C484</f>
        <v>0</v>
      </c>
      <c r="D480" s="52">
        <f t="shared" si="62"/>
        <v>0</v>
      </c>
      <c r="E480" s="52">
        <f t="shared" si="62"/>
        <v>0</v>
      </c>
      <c r="H480" s="417"/>
    </row>
    <row r="481" spans="1:8" ht="15.75" customHeight="1" thickBot="1" x14ac:dyDescent="0.3">
      <c r="A481" s="53" t="s">
        <v>50</v>
      </c>
      <c r="B481" s="52"/>
      <c r="C481" s="52"/>
      <c r="D481" s="52"/>
      <c r="E481" s="52"/>
      <c r="H481" s="417"/>
    </row>
    <row r="482" spans="1:8" ht="15.75" customHeight="1" thickBot="1" x14ac:dyDescent="0.3">
      <c r="A482" s="53" t="s">
        <v>54</v>
      </c>
      <c r="B482" s="52"/>
      <c r="C482" s="52"/>
      <c r="D482" s="52"/>
      <c r="E482" s="52"/>
      <c r="H482" s="417"/>
    </row>
    <row r="483" spans="1:8" ht="15.75" customHeight="1" thickBot="1" x14ac:dyDescent="0.3">
      <c r="A483" s="53" t="s">
        <v>55</v>
      </c>
      <c r="B483" s="52"/>
      <c r="C483" s="52"/>
      <c r="D483" s="52"/>
      <c r="E483" s="52"/>
      <c r="H483" s="417"/>
    </row>
    <row r="484" spans="1:8" ht="15.75" customHeight="1" thickBot="1" x14ac:dyDescent="0.3">
      <c r="A484" s="53" t="s">
        <v>56</v>
      </c>
      <c r="B484" s="52"/>
      <c r="C484" s="52"/>
      <c r="D484" s="52"/>
      <c r="E484" s="52"/>
      <c r="H484" s="417"/>
    </row>
    <row r="485" spans="1:8" ht="15.75" customHeight="1" thickBot="1" x14ac:dyDescent="0.3">
      <c r="A485" s="51" t="s">
        <v>41</v>
      </c>
      <c r="B485" s="54">
        <f>B486+B487+B488+B489</f>
        <v>361893</v>
      </c>
      <c r="C485" s="54">
        <f t="shared" ref="C485:E485" si="63">C486+C487+C488+C489</f>
        <v>143074</v>
      </c>
      <c r="D485" s="54">
        <f t="shared" si="63"/>
        <v>143074</v>
      </c>
      <c r="E485" s="54">
        <f t="shared" si="63"/>
        <v>143074</v>
      </c>
      <c r="H485" s="417"/>
    </row>
    <row r="486" spans="1:8" ht="15.75" customHeight="1" thickBot="1" x14ac:dyDescent="0.3">
      <c r="A486" s="53" t="s">
        <v>50</v>
      </c>
      <c r="B486" s="54"/>
      <c r="C486" s="52"/>
      <c r="D486" s="52"/>
      <c r="E486" s="52"/>
      <c r="H486" s="417"/>
    </row>
    <row r="487" spans="1:8" ht="15.75" customHeight="1" thickBot="1" x14ac:dyDescent="0.3">
      <c r="A487" s="53" t="s">
        <v>54</v>
      </c>
      <c r="B487" s="54">
        <v>297918</v>
      </c>
      <c r="C487" s="54">
        <v>128074</v>
      </c>
      <c r="D487" s="54">
        <v>128074</v>
      </c>
      <c r="E487" s="54">
        <v>128074</v>
      </c>
      <c r="H487" s="417"/>
    </row>
    <row r="488" spans="1:8" ht="15.75" customHeight="1" thickBot="1" x14ac:dyDescent="0.3">
      <c r="A488" s="53" t="s">
        <v>55</v>
      </c>
      <c r="B488" s="52">
        <v>63975</v>
      </c>
      <c r="C488" s="52">
        <v>15000</v>
      </c>
      <c r="D488" s="52">
        <v>15000</v>
      </c>
      <c r="E488" s="52">
        <v>15000</v>
      </c>
      <c r="H488" s="417"/>
    </row>
    <row r="489" spans="1:8" ht="15.75" customHeight="1" thickBot="1" x14ac:dyDescent="0.3">
      <c r="A489" s="53" t="s">
        <v>56</v>
      </c>
      <c r="B489" s="54"/>
      <c r="C489" s="52">
        <v>0</v>
      </c>
      <c r="D489" s="52">
        <v>0</v>
      </c>
      <c r="E489" s="52">
        <v>0</v>
      </c>
      <c r="G489" s="63"/>
      <c r="H489" s="417"/>
    </row>
    <row r="490" spans="1:8" ht="15.75" customHeight="1" thickBot="1" x14ac:dyDescent="0.3">
      <c r="A490" s="60" t="s">
        <v>78</v>
      </c>
      <c r="B490" s="54">
        <f>B480+B485</f>
        <v>361893</v>
      </c>
      <c r="C490" s="54">
        <f>C480+C485</f>
        <v>143074</v>
      </c>
      <c r="D490" s="54">
        <f t="shared" ref="D490:E490" si="64">D480+D485</f>
        <v>143074</v>
      </c>
      <c r="E490" s="54">
        <f t="shared" si="64"/>
        <v>143074</v>
      </c>
      <c r="H490" s="417"/>
    </row>
    <row r="491" spans="1:8" ht="17.25" customHeight="1" thickBot="1" x14ac:dyDescent="0.3">
      <c r="A491" s="61" t="s">
        <v>36</v>
      </c>
      <c r="B491" s="55">
        <f>IF(B490-B472=0,0,"Error")</f>
        <v>0</v>
      </c>
      <c r="C491" s="55">
        <v>0</v>
      </c>
      <c r="D491" s="55">
        <v>0</v>
      </c>
      <c r="E491" s="55">
        <v>0</v>
      </c>
      <c r="H491" s="417"/>
    </row>
    <row r="492" spans="1:8" ht="41.25" customHeight="1" thickBot="1" x14ac:dyDescent="0.3">
      <c r="A492" s="59" t="s">
        <v>79</v>
      </c>
      <c r="B492" s="566" t="s">
        <v>768</v>
      </c>
      <c r="C492" s="567"/>
      <c r="D492" s="416" t="s">
        <v>53</v>
      </c>
      <c r="E492" s="411"/>
      <c r="H492" s="417"/>
    </row>
    <row r="493" spans="1:8" ht="35.25" customHeight="1" thickBot="1" x14ac:dyDescent="0.3">
      <c r="A493" s="46" t="s">
        <v>9</v>
      </c>
      <c r="B493" s="555" t="s">
        <v>769</v>
      </c>
      <c r="C493" s="556"/>
      <c r="D493" s="556"/>
      <c r="E493" s="557"/>
      <c r="H493" s="417"/>
    </row>
    <row r="494" spans="1:8" ht="15.75" customHeight="1" thickBot="1" x14ac:dyDescent="0.3">
      <c r="A494" s="46" t="s">
        <v>14</v>
      </c>
      <c r="B494" s="558" t="s">
        <v>770</v>
      </c>
      <c r="C494" s="559"/>
      <c r="D494" s="559"/>
      <c r="E494" s="560"/>
      <c r="H494" s="417"/>
    </row>
    <row r="495" spans="1:8" ht="12.75" customHeight="1" x14ac:dyDescent="0.25">
      <c r="A495" s="561"/>
      <c r="B495" s="47">
        <v>2019</v>
      </c>
      <c r="C495" s="47">
        <v>2020</v>
      </c>
      <c r="D495" s="47">
        <v>2021</v>
      </c>
      <c r="E495" s="47">
        <v>2022</v>
      </c>
      <c r="H495" s="417"/>
    </row>
    <row r="496" spans="1:8" ht="12.75" customHeight="1" thickBot="1" x14ac:dyDescent="0.3">
      <c r="A496" s="562"/>
      <c r="B496" s="48" t="s">
        <v>5</v>
      </c>
      <c r="C496" s="48" t="s">
        <v>6</v>
      </c>
      <c r="D496" s="48" t="s">
        <v>6</v>
      </c>
      <c r="E496" s="48" t="s">
        <v>6</v>
      </c>
      <c r="H496" s="417"/>
    </row>
    <row r="497" spans="1:9" ht="15.75" customHeight="1" thickBot="1" x14ac:dyDescent="0.3">
      <c r="A497" s="46" t="s">
        <v>8</v>
      </c>
      <c r="B497" s="49">
        <v>1</v>
      </c>
      <c r="C497" s="49">
        <v>1</v>
      </c>
      <c r="D497" s="49">
        <v>1</v>
      </c>
      <c r="E497" s="49">
        <v>1</v>
      </c>
      <c r="H497" s="417"/>
    </row>
    <row r="498" spans="1:9" ht="15.75" customHeight="1" thickBot="1" x14ac:dyDescent="0.3">
      <c r="A498" s="46" t="s">
        <v>15</v>
      </c>
      <c r="B498" s="49">
        <f>B516</f>
        <v>0</v>
      </c>
      <c r="C498" s="49">
        <f t="shared" ref="C498:E498" si="65">C516</f>
        <v>44500</v>
      </c>
      <c r="D498" s="49">
        <f t="shared" si="65"/>
        <v>68970</v>
      </c>
      <c r="E498" s="49">
        <f t="shared" si="65"/>
        <v>0</v>
      </c>
      <c r="H498" s="417"/>
    </row>
    <row r="499" spans="1:9" ht="15.75" customHeight="1" thickBot="1" x14ac:dyDescent="0.3">
      <c r="A499" s="46" t="s">
        <v>23</v>
      </c>
      <c r="B499" s="49">
        <f>B498/B497</f>
        <v>0</v>
      </c>
      <c r="C499" s="49">
        <f t="shared" ref="C499:E499" si="66">C498/C497</f>
        <v>44500</v>
      </c>
      <c r="D499" s="49">
        <f t="shared" si="66"/>
        <v>68970</v>
      </c>
      <c r="E499" s="49">
        <f t="shared" si="66"/>
        <v>0</v>
      </c>
      <c r="H499" s="417"/>
    </row>
    <row r="500" spans="1:9" ht="15.75" customHeight="1" thickBot="1" x14ac:dyDescent="0.3">
      <c r="A500" s="46" t="s">
        <v>16</v>
      </c>
      <c r="B500" s="329" t="s">
        <v>22</v>
      </c>
      <c r="C500" s="50">
        <v>0</v>
      </c>
      <c r="D500" s="50">
        <v>0</v>
      </c>
      <c r="E500" s="50">
        <v>0</v>
      </c>
      <c r="G500" s="10"/>
      <c r="H500" s="417"/>
      <c r="I500" s="10"/>
    </row>
    <row r="501" spans="1:9" ht="15.75" customHeight="1" thickBot="1" x14ac:dyDescent="0.3">
      <c r="A501" s="46" t="s">
        <v>17</v>
      </c>
      <c r="B501" s="329" t="s">
        <v>22</v>
      </c>
      <c r="C501" s="50">
        <v>0</v>
      </c>
      <c r="D501" s="50">
        <v>0</v>
      </c>
      <c r="E501" s="50">
        <v>0</v>
      </c>
      <c r="H501" s="417"/>
    </row>
    <row r="502" spans="1:9" ht="15.75" customHeight="1" thickBot="1" x14ac:dyDescent="0.3">
      <c r="A502" s="46" t="s">
        <v>18</v>
      </c>
      <c r="B502" s="329" t="s">
        <v>22</v>
      </c>
      <c r="C502" s="50">
        <v>0</v>
      </c>
      <c r="D502" s="50">
        <v>0</v>
      </c>
      <c r="E502" s="50">
        <v>0</v>
      </c>
      <c r="H502" s="417"/>
    </row>
    <row r="503" spans="1:9" ht="15.75" customHeight="1" thickBot="1" x14ac:dyDescent="0.3">
      <c r="A503" s="563" t="s">
        <v>741</v>
      </c>
      <c r="B503" s="564"/>
      <c r="C503" s="564"/>
      <c r="D503" s="564"/>
      <c r="E503" s="565"/>
      <c r="H503" s="417"/>
    </row>
    <row r="504" spans="1:9" ht="12.75" customHeight="1" x14ac:dyDescent="0.25">
      <c r="A504" s="561"/>
      <c r="B504" s="47">
        <v>2019</v>
      </c>
      <c r="C504" s="47">
        <v>2020</v>
      </c>
      <c r="D504" s="47">
        <v>2021</v>
      </c>
      <c r="E504" s="47">
        <v>2022</v>
      </c>
      <c r="H504" s="417"/>
    </row>
    <row r="505" spans="1:9" ht="12.75" customHeight="1" thickBot="1" x14ac:dyDescent="0.3">
      <c r="A505" s="562"/>
      <c r="B505" s="48" t="s">
        <v>5</v>
      </c>
      <c r="C505" s="48" t="s">
        <v>6</v>
      </c>
      <c r="D505" s="48" t="s">
        <v>6</v>
      </c>
      <c r="E505" s="48" t="s">
        <v>6</v>
      </c>
      <c r="H505" s="417"/>
    </row>
    <row r="506" spans="1:9" ht="15.75" customHeight="1" thickBot="1" x14ac:dyDescent="0.3">
      <c r="A506" s="51" t="s">
        <v>40</v>
      </c>
      <c r="B506" s="52">
        <f>B507+B508+B509+B510</f>
        <v>0</v>
      </c>
      <c r="C506" s="52">
        <f t="shared" ref="C506:E506" si="67">C507+C508+C509+C510</f>
        <v>0</v>
      </c>
      <c r="D506" s="52">
        <f t="shared" si="67"/>
        <v>0</v>
      </c>
      <c r="E506" s="52">
        <f t="shared" si="67"/>
        <v>0</v>
      </c>
      <c r="H506" s="417"/>
    </row>
    <row r="507" spans="1:9" ht="15.75" customHeight="1" thickBot="1" x14ac:dyDescent="0.3">
      <c r="A507" s="53" t="s">
        <v>50</v>
      </c>
      <c r="B507" s="52"/>
      <c r="C507" s="52"/>
      <c r="D507" s="52"/>
      <c r="E507" s="52"/>
      <c r="H507" s="417"/>
    </row>
    <row r="508" spans="1:9" ht="15.75" customHeight="1" thickBot="1" x14ac:dyDescent="0.3">
      <c r="A508" s="53" t="s">
        <v>54</v>
      </c>
      <c r="B508" s="52"/>
      <c r="C508" s="52"/>
      <c r="D508" s="52"/>
      <c r="E508" s="52"/>
      <c r="H508" s="417"/>
    </row>
    <row r="509" spans="1:9" ht="15.75" customHeight="1" thickBot="1" x14ac:dyDescent="0.3">
      <c r="A509" s="53" t="s">
        <v>55</v>
      </c>
      <c r="B509" s="52"/>
      <c r="C509" s="52"/>
      <c r="D509" s="52"/>
      <c r="E509" s="52"/>
      <c r="H509" s="417"/>
    </row>
    <row r="510" spans="1:9" ht="15.75" customHeight="1" thickBot="1" x14ac:dyDescent="0.3">
      <c r="A510" s="53" t="s">
        <v>56</v>
      </c>
      <c r="B510" s="52"/>
      <c r="C510" s="52"/>
      <c r="D510" s="52"/>
      <c r="E510" s="52"/>
      <c r="H510" s="417"/>
    </row>
    <row r="511" spans="1:9" ht="15.75" customHeight="1" thickBot="1" x14ac:dyDescent="0.3">
      <c r="A511" s="51" t="s">
        <v>41</v>
      </c>
      <c r="B511" s="54">
        <f>B512+B513+B514+B515</f>
        <v>0</v>
      </c>
      <c r="C511" s="54">
        <f t="shared" ref="C511:E511" si="68">C512+C513+C514+C515</f>
        <v>44500</v>
      </c>
      <c r="D511" s="54">
        <f t="shared" si="68"/>
        <v>68970</v>
      </c>
      <c r="E511" s="54">
        <f t="shared" si="68"/>
        <v>0</v>
      </c>
      <c r="H511" s="417"/>
    </row>
    <row r="512" spans="1:9" ht="15.75" customHeight="1" thickBot="1" x14ac:dyDescent="0.3">
      <c r="A512" s="53" t="s">
        <v>50</v>
      </c>
      <c r="B512" s="54"/>
      <c r="C512" s="52"/>
      <c r="D512" s="52"/>
      <c r="E512" s="52"/>
      <c r="H512" s="417"/>
    </row>
    <row r="513" spans="1:9" ht="15.75" customHeight="1" thickBot="1" x14ac:dyDescent="0.3">
      <c r="A513" s="53" t="s">
        <v>54</v>
      </c>
      <c r="B513" s="54"/>
      <c r="C513" s="54">
        <v>41500</v>
      </c>
      <c r="D513" s="54">
        <v>62250</v>
      </c>
      <c r="E513" s="54"/>
      <c r="H513" s="417"/>
    </row>
    <row r="514" spans="1:9" ht="15.75" customHeight="1" thickBot="1" x14ac:dyDescent="0.3">
      <c r="A514" s="53" t="s">
        <v>55</v>
      </c>
      <c r="B514" s="52"/>
      <c r="C514" s="52"/>
      <c r="D514" s="52"/>
      <c r="E514" s="52"/>
      <c r="H514" s="417"/>
    </row>
    <row r="515" spans="1:9" ht="15.75" customHeight="1" thickBot="1" x14ac:dyDescent="0.3">
      <c r="A515" s="53" t="s">
        <v>56</v>
      </c>
      <c r="B515" s="54"/>
      <c r="C515" s="52">
        <v>3000</v>
      </c>
      <c r="D515" s="52">
        <v>6720</v>
      </c>
      <c r="E515" s="52"/>
      <c r="H515" s="417"/>
    </row>
    <row r="516" spans="1:9" ht="15.75" customHeight="1" thickBot="1" x14ac:dyDescent="0.3">
      <c r="A516" s="60" t="s">
        <v>80</v>
      </c>
      <c r="B516" s="54">
        <f>B506+B511</f>
        <v>0</v>
      </c>
      <c r="C516" s="54">
        <f>C506+C511</f>
        <v>44500</v>
      </c>
      <c r="D516" s="54">
        <f t="shared" ref="D516:E516" si="69">D506+D511</f>
        <v>68970</v>
      </c>
      <c r="E516" s="54">
        <f t="shared" si="69"/>
        <v>0</v>
      </c>
      <c r="H516" s="417"/>
    </row>
    <row r="517" spans="1:9" ht="17.25" customHeight="1" thickBot="1" x14ac:dyDescent="0.3">
      <c r="A517" s="61" t="s">
        <v>36</v>
      </c>
      <c r="B517" s="55">
        <f>IF(B516-B498=0,0,"Error")</f>
        <v>0</v>
      </c>
      <c r="C517" s="55">
        <v>0</v>
      </c>
      <c r="D517" s="55">
        <v>0</v>
      </c>
      <c r="E517" s="55">
        <v>0</v>
      </c>
      <c r="H517" s="417"/>
    </row>
    <row r="518" spans="1:9" ht="41.25" customHeight="1" thickBot="1" x14ac:dyDescent="0.3">
      <c r="A518" s="59" t="s">
        <v>81</v>
      </c>
      <c r="B518" s="566" t="s">
        <v>771</v>
      </c>
      <c r="C518" s="567"/>
      <c r="D518" s="416" t="s">
        <v>53</v>
      </c>
      <c r="E518" s="411"/>
      <c r="H518" s="417"/>
    </row>
    <row r="519" spans="1:9" ht="35.25" customHeight="1" thickBot="1" x14ac:dyDescent="0.3">
      <c r="A519" s="46" t="s">
        <v>9</v>
      </c>
      <c r="B519" s="555" t="s">
        <v>772</v>
      </c>
      <c r="C519" s="556"/>
      <c r="D519" s="556"/>
      <c r="E519" s="557"/>
      <c r="H519" s="417"/>
    </row>
    <row r="520" spans="1:9" ht="15.75" customHeight="1" thickBot="1" x14ac:dyDescent="0.3">
      <c r="A520" s="46" t="s">
        <v>14</v>
      </c>
      <c r="B520" s="558" t="s">
        <v>773</v>
      </c>
      <c r="C520" s="559"/>
      <c r="D520" s="559"/>
      <c r="E520" s="560"/>
      <c r="H520" s="417"/>
    </row>
    <row r="521" spans="1:9" ht="12.75" customHeight="1" x14ac:dyDescent="0.25">
      <c r="A521" s="561"/>
      <c r="B521" s="47">
        <v>2019</v>
      </c>
      <c r="C521" s="47">
        <v>2020</v>
      </c>
      <c r="D521" s="47">
        <v>2021</v>
      </c>
      <c r="E521" s="47">
        <v>2022</v>
      </c>
      <c r="H521" s="417"/>
    </row>
    <row r="522" spans="1:9" ht="12.75" customHeight="1" thickBot="1" x14ac:dyDescent="0.3">
      <c r="A522" s="562"/>
      <c r="B522" s="48" t="s">
        <v>5</v>
      </c>
      <c r="C522" s="48" t="s">
        <v>6</v>
      </c>
      <c r="D522" s="48" t="s">
        <v>6</v>
      </c>
      <c r="E522" s="48" t="s">
        <v>6</v>
      </c>
      <c r="H522" s="417"/>
    </row>
    <row r="523" spans="1:9" ht="15.75" customHeight="1" thickBot="1" x14ac:dyDescent="0.3">
      <c r="A523" s="46" t="s">
        <v>8</v>
      </c>
      <c r="B523" s="49">
        <v>1</v>
      </c>
      <c r="C523" s="49">
        <v>1</v>
      </c>
      <c r="D523" s="49">
        <v>1</v>
      </c>
      <c r="E523" s="49">
        <v>1</v>
      </c>
      <c r="H523" s="417"/>
    </row>
    <row r="524" spans="1:9" ht="15.75" customHeight="1" thickBot="1" x14ac:dyDescent="0.3">
      <c r="A524" s="46" t="s">
        <v>15</v>
      </c>
      <c r="B524" s="49">
        <f>B542</f>
        <v>0</v>
      </c>
      <c r="C524" s="49">
        <f t="shared" ref="C524:E524" si="70">C542</f>
        <v>12062</v>
      </c>
      <c r="D524" s="49">
        <f t="shared" si="70"/>
        <v>9098</v>
      </c>
      <c r="E524" s="49">
        <f t="shared" si="70"/>
        <v>0</v>
      </c>
      <c r="H524" s="417"/>
    </row>
    <row r="525" spans="1:9" ht="15.75" customHeight="1" thickBot="1" x14ac:dyDescent="0.3">
      <c r="A525" s="46" t="s">
        <v>23</v>
      </c>
      <c r="B525" s="49">
        <f>B524/B523</f>
        <v>0</v>
      </c>
      <c r="C525" s="49">
        <f t="shared" ref="C525:E525" si="71">C524/C523</f>
        <v>12062</v>
      </c>
      <c r="D525" s="49">
        <f t="shared" si="71"/>
        <v>9098</v>
      </c>
      <c r="E525" s="49">
        <f t="shared" si="71"/>
        <v>0</v>
      </c>
      <c r="H525" s="417"/>
    </row>
    <row r="526" spans="1:9" ht="15.75" customHeight="1" thickBot="1" x14ac:dyDescent="0.3">
      <c r="A526" s="46" t="s">
        <v>16</v>
      </c>
      <c r="B526" s="329" t="s">
        <v>22</v>
      </c>
      <c r="C526" s="50">
        <v>0</v>
      </c>
      <c r="D526" s="50">
        <v>0</v>
      </c>
      <c r="E526" s="50">
        <v>0</v>
      </c>
      <c r="G526" s="10"/>
      <c r="H526" s="417"/>
      <c r="I526" s="10"/>
    </row>
    <row r="527" spans="1:9" ht="15.75" customHeight="1" thickBot="1" x14ac:dyDescent="0.3">
      <c r="A527" s="46" t="s">
        <v>17</v>
      </c>
      <c r="B527" s="329" t="s">
        <v>22</v>
      </c>
      <c r="C527" s="50">
        <v>0</v>
      </c>
      <c r="D527" s="50">
        <v>0</v>
      </c>
      <c r="E527" s="50">
        <v>0</v>
      </c>
      <c r="H527" s="417"/>
    </row>
    <row r="528" spans="1:9" ht="15.75" customHeight="1" thickBot="1" x14ac:dyDescent="0.3">
      <c r="A528" s="46" t="s">
        <v>18</v>
      </c>
      <c r="B528" s="329" t="s">
        <v>22</v>
      </c>
      <c r="C528" s="50">
        <v>0</v>
      </c>
      <c r="D528" s="50">
        <v>0</v>
      </c>
      <c r="E528" s="50">
        <v>0</v>
      </c>
      <c r="H528" s="417"/>
    </row>
    <row r="529" spans="1:8" ht="15.75" customHeight="1" thickBot="1" x14ac:dyDescent="0.3">
      <c r="A529" s="563" t="s">
        <v>746</v>
      </c>
      <c r="B529" s="564"/>
      <c r="C529" s="564"/>
      <c r="D529" s="564"/>
      <c r="E529" s="565"/>
      <c r="H529" s="417"/>
    </row>
    <row r="530" spans="1:8" ht="12.75" customHeight="1" x14ac:dyDescent="0.25">
      <c r="A530" s="561"/>
      <c r="B530" s="47">
        <v>2019</v>
      </c>
      <c r="C530" s="47">
        <v>2020</v>
      </c>
      <c r="D530" s="47">
        <v>2021</v>
      </c>
      <c r="E530" s="47">
        <v>2022</v>
      </c>
      <c r="H530" s="417"/>
    </row>
    <row r="531" spans="1:8" ht="12.75" customHeight="1" thickBot="1" x14ac:dyDescent="0.3">
      <c r="A531" s="562"/>
      <c r="B531" s="48" t="s">
        <v>5</v>
      </c>
      <c r="C531" s="48" t="s">
        <v>6</v>
      </c>
      <c r="D531" s="48" t="s">
        <v>6</v>
      </c>
      <c r="E531" s="48" t="s">
        <v>6</v>
      </c>
      <c r="H531" s="417"/>
    </row>
    <row r="532" spans="1:8" ht="15.75" customHeight="1" thickBot="1" x14ac:dyDescent="0.3">
      <c r="A532" s="51" t="s">
        <v>40</v>
      </c>
      <c r="B532" s="52">
        <f>B533+B534+B535+B536</f>
        <v>0</v>
      </c>
      <c r="C532" s="52">
        <f t="shared" ref="C532:E532" si="72">C533+C534+C535+C536</f>
        <v>0</v>
      </c>
      <c r="D532" s="52">
        <f t="shared" si="72"/>
        <v>0</v>
      </c>
      <c r="E532" s="52">
        <f t="shared" si="72"/>
        <v>0</v>
      </c>
      <c r="H532" s="417"/>
    </row>
    <row r="533" spans="1:8" ht="15.75" customHeight="1" thickBot="1" x14ac:dyDescent="0.3">
      <c r="A533" s="53" t="s">
        <v>50</v>
      </c>
      <c r="B533" s="52"/>
      <c r="C533" s="52"/>
      <c r="D533" s="52"/>
      <c r="E533" s="52"/>
      <c r="H533" s="417"/>
    </row>
    <row r="534" spans="1:8" ht="15.75" customHeight="1" thickBot="1" x14ac:dyDescent="0.3">
      <c r="A534" s="53" t="s">
        <v>54</v>
      </c>
      <c r="B534" s="52"/>
      <c r="C534" s="52"/>
      <c r="D534" s="52"/>
      <c r="E534" s="52"/>
      <c r="H534" s="417"/>
    </row>
    <row r="535" spans="1:8" ht="15.75" customHeight="1" thickBot="1" x14ac:dyDescent="0.3">
      <c r="A535" s="53" t="s">
        <v>55</v>
      </c>
      <c r="B535" s="52"/>
      <c r="C535" s="52"/>
      <c r="D535" s="52"/>
      <c r="E535" s="52"/>
      <c r="H535" s="417"/>
    </row>
    <row r="536" spans="1:8" ht="15.75" customHeight="1" thickBot="1" x14ac:dyDescent="0.3">
      <c r="A536" s="53" t="s">
        <v>56</v>
      </c>
      <c r="B536" s="52"/>
      <c r="C536" s="52"/>
      <c r="D536" s="52"/>
      <c r="E536" s="52"/>
      <c r="H536" s="417"/>
    </row>
    <row r="537" spans="1:8" ht="15.75" customHeight="1" thickBot="1" x14ac:dyDescent="0.3">
      <c r="A537" s="51" t="s">
        <v>41</v>
      </c>
      <c r="B537" s="54">
        <f>B538+B539+B540+B541</f>
        <v>0</v>
      </c>
      <c r="C537" s="54">
        <f t="shared" ref="C537:E537" si="73">C538+C539+C540+C541</f>
        <v>12062</v>
      </c>
      <c r="D537" s="54">
        <f t="shared" si="73"/>
        <v>9098</v>
      </c>
      <c r="E537" s="54">
        <f t="shared" si="73"/>
        <v>0</v>
      </c>
      <c r="H537" s="417"/>
    </row>
    <row r="538" spans="1:8" ht="15.75" customHeight="1" thickBot="1" x14ac:dyDescent="0.3">
      <c r="A538" s="53" t="s">
        <v>50</v>
      </c>
      <c r="B538" s="54"/>
      <c r="C538" s="52"/>
      <c r="D538" s="52"/>
      <c r="E538" s="52"/>
      <c r="H538" s="417"/>
    </row>
    <row r="539" spans="1:8" ht="15.75" customHeight="1" thickBot="1" x14ac:dyDescent="0.3">
      <c r="A539" s="53" t="s">
        <v>54</v>
      </c>
      <c r="B539" s="54"/>
      <c r="C539" s="54">
        <v>11362</v>
      </c>
      <c r="D539" s="54">
        <v>8398</v>
      </c>
      <c r="E539" s="54"/>
      <c r="H539" s="417"/>
    </row>
    <row r="540" spans="1:8" ht="15.75" customHeight="1" thickBot="1" x14ac:dyDescent="0.3">
      <c r="A540" s="53" t="s">
        <v>55</v>
      </c>
      <c r="B540" s="52"/>
      <c r="C540" s="52"/>
      <c r="D540" s="52"/>
      <c r="E540" s="52"/>
      <c r="H540" s="417"/>
    </row>
    <row r="541" spans="1:8" ht="15.75" customHeight="1" thickBot="1" x14ac:dyDescent="0.3">
      <c r="A541" s="53" t="s">
        <v>56</v>
      </c>
      <c r="B541" s="54"/>
      <c r="C541" s="52">
        <v>700</v>
      </c>
      <c r="D541" s="52">
        <v>700</v>
      </c>
      <c r="E541" s="52"/>
      <c r="H541" s="417"/>
    </row>
    <row r="542" spans="1:8" ht="15.75" customHeight="1" thickBot="1" x14ac:dyDescent="0.3">
      <c r="A542" s="60" t="s">
        <v>82</v>
      </c>
      <c r="B542" s="54">
        <f>B532+B537</f>
        <v>0</v>
      </c>
      <c r="C542" s="54">
        <f>C532+C537</f>
        <v>12062</v>
      </c>
      <c r="D542" s="54">
        <f t="shared" ref="D542:E542" si="74">D532+D537</f>
        <v>9098</v>
      </c>
      <c r="E542" s="54">
        <f t="shared" si="74"/>
        <v>0</v>
      </c>
      <c r="H542" s="417"/>
    </row>
    <row r="543" spans="1:8" ht="17.25" customHeight="1" thickBot="1" x14ac:dyDescent="0.3">
      <c r="A543" s="61" t="s">
        <v>36</v>
      </c>
      <c r="B543" s="55">
        <f>IF(B542-B524=0,0,"Error")</f>
        <v>0</v>
      </c>
      <c r="C543" s="55">
        <v>0</v>
      </c>
      <c r="D543" s="55">
        <v>0</v>
      </c>
      <c r="E543" s="55">
        <v>0</v>
      </c>
      <c r="H543" s="417"/>
    </row>
    <row r="544" spans="1:8" ht="41.25" customHeight="1" thickBot="1" x14ac:dyDescent="0.3">
      <c r="A544" s="59" t="s">
        <v>83</v>
      </c>
      <c r="B544" s="566" t="s">
        <v>774</v>
      </c>
      <c r="C544" s="567"/>
      <c r="D544" s="416" t="s">
        <v>53</v>
      </c>
      <c r="E544" s="411"/>
      <c r="H544" s="417"/>
    </row>
    <row r="545" spans="1:9" ht="35.25" customHeight="1" thickBot="1" x14ac:dyDescent="0.3">
      <c r="A545" s="46" t="s">
        <v>9</v>
      </c>
      <c r="B545" s="555" t="s">
        <v>766</v>
      </c>
      <c r="C545" s="556"/>
      <c r="D545" s="556"/>
      <c r="E545" s="557"/>
      <c r="H545" s="417"/>
    </row>
    <row r="546" spans="1:9" ht="15.75" customHeight="1" thickBot="1" x14ac:dyDescent="0.3">
      <c r="A546" s="46" t="s">
        <v>14</v>
      </c>
      <c r="B546" s="558" t="s">
        <v>767</v>
      </c>
      <c r="C546" s="559"/>
      <c r="D546" s="559"/>
      <c r="E546" s="560"/>
      <c r="H546" s="417"/>
    </row>
    <row r="547" spans="1:9" ht="12.75" customHeight="1" x14ac:dyDescent="0.25">
      <c r="A547" s="561"/>
      <c r="B547" s="47">
        <v>2019</v>
      </c>
      <c r="C547" s="47">
        <v>2020</v>
      </c>
      <c r="D547" s="47">
        <v>2021</v>
      </c>
      <c r="E547" s="47">
        <v>2022</v>
      </c>
      <c r="H547" s="417"/>
    </row>
    <row r="548" spans="1:9" ht="12.75" customHeight="1" thickBot="1" x14ac:dyDescent="0.3">
      <c r="A548" s="562"/>
      <c r="B548" s="48" t="s">
        <v>5</v>
      </c>
      <c r="C548" s="48" t="s">
        <v>6</v>
      </c>
      <c r="D548" s="48" t="s">
        <v>6</v>
      </c>
      <c r="E548" s="48" t="s">
        <v>6</v>
      </c>
      <c r="H548" s="417"/>
    </row>
    <row r="549" spans="1:9" ht="15.75" customHeight="1" thickBot="1" x14ac:dyDescent="0.3">
      <c r="A549" s="46" t="s">
        <v>8</v>
      </c>
      <c r="B549" s="49">
        <v>1</v>
      </c>
      <c r="C549" s="49">
        <v>1</v>
      </c>
      <c r="D549" s="49">
        <v>1</v>
      </c>
      <c r="E549" s="49">
        <v>1</v>
      </c>
      <c r="H549" s="417"/>
    </row>
    <row r="550" spans="1:9" ht="15.75" customHeight="1" thickBot="1" x14ac:dyDescent="0.3">
      <c r="A550" s="46" t="s">
        <v>15</v>
      </c>
      <c r="B550" s="49">
        <f>B568</f>
        <v>0</v>
      </c>
      <c r="C550" s="49">
        <f t="shared" ref="C550:E550" si="75">C568</f>
        <v>238000</v>
      </c>
      <c r="D550" s="49">
        <f t="shared" si="75"/>
        <v>237700</v>
      </c>
      <c r="E550" s="49">
        <f t="shared" si="75"/>
        <v>247000</v>
      </c>
      <c r="H550" s="417"/>
    </row>
    <row r="551" spans="1:9" ht="15.75" customHeight="1" thickBot="1" x14ac:dyDescent="0.3">
      <c r="A551" s="46" t="s">
        <v>23</v>
      </c>
      <c r="B551" s="49">
        <f>B550/B549</f>
        <v>0</v>
      </c>
      <c r="C551" s="49">
        <f t="shared" ref="C551:E551" si="76">C550/C549</f>
        <v>238000</v>
      </c>
      <c r="D551" s="49">
        <f t="shared" si="76"/>
        <v>237700</v>
      </c>
      <c r="E551" s="49">
        <f t="shared" si="76"/>
        <v>247000</v>
      </c>
      <c r="H551" s="417"/>
    </row>
    <row r="552" spans="1:9" ht="15.75" customHeight="1" thickBot="1" x14ac:dyDescent="0.3">
      <c r="A552" s="46" t="s">
        <v>16</v>
      </c>
      <c r="B552" s="329" t="s">
        <v>22</v>
      </c>
      <c r="C552" s="50">
        <v>0</v>
      </c>
      <c r="D552" s="50">
        <v>0</v>
      </c>
      <c r="E552" s="50">
        <v>0</v>
      </c>
      <c r="G552" s="10"/>
      <c r="H552" s="417"/>
      <c r="I552" s="10"/>
    </row>
    <row r="553" spans="1:9" ht="15.75" customHeight="1" thickBot="1" x14ac:dyDescent="0.3">
      <c r="A553" s="46" t="s">
        <v>17</v>
      </c>
      <c r="B553" s="329" t="s">
        <v>22</v>
      </c>
      <c r="C553" s="50">
        <v>0</v>
      </c>
      <c r="D553" s="50">
        <v>0</v>
      </c>
      <c r="E553" s="50">
        <v>0</v>
      </c>
      <c r="H553" s="417"/>
    </row>
    <row r="554" spans="1:9" ht="15.75" customHeight="1" thickBot="1" x14ac:dyDescent="0.3">
      <c r="A554" s="46" t="s">
        <v>18</v>
      </c>
      <c r="B554" s="329" t="s">
        <v>22</v>
      </c>
      <c r="C554" s="50">
        <v>0</v>
      </c>
      <c r="D554" s="50">
        <v>0</v>
      </c>
      <c r="E554" s="50">
        <v>0</v>
      </c>
      <c r="H554" s="417"/>
    </row>
    <row r="555" spans="1:9" ht="15.75" customHeight="1" thickBot="1" x14ac:dyDescent="0.3">
      <c r="A555" s="563" t="s">
        <v>775</v>
      </c>
      <c r="B555" s="564"/>
      <c r="C555" s="564"/>
      <c r="D555" s="564"/>
      <c r="E555" s="565"/>
      <c r="H555" s="417"/>
    </row>
    <row r="556" spans="1:9" ht="12.75" customHeight="1" x14ac:dyDescent="0.25">
      <c r="A556" s="561"/>
      <c r="B556" s="47">
        <v>2019</v>
      </c>
      <c r="C556" s="47">
        <v>2020</v>
      </c>
      <c r="D556" s="47">
        <v>2021</v>
      </c>
      <c r="E556" s="47">
        <v>2022</v>
      </c>
      <c r="H556" s="417"/>
    </row>
    <row r="557" spans="1:9" ht="12.75" customHeight="1" thickBot="1" x14ac:dyDescent="0.3">
      <c r="A557" s="562"/>
      <c r="B557" s="48" t="s">
        <v>5</v>
      </c>
      <c r="C557" s="48" t="s">
        <v>6</v>
      </c>
      <c r="D557" s="48" t="s">
        <v>6</v>
      </c>
      <c r="E557" s="48" t="s">
        <v>6</v>
      </c>
      <c r="H557" s="417"/>
    </row>
    <row r="558" spans="1:9" ht="15.75" customHeight="1" thickBot="1" x14ac:dyDescent="0.3">
      <c r="A558" s="51" t="s">
        <v>40</v>
      </c>
      <c r="B558" s="52">
        <f>B559+B560+B561+B562</f>
        <v>0</v>
      </c>
      <c r="C558" s="52">
        <f t="shared" ref="C558:E558" si="77">C559+C560+C561+C562</f>
        <v>0</v>
      </c>
      <c r="D558" s="52">
        <f t="shared" si="77"/>
        <v>0</v>
      </c>
      <c r="E558" s="52">
        <f t="shared" si="77"/>
        <v>0</v>
      </c>
      <c r="H558" s="417"/>
    </row>
    <row r="559" spans="1:9" ht="15.75" customHeight="1" thickBot="1" x14ac:dyDescent="0.3">
      <c r="A559" s="53" t="s">
        <v>50</v>
      </c>
      <c r="B559" s="52"/>
      <c r="C559" s="52"/>
      <c r="D559" s="52"/>
      <c r="E559" s="52"/>
      <c r="H559" s="417"/>
    </row>
    <row r="560" spans="1:9" ht="15.75" customHeight="1" thickBot="1" x14ac:dyDescent="0.3">
      <c r="A560" s="53" t="s">
        <v>54</v>
      </c>
      <c r="B560" s="52"/>
      <c r="C560" s="52"/>
      <c r="D560" s="52"/>
      <c r="E560" s="52"/>
      <c r="H560" s="417"/>
    </row>
    <row r="561" spans="1:8" ht="15.75" customHeight="1" thickBot="1" x14ac:dyDescent="0.3">
      <c r="A561" s="53" t="s">
        <v>55</v>
      </c>
      <c r="B561" s="52"/>
      <c r="C561" s="52"/>
      <c r="D561" s="52"/>
      <c r="E561" s="52"/>
      <c r="H561" s="417"/>
    </row>
    <row r="562" spans="1:8" ht="15.75" customHeight="1" thickBot="1" x14ac:dyDescent="0.3">
      <c r="A562" s="53" t="s">
        <v>56</v>
      </c>
      <c r="B562" s="52"/>
      <c r="C562" s="52"/>
      <c r="D562" s="52"/>
      <c r="E562" s="52"/>
      <c r="H562" s="417"/>
    </row>
    <row r="563" spans="1:8" ht="15.75" customHeight="1" thickBot="1" x14ac:dyDescent="0.3">
      <c r="A563" s="51" t="s">
        <v>41</v>
      </c>
      <c r="B563" s="54">
        <f>B564+B565+B566+B567</f>
        <v>0</v>
      </c>
      <c r="C563" s="54">
        <f t="shared" ref="C563:E563" si="78">C564+C565+C566+C567</f>
        <v>238000</v>
      </c>
      <c r="D563" s="54">
        <f t="shared" si="78"/>
        <v>237700</v>
      </c>
      <c r="E563" s="54">
        <f t="shared" si="78"/>
        <v>247000</v>
      </c>
      <c r="H563" s="417"/>
    </row>
    <row r="564" spans="1:8" ht="15.75" customHeight="1" thickBot="1" x14ac:dyDescent="0.3">
      <c r="A564" s="53" t="s">
        <v>50</v>
      </c>
      <c r="B564" s="54"/>
      <c r="C564" s="52"/>
      <c r="D564" s="52"/>
      <c r="E564" s="52"/>
      <c r="H564" s="417"/>
    </row>
    <row r="565" spans="1:8" ht="15.75" customHeight="1" thickBot="1" x14ac:dyDescent="0.3">
      <c r="A565" s="53" t="s">
        <v>54</v>
      </c>
      <c r="B565" s="54"/>
      <c r="C565" s="54">
        <v>208000</v>
      </c>
      <c r="D565" s="54">
        <v>207700</v>
      </c>
      <c r="E565" s="54">
        <v>209000</v>
      </c>
      <c r="H565" s="417"/>
    </row>
    <row r="566" spans="1:8" ht="15.75" customHeight="1" thickBot="1" x14ac:dyDescent="0.3">
      <c r="A566" s="53" t="s">
        <v>55</v>
      </c>
      <c r="B566" s="52"/>
      <c r="C566" s="52">
        <v>15000</v>
      </c>
      <c r="D566" s="52">
        <v>15000</v>
      </c>
      <c r="E566" s="52">
        <v>19000</v>
      </c>
      <c r="H566" s="417"/>
    </row>
    <row r="567" spans="1:8" ht="15.75" customHeight="1" thickBot="1" x14ac:dyDescent="0.3">
      <c r="A567" s="53" t="s">
        <v>56</v>
      </c>
      <c r="B567" s="54"/>
      <c r="C567" s="52">
        <v>15000</v>
      </c>
      <c r="D567" s="52">
        <v>15000</v>
      </c>
      <c r="E567" s="52">
        <v>19000</v>
      </c>
      <c r="H567" s="417"/>
    </row>
    <row r="568" spans="1:8" ht="15.75" customHeight="1" thickBot="1" x14ac:dyDescent="0.3">
      <c r="A568" s="60" t="s">
        <v>84</v>
      </c>
      <c r="B568" s="54">
        <f>B558+B563</f>
        <v>0</v>
      </c>
      <c r="C568" s="54">
        <f>C558+C563</f>
        <v>238000</v>
      </c>
      <c r="D568" s="54">
        <f t="shared" ref="D568:E568" si="79">D558+D563</f>
        <v>237700</v>
      </c>
      <c r="E568" s="54">
        <f t="shared" si="79"/>
        <v>247000</v>
      </c>
      <c r="H568" s="417"/>
    </row>
    <row r="569" spans="1:8" ht="17.25" customHeight="1" thickBot="1" x14ac:dyDescent="0.3">
      <c r="A569" s="61" t="s">
        <v>36</v>
      </c>
      <c r="B569" s="55">
        <f>IF(B568-B550=0,0,"Error")</f>
        <v>0</v>
      </c>
      <c r="C569" s="55">
        <v>0</v>
      </c>
      <c r="D569" s="55">
        <v>0</v>
      </c>
      <c r="E569" s="55">
        <v>0</v>
      </c>
      <c r="H569" s="417"/>
    </row>
    <row r="570" spans="1:8" ht="15.75" thickBot="1" x14ac:dyDescent="0.3">
      <c r="A570" s="27"/>
      <c r="B570" s="28"/>
      <c r="C570" s="28"/>
      <c r="D570" s="28"/>
      <c r="E570" s="28"/>
    </row>
    <row r="571" spans="1:8" ht="27" customHeight="1" thickBot="1" x14ac:dyDescent="0.3">
      <c r="A571" s="385" t="s">
        <v>46</v>
      </c>
      <c r="B571" s="418">
        <f>B472+B407+B370+B336+B310+B218+B181+B144+B107+B70+B33+B446+B283+B257+B524+B498+B550</f>
        <v>1745338</v>
      </c>
      <c r="C571" s="418">
        <f>C472+C407+C370+C336+C310+C218+C181+C144+C107+C70+C33+C446+C283+C257+C524+C498+C550</f>
        <v>1993840</v>
      </c>
      <c r="D571" s="418">
        <f t="shared" ref="D571:E571" si="80">D472+D407+D370+D336+D310+D218+D181+D144+D107+D70+D33+D446+D283+D257+D524+D498+D550</f>
        <v>2002820</v>
      </c>
      <c r="E571" s="418">
        <f t="shared" si="80"/>
        <v>1933483</v>
      </c>
    </row>
    <row r="572" spans="1:8" ht="24.75" thickBot="1" x14ac:dyDescent="0.3">
      <c r="A572" s="385" t="s">
        <v>47</v>
      </c>
      <c r="B572" s="418">
        <f>B573+B576+B579+B582+B585+B588+B591+B594+B599</f>
        <v>1745338</v>
      </c>
      <c r="C572" s="418">
        <f>C573+C576+C579+C582+C585+C588+C591+C594+C599</f>
        <v>1993840</v>
      </c>
      <c r="D572" s="418">
        <f t="shared" ref="D572:E572" si="81">D573+D576+D579+D582+D585+D588+D591+D594+D599</f>
        <v>2002820</v>
      </c>
      <c r="E572" s="418">
        <f t="shared" si="81"/>
        <v>1933483</v>
      </c>
    </row>
    <row r="573" spans="1:8" ht="15.75" thickBot="1" x14ac:dyDescent="0.3">
      <c r="A573" s="51" t="s">
        <v>0</v>
      </c>
      <c r="B573" s="419">
        <f>B574+B575</f>
        <v>543769</v>
      </c>
      <c r="C573" s="419">
        <f t="shared" ref="C573:E573" si="82">C574+C575</f>
        <v>543769</v>
      </c>
      <c r="D573" s="419">
        <f t="shared" si="82"/>
        <v>543769</v>
      </c>
      <c r="E573" s="419">
        <f t="shared" si="82"/>
        <v>543769</v>
      </c>
    </row>
    <row r="574" spans="1:8" ht="15.75" thickBot="1" x14ac:dyDescent="0.3">
      <c r="A574" s="53" t="s">
        <v>50</v>
      </c>
      <c r="B574" s="54">
        <f>B379+B153+B79</f>
        <v>543769</v>
      </c>
      <c r="C574" s="54">
        <f>C379+C153+C79</f>
        <v>543769</v>
      </c>
      <c r="D574" s="54">
        <f>D379+D153+D79</f>
        <v>543769</v>
      </c>
      <c r="E574" s="54">
        <f>E379+E153+E79</f>
        <v>543769</v>
      </c>
    </row>
    <row r="575" spans="1:8" ht="15.75" thickBot="1" x14ac:dyDescent="0.3">
      <c r="A575" s="53" t="s">
        <v>62</v>
      </c>
      <c r="B575" s="54">
        <f t="shared" ref="B575:E575" si="83">B43+B80+B117</f>
        <v>0</v>
      </c>
      <c r="C575" s="54">
        <f t="shared" si="83"/>
        <v>0</v>
      </c>
      <c r="D575" s="54">
        <f t="shared" si="83"/>
        <v>0</v>
      </c>
      <c r="E575" s="54">
        <f t="shared" si="83"/>
        <v>0</v>
      </c>
    </row>
    <row r="576" spans="1:8" ht="24.75" thickBot="1" x14ac:dyDescent="0.3">
      <c r="A576" s="51" t="s">
        <v>32</v>
      </c>
      <c r="B576" s="419">
        <f>B577+B578</f>
        <v>92331</v>
      </c>
      <c r="C576" s="419">
        <f t="shared" ref="C576:E576" si="84">C577+C578</f>
        <v>92331</v>
      </c>
      <c r="D576" s="419">
        <f t="shared" si="84"/>
        <v>92331</v>
      </c>
      <c r="E576" s="419">
        <f t="shared" si="84"/>
        <v>92331</v>
      </c>
    </row>
    <row r="577" spans="1:6" ht="15.75" thickBot="1" x14ac:dyDescent="0.3">
      <c r="A577" s="53" t="s">
        <v>50</v>
      </c>
      <c r="B577" s="52">
        <f>B382+B156+B82</f>
        <v>92331</v>
      </c>
      <c r="C577" s="52">
        <f>C382+C156+C82</f>
        <v>92331</v>
      </c>
      <c r="D577" s="52">
        <f>D382+D156+D82</f>
        <v>92331</v>
      </c>
      <c r="E577" s="52">
        <f>E382+E156+E82</f>
        <v>92331</v>
      </c>
    </row>
    <row r="578" spans="1:6" ht="15.75" thickBot="1" x14ac:dyDescent="0.3">
      <c r="A578" s="53" t="s">
        <v>62</v>
      </c>
      <c r="B578" s="54">
        <f>B46+B83+B117</f>
        <v>0</v>
      </c>
      <c r="C578" s="54">
        <f>C46+C83+C117</f>
        <v>0</v>
      </c>
      <c r="D578" s="54">
        <f>D46+D83+D117</f>
        <v>0</v>
      </c>
      <c r="E578" s="54">
        <f>E46+E83+E117</f>
        <v>0</v>
      </c>
    </row>
    <row r="579" spans="1:6" ht="15.75" thickBot="1" x14ac:dyDescent="0.3">
      <c r="A579" s="51" t="s">
        <v>1</v>
      </c>
      <c r="B579" s="419">
        <f>B580+B581</f>
        <v>740900</v>
      </c>
      <c r="C579" s="419">
        <f t="shared" ref="C579:E579" si="85">C580+C581</f>
        <v>683900</v>
      </c>
      <c r="D579" s="419">
        <f t="shared" si="85"/>
        <v>714889</v>
      </c>
      <c r="E579" s="419">
        <f t="shared" si="85"/>
        <v>714900</v>
      </c>
    </row>
    <row r="580" spans="1:6" ht="15.75" thickBot="1" x14ac:dyDescent="0.3">
      <c r="A580" s="53" t="s">
        <v>50</v>
      </c>
      <c r="B580" s="54">
        <f>B422+B385+B233+B196+B159+B122+B85+B48</f>
        <v>740900</v>
      </c>
      <c r="C580" s="54">
        <f>C422+C385+C233+C196+C159+C122+C85+C48</f>
        <v>683900</v>
      </c>
      <c r="D580" s="54">
        <f>D422+D385+D233+D196+D159+D122+D85+D48</f>
        <v>714889</v>
      </c>
      <c r="E580" s="54">
        <f>E422+E385+E233+E196+E159+E122+E85+E48</f>
        <v>714900</v>
      </c>
    </row>
    <row r="581" spans="1:6" ht="15.75" thickBot="1" x14ac:dyDescent="0.3">
      <c r="A581" s="53" t="s">
        <v>62</v>
      </c>
      <c r="B581" s="54">
        <f t="shared" ref="B581:E581" si="86">B49+B86+B123</f>
        <v>0</v>
      </c>
      <c r="C581" s="54">
        <f t="shared" si="86"/>
        <v>0</v>
      </c>
      <c r="D581" s="54">
        <f t="shared" si="86"/>
        <v>0</v>
      </c>
      <c r="E581" s="54">
        <f t="shared" si="86"/>
        <v>0</v>
      </c>
      <c r="F581" s="10"/>
    </row>
    <row r="582" spans="1:6" ht="15.75" thickBot="1" x14ac:dyDescent="0.3">
      <c r="A582" s="51" t="s">
        <v>2</v>
      </c>
      <c r="B582" s="419">
        <f>B583+B584</f>
        <v>0</v>
      </c>
      <c r="C582" s="419">
        <f t="shared" ref="C582:E582" si="87">C583+C584</f>
        <v>0</v>
      </c>
      <c r="D582" s="419">
        <f t="shared" si="87"/>
        <v>0</v>
      </c>
      <c r="E582" s="419">
        <f t="shared" si="87"/>
        <v>0</v>
      </c>
      <c r="F582" s="10"/>
    </row>
    <row r="583" spans="1:6" ht="15.75" thickBot="1" x14ac:dyDescent="0.3">
      <c r="A583" s="53" t="s">
        <v>50</v>
      </c>
      <c r="B583" s="52">
        <f t="shared" ref="B583:E584" si="88">B51+B88+B125</f>
        <v>0</v>
      </c>
      <c r="C583" s="52">
        <f t="shared" si="88"/>
        <v>0</v>
      </c>
      <c r="D583" s="52">
        <f t="shared" si="88"/>
        <v>0</v>
      </c>
      <c r="E583" s="52">
        <f t="shared" si="88"/>
        <v>0</v>
      </c>
      <c r="F583" s="10"/>
    </row>
    <row r="584" spans="1:6" ht="15.75" thickBot="1" x14ac:dyDescent="0.3">
      <c r="A584" s="53" t="s">
        <v>62</v>
      </c>
      <c r="B584" s="54">
        <f t="shared" si="88"/>
        <v>0</v>
      </c>
      <c r="C584" s="54">
        <f t="shared" si="88"/>
        <v>0</v>
      </c>
      <c r="D584" s="54">
        <f t="shared" si="88"/>
        <v>0</v>
      </c>
      <c r="E584" s="54">
        <f t="shared" si="88"/>
        <v>0</v>
      </c>
    </row>
    <row r="585" spans="1:6" ht="15.75" thickBot="1" x14ac:dyDescent="0.3">
      <c r="A585" s="51" t="s">
        <v>24</v>
      </c>
      <c r="B585" s="419">
        <f>B586+B587</f>
        <v>0</v>
      </c>
      <c r="C585" s="419">
        <f t="shared" ref="C585:E585" si="89">C586+C587</f>
        <v>0</v>
      </c>
      <c r="D585" s="419">
        <f t="shared" si="89"/>
        <v>0</v>
      </c>
      <c r="E585" s="419">
        <f t="shared" si="89"/>
        <v>0</v>
      </c>
    </row>
    <row r="586" spans="1:6" ht="15.75" thickBot="1" x14ac:dyDescent="0.3">
      <c r="A586" s="53" t="s">
        <v>50</v>
      </c>
      <c r="B586" s="52">
        <f t="shared" ref="B586:E587" si="90">B54+B91+B128</f>
        <v>0</v>
      </c>
      <c r="C586" s="52">
        <f t="shared" si="90"/>
        <v>0</v>
      </c>
      <c r="D586" s="52">
        <f t="shared" si="90"/>
        <v>0</v>
      </c>
      <c r="E586" s="52">
        <f t="shared" si="90"/>
        <v>0</v>
      </c>
    </row>
    <row r="587" spans="1:6" ht="15.75" thickBot="1" x14ac:dyDescent="0.3">
      <c r="A587" s="53" t="s">
        <v>62</v>
      </c>
      <c r="B587" s="54">
        <f t="shared" si="90"/>
        <v>0</v>
      </c>
      <c r="C587" s="54">
        <f t="shared" si="90"/>
        <v>0</v>
      </c>
      <c r="D587" s="54">
        <f t="shared" si="90"/>
        <v>0</v>
      </c>
      <c r="E587" s="54">
        <f t="shared" si="90"/>
        <v>0</v>
      </c>
    </row>
    <row r="588" spans="1:6" ht="15.75" thickBot="1" x14ac:dyDescent="0.3">
      <c r="A588" s="51" t="s">
        <v>25</v>
      </c>
      <c r="B588" s="419">
        <f>B589+B590</f>
        <v>0</v>
      </c>
      <c r="C588" s="419">
        <f>C589+C590</f>
        <v>0</v>
      </c>
      <c r="D588" s="419">
        <f t="shared" ref="D588:E588" si="91">D589+D590</f>
        <v>0</v>
      </c>
      <c r="E588" s="419">
        <f t="shared" si="91"/>
        <v>0</v>
      </c>
    </row>
    <row r="589" spans="1:6" ht="15.75" thickBot="1" x14ac:dyDescent="0.3">
      <c r="A589" s="53" t="s">
        <v>50</v>
      </c>
      <c r="B589" s="52">
        <f t="shared" ref="B589:E590" si="92">B57+B94+B131</f>
        <v>0</v>
      </c>
      <c r="C589" s="52">
        <f t="shared" si="92"/>
        <v>0</v>
      </c>
      <c r="D589" s="52">
        <f t="shared" si="92"/>
        <v>0</v>
      </c>
      <c r="E589" s="52">
        <f t="shared" si="92"/>
        <v>0</v>
      </c>
    </row>
    <row r="590" spans="1:6" ht="15.75" thickBot="1" x14ac:dyDescent="0.3">
      <c r="A590" s="53" t="s">
        <v>62</v>
      </c>
      <c r="B590" s="54">
        <f t="shared" si="92"/>
        <v>0</v>
      </c>
      <c r="C590" s="54">
        <f t="shared" si="92"/>
        <v>0</v>
      </c>
      <c r="D590" s="54">
        <f t="shared" si="92"/>
        <v>0</v>
      </c>
      <c r="E590" s="54">
        <f t="shared" si="92"/>
        <v>0</v>
      </c>
    </row>
    <row r="591" spans="1:6" ht="24.75" thickBot="1" x14ac:dyDescent="0.3">
      <c r="A591" s="51" t="s">
        <v>3</v>
      </c>
      <c r="B591" s="419">
        <f>B96+B59</f>
        <v>0</v>
      </c>
      <c r="C591" s="419">
        <f>C96+C59</f>
        <v>0</v>
      </c>
      <c r="D591" s="419">
        <f>D96+D59</f>
        <v>0</v>
      </c>
      <c r="E591" s="419">
        <f>E96+E59</f>
        <v>0</v>
      </c>
    </row>
    <row r="592" spans="1:6" ht="15.75" thickBot="1" x14ac:dyDescent="0.3">
      <c r="A592" s="53" t="s">
        <v>50</v>
      </c>
      <c r="B592" s="52">
        <f t="shared" ref="B592:E593" si="93">B60+B97+B134</f>
        <v>0</v>
      </c>
      <c r="C592" s="52">
        <f t="shared" si="93"/>
        <v>0</v>
      </c>
      <c r="D592" s="52">
        <f t="shared" si="93"/>
        <v>0</v>
      </c>
      <c r="E592" s="52">
        <f t="shared" si="93"/>
        <v>0</v>
      </c>
    </row>
    <row r="593" spans="1:11" ht="15.75" thickBot="1" x14ac:dyDescent="0.3">
      <c r="A593" s="53" t="s">
        <v>62</v>
      </c>
      <c r="B593" s="54">
        <f t="shared" si="93"/>
        <v>0</v>
      </c>
      <c r="C593" s="54">
        <f t="shared" si="93"/>
        <v>0</v>
      </c>
      <c r="D593" s="54">
        <f t="shared" si="93"/>
        <v>0</v>
      </c>
      <c r="E593" s="54">
        <f t="shared" si="93"/>
        <v>0</v>
      </c>
    </row>
    <row r="594" spans="1:11" ht="15.75" thickBot="1" x14ac:dyDescent="0.3">
      <c r="A594" s="51" t="s">
        <v>19</v>
      </c>
      <c r="B594" s="419">
        <f>B595+B596+B597+B598</f>
        <v>0</v>
      </c>
      <c r="C594" s="419">
        <f>C595+C596+C597+C598</f>
        <v>0</v>
      </c>
      <c r="D594" s="419">
        <f t="shared" ref="D594:E594" si="94">D595+D596+D597+D598</f>
        <v>0</v>
      </c>
      <c r="E594" s="419">
        <f t="shared" si="94"/>
        <v>0</v>
      </c>
    </row>
    <row r="595" spans="1:11" ht="15.75" thickBot="1" x14ac:dyDescent="0.3">
      <c r="A595" s="53" t="s">
        <v>50</v>
      </c>
      <c r="B595" s="52">
        <f>B481+B345+B319+B455+B292+B266</f>
        <v>0</v>
      </c>
      <c r="C595" s="52">
        <f t="shared" ref="C595:E595" si="95">C481+C345+C319+C455+C292+C266</f>
        <v>0</v>
      </c>
      <c r="D595" s="52">
        <f t="shared" si="95"/>
        <v>0</v>
      </c>
      <c r="E595" s="52">
        <f t="shared" si="95"/>
        <v>0</v>
      </c>
    </row>
    <row r="596" spans="1:11" ht="15.75" thickBot="1" x14ac:dyDescent="0.3">
      <c r="A596" s="53" t="s">
        <v>63</v>
      </c>
      <c r="B596" s="52">
        <f t="shared" ref="B596:E598" si="96">B482+B346+B320+B456+B293+B267</f>
        <v>0</v>
      </c>
      <c r="C596" s="52">
        <f t="shared" si="96"/>
        <v>0</v>
      </c>
      <c r="D596" s="52">
        <f t="shared" si="96"/>
        <v>0</v>
      </c>
      <c r="E596" s="52">
        <f t="shared" si="96"/>
        <v>0</v>
      </c>
    </row>
    <row r="597" spans="1:11" ht="15.75" thickBot="1" x14ac:dyDescent="0.3">
      <c r="A597" s="53" t="s">
        <v>55</v>
      </c>
      <c r="B597" s="52">
        <f t="shared" si="96"/>
        <v>0</v>
      </c>
      <c r="C597" s="52">
        <f t="shared" si="96"/>
        <v>0</v>
      </c>
      <c r="D597" s="52">
        <f t="shared" si="96"/>
        <v>0</v>
      </c>
      <c r="E597" s="52">
        <f t="shared" si="96"/>
        <v>0</v>
      </c>
    </row>
    <row r="598" spans="1:11" ht="15.75" thickBot="1" x14ac:dyDescent="0.3">
      <c r="A598" s="53" t="s">
        <v>56</v>
      </c>
      <c r="B598" s="52">
        <f t="shared" si="96"/>
        <v>0</v>
      </c>
      <c r="C598" s="52">
        <f t="shared" si="96"/>
        <v>0</v>
      </c>
      <c r="D598" s="52">
        <f t="shared" si="96"/>
        <v>0</v>
      </c>
      <c r="E598" s="52">
        <f t="shared" si="96"/>
        <v>0</v>
      </c>
    </row>
    <row r="599" spans="1:11" ht="15.75" thickBot="1" x14ac:dyDescent="0.3">
      <c r="A599" s="51" t="s">
        <v>20</v>
      </c>
      <c r="B599" s="419">
        <f>B600+B601+B602+B603</f>
        <v>368338</v>
      </c>
      <c r="C599" s="419">
        <f>C600+C601+C602+C603</f>
        <v>673840</v>
      </c>
      <c r="D599" s="419">
        <f t="shared" ref="D599:E599" si="97">D600+D601+D602+D603</f>
        <v>651831</v>
      </c>
      <c r="E599" s="419">
        <f t="shared" si="97"/>
        <v>582483</v>
      </c>
    </row>
    <row r="600" spans="1:11" ht="15.75" thickBot="1" x14ac:dyDescent="0.3">
      <c r="A600" s="53" t="s">
        <v>50</v>
      </c>
      <c r="B600" s="52">
        <f>B486+B350+B324+B460+B297+B271+B564+B538+B512</f>
        <v>0</v>
      </c>
      <c r="C600" s="52">
        <f t="shared" ref="C600:E600" si="98">C486+C350+C324+C460+C297+C271+C564+C538+C512</f>
        <v>226205</v>
      </c>
      <c r="D600" s="52">
        <f t="shared" si="98"/>
        <v>192989</v>
      </c>
      <c r="E600" s="52">
        <f t="shared" si="98"/>
        <v>192409</v>
      </c>
      <c r="F600" s="10"/>
    </row>
    <row r="601" spans="1:11" ht="15.75" thickBot="1" x14ac:dyDescent="0.3">
      <c r="A601" s="53" t="s">
        <v>63</v>
      </c>
      <c r="B601" s="52">
        <f t="shared" ref="B601:E603" si="99">B487+B351+B325+B461+B298+B272+B565+B539+B513</f>
        <v>297918</v>
      </c>
      <c r="C601" s="52">
        <f t="shared" si="99"/>
        <v>398431</v>
      </c>
      <c r="D601" s="52">
        <f t="shared" si="99"/>
        <v>406422</v>
      </c>
      <c r="E601" s="52">
        <f t="shared" si="99"/>
        <v>337074</v>
      </c>
      <c r="I601" s="10"/>
      <c r="J601" s="10"/>
      <c r="K601" s="10"/>
    </row>
    <row r="602" spans="1:11" ht="15.75" thickBot="1" x14ac:dyDescent="0.3">
      <c r="A602" s="53" t="s">
        <v>55</v>
      </c>
      <c r="B602" s="52">
        <f t="shared" si="99"/>
        <v>63975</v>
      </c>
      <c r="C602" s="52">
        <f t="shared" si="99"/>
        <v>30000</v>
      </c>
      <c r="D602" s="52">
        <f t="shared" si="99"/>
        <v>30000</v>
      </c>
      <c r="E602" s="52">
        <f t="shared" si="99"/>
        <v>34000</v>
      </c>
    </row>
    <row r="603" spans="1:11" ht="15.75" thickBot="1" x14ac:dyDescent="0.3">
      <c r="A603" s="53" t="s">
        <v>56</v>
      </c>
      <c r="B603" s="52">
        <f t="shared" si="99"/>
        <v>6445</v>
      </c>
      <c r="C603" s="52">
        <f>C489+C353+C327+C463+C300+C274+C567+C541+C515</f>
        <v>19204</v>
      </c>
      <c r="D603" s="52">
        <f t="shared" si="99"/>
        <v>22420</v>
      </c>
      <c r="E603" s="52">
        <f t="shared" si="99"/>
        <v>19000</v>
      </c>
    </row>
    <row r="604" spans="1:11" ht="15.75" thickBot="1" x14ac:dyDescent="0.3">
      <c r="A604" s="61" t="s">
        <v>36</v>
      </c>
      <c r="B604" s="55">
        <f>IF(B572-B571=0,0,"Error")</f>
        <v>0</v>
      </c>
      <c r="C604" s="55">
        <f>IF(C572-C571=0,0,"Error")</f>
        <v>0</v>
      </c>
      <c r="D604" s="55">
        <f>IF(D572-D571=0,0,"Error")</f>
        <v>0</v>
      </c>
      <c r="E604" s="55">
        <f>IF(E572-E571=0,0,"Error")</f>
        <v>0</v>
      </c>
    </row>
    <row r="605" spans="1:11" ht="48" customHeight="1" x14ac:dyDescent="0.25">
      <c r="A605" s="420"/>
      <c r="B605" s="29"/>
      <c r="C605" s="29"/>
      <c r="D605" s="29"/>
      <c r="E605" s="29"/>
    </row>
    <row r="606" spans="1:11" x14ac:dyDescent="0.25">
      <c r="A606" s="423"/>
    </row>
    <row r="607" spans="1:11" x14ac:dyDescent="0.25">
      <c r="A607" s="423"/>
    </row>
    <row r="608" spans="1:11" x14ac:dyDescent="0.25">
      <c r="B608" s="423"/>
    </row>
    <row r="609" spans="2:2" x14ac:dyDescent="0.25">
      <c r="B609" s="423"/>
    </row>
    <row r="610" spans="2:2" x14ac:dyDescent="0.25">
      <c r="B610" s="423"/>
    </row>
  </sheetData>
  <mergeCells count="125">
    <mergeCell ref="A3:E3"/>
    <mergeCell ref="B5:E5"/>
    <mergeCell ref="B6:E6"/>
    <mergeCell ref="B7:E7"/>
    <mergeCell ref="A8:E8"/>
    <mergeCell ref="A2:E2"/>
    <mergeCell ref="A26:E26"/>
    <mergeCell ref="B27:D27"/>
    <mergeCell ref="B28:E28"/>
    <mergeCell ref="B29:E29"/>
    <mergeCell ref="A30:A31"/>
    <mergeCell ref="A38:E38"/>
    <mergeCell ref="A9:E11"/>
    <mergeCell ref="B12:E12"/>
    <mergeCell ref="A13:A14"/>
    <mergeCell ref="B19:E19"/>
    <mergeCell ref="A20:E20"/>
    <mergeCell ref="A25:E25"/>
    <mergeCell ref="A76:A77"/>
    <mergeCell ref="B101:D101"/>
    <mergeCell ref="B102:E102"/>
    <mergeCell ref="B103:E103"/>
    <mergeCell ref="A104:A105"/>
    <mergeCell ref="A112:E112"/>
    <mergeCell ref="A39:A40"/>
    <mergeCell ref="B64:D64"/>
    <mergeCell ref="B65:E65"/>
    <mergeCell ref="B66:E66"/>
    <mergeCell ref="A67:A68"/>
    <mergeCell ref="A75:E75"/>
    <mergeCell ref="A150:A151"/>
    <mergeCell ref="B175:D175"/>
    <mergeCell ref="B176:E176"/>
    <mergeCell ref="B177:E177"/>
    <mergeCell ref="A178:A179"/>
    <mergeCell ref="A186:E186"/>
    <mergeCell ref="A113:A114"/>
    <mergeCell ref="B138:D138"/>
    <mergeCell ref="B139:E139"/>
    <mergeCell ref="B140:E140"/>
    <mergeCell ref="A141:A142"/>
    <mergeCell ref="A149:E149"/>
    <mergeCell ref="A224:A225"/>
    <mergeCell ref="A249:E249"/>
    <mergeCell ref="A250:E250"/>
    <mergeCell ref="B251:C251"/>
    <mergeCell ref="B252:E252"/>
    <mergeCell ref="B253:E253"/>
    <mergeCell ref="A187:A188"/>
    <mergeCell ref="B212:D212"/>
    <mergeCell ref="B213:E213"/>
    <mergeCell ref="B214:E214"/>
    <mergeCell ref="A215:A216"/>
    <mergeCell ref="A223:E223"/>
    <mergeCell ref="A280:A281"/>
    <mergeCell ref="A288:E288"/>
    <mergeCell ref="A289:A290"/>
    <mergeCell ref="B303:E303"/>
    <mergeCell ref="B304:C304"/>
    <mergeCell ref="B305:E305"/>
    <mergeCell ref="A254:A255"/>
    <mergeCell ref="A262:E262"/>
    <mergeCell ref="A263:A264"/>
    <mergeCell ref="B277:C277"/>
    <mergeCell ref="B278:E278"/>
    <mergeCell ref="B279:E279"/>
    <mergeCell ref="B332:E332"/>
    <mergeCell ref="A333:A334"/>
    <mergeCell ref="A341:E341"/>
    <mergeCell ref="A342:A343"/>
    <mergeCell ref="B356:E356"/>
    <mergeCell ref="A357:E357"/>
    <mergeCell ref="B306:E306"/>
    <mergeCell ref="A307:A308"/>
    <mergeCell ref="A315:E315"/>
    <mergeCell ref="A316:A317"/>
    <mergeCell ref="B330:C330"/>
    <mergeCell ref="B331:E331"/>
    <mergeCell ref="A375:E375"/>
    <mergeCell ref="A376:A377"/>
    <mergeCell ref="B401:D401"/>
    <mergeCell ref="B402:E402"/>
    <mergeCell ref="B403:E403"/>
    <mergeCell ref="A404:A405"/>
    <mergeCell ref="A362:E362"/>
    <mergeCell ref="A363:E363"/>
    <mergeCell ref="B364:D364"/>
    <mergeCell ref="B365:E365"/>
    <mergeCell ref="B366:E366"/>
    <mergeCell ref="A367:A368"/>
    <mergeCell ref="B442:E442"/>
    <mergeCell ref="A443:A444"/>
    <mergeCell ref="A451:E451"/>
    <mergeCell ref="A452:A453"/>
    <mergeCell ref="B465:E465"/>
    <mergeCell ref="B466:C466"/>
    <mergeCell ref="A412:E412"/>
    <mergeCell ref="A413:A414"/>
    <mergeCell ref="A438:E438"/>
    <mergeCell ref="A439:E439"/>
    <mergeCell ref="B440:C440"/>
    <mergeCell ref="B441:E441"/>
    <mergeCell ref="B493:E493"/>
    <mergeCell ref="B494:E494"/>
    <mergeCell ref="A495:A496"/>
    <mergeCell ref="A503:E503"/>
    <mergeCell ref="A504:A505"/>
    <mergeCell ref="B518:C518"/>
    <mergeCell ref="B467:E467"/>
    <mergeCell ref="B468:E468"/>
    <mergeCell ref="A469:A470"/>
    <mergeCell ref="A477:E477"/>
    <mergeCell ref="A478:A479"/>
    <mergeCell ref="B492:C492"/>
    <mergeCell ref="B545:E545"/>
    <mergeCell ref="B546:E546"/>
    <mergeCell ref="A547:A548"/>
    <mergeCell ref="A555:E555"/>
    <mergeCell ref="A556:A557"/>
    <mergeCell ref="B519:E519"/>
    <mergeCell ref="B520:E520"/>
    <mergeCell ref="A521:A522"/>
    <mergeCell ref="A529:E529"/>
    <mergeCell ref="A530:A531"/>
    <mergeCell ref="B544:C5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537"/>
  <sheetViews>
    <sheetView tabSelected="1" topLeftCell="B4" zoomScale="136" zoomScaleNormal="136" workbookViewId="0">
      <selection activeCell="B8" sqref="B8:F10"/>
    </sheetView>
  </sheetViews>
  <sheetFormatPr defaultRowHeight="15" x14ac:dyDescent="0.25"/>
  <cols>
    <col min="1" max="1" width="10.5703125" customWidth="1"/>
    <col min="2" max="2" width="23.7109375" customWidth="1"/>
    <col min="3" max="3" width="12.85546875" customWidth="1"/>
    <col min="4" max="4" width="12.28515625" customWidth="1"/>
    <col min="5" max="5" width="11.28515625" customWidth="1"/>
    <col min="6" max="6" width="12.28515625" customWidth="1"/>
    <col min="7" max="7" width="12.85546875" customWidth="1"/>
    <col min="8" max="8" width="8.28515625" bestFit="1" customWidth="1"/>
    <col min="257" max="257" width="10.5703125" customWidth="1"/>
    <col min="258" max="258" width="23.7109375" customWidth="1"/>
    <col min="259" max="259" width="12.85546875" customWidth="1"/>
    <col min="260" max="260" width="12.28515625" customWidth="1"/>
    <col min="261" max="261" width="11.28515625" customWidth="1"/>
    <col min="262" max="262" width="12.28515625" customWidth="1"/>
    <col min="263" max="263" width="12.85546875" customWidth="1"/>
    <col min="264" max="264" width="8.28515625" bestFit="1" customWidth="1"/>
    <col min="513" max="513" width="10.5703125" customWidth="1"/>
    <col min="514" max="514" width="23.7109375" customWidth="1"/>
    <col min="515" max="515" width="12.85546875" customWidth="1"/>
    <col min="516" max="516" width="12.28515625" customWidth="1"/>
    <col min="517" max="517" width="11.28515625" customWidth="1"/>
    <col min="518" max="518" width="12.28515625" customWidth="1"/>
    <col min="519" max="519" width="12.85546875" customWidth="1"/>
    <col min="520" max="520" width="8.28515625" bestFit="1" customWidth="1"/>
    <col min="769" max="769" width="10.5703125" customWidth="1"/>
    <col min="770" max="770" width="23.7109375" customWidth="1"/>
    <col min="771" max="771" width="12.85546875" customWidth="1"/>
    <col min="772" max="772" width="12.28515625" customWidth="1"/>
    <col min="773" max="773" width="11.28515625" customWidth="1"/>
    <col min="774" max="774" width="12.28515625" customWidth="1"/>
    <col min="775" max="775" width="12.85546875" customWidth="1"/>
    <col min="776" max="776" width="8.28515625" bestFit="1" customWidth="1"/>
    <col min="1025" max="1025" width="10.5703125" customWidth="1"/>
    <col min="1026" max="1026" width="23.7109375" customWidth="1"/>
    <col min="1027" max="1027" width="12.85546875" customWidth="1"/>
    <col min="1028" max="1028" width="12.28515625" customWidth="1"/>
    <col min="1029" max="1029" width="11.28515625" customWidth="1"/>
    <col min="1030" max="1030" width="12.28515625" customWidth="1"/>
    <col min="1031" max="1031" width="12.85546875" customWidth="1"/>
    <col min="1032" max="1032" width="8.28515625" bestFit="1" customWidth="1"/>
    <col min="1281" max="1281" width="10.5703125" customWidth="1"/>
    <col min="1282" max="1282" width="23.7109375" customWidth="1"/>
    <col min="1283" max="1283" width="12.85546875" customWidth="1"/>
    <col min="1284" max="1284" width="12.28515625" customWidth="1"/>
    <col min="1285" max="1285" width="11.28515625" customWidth="1"/>
    <col min="1286" max="1286" width="12.28515625" customWidth="1"/>
    <col min="1287" max="1287" width="12.85546875" customWidth="1"/>
    <col min="1288" max="1288" width="8.28515625" bestFit="1" customWidth="1"/>
    <col min="1537" max="1537" width="10.5703125" customWidth="1"/>
    <col min="1538" max="1538" width="23.7109375" customWidth="1"/>
    <col min="1539" max="1539" width="12.85546875" customWidth="1"/>
    <col min="1540" max="1540" width="12.28515625" customWidth="1"/>
    <col min="1541" max="1541" width="11.28515625" customWidth="1"/>
    <col min="1542" max="1542" width="12.28515625" customWidth="1"/>
    <col min="1543" max="1543" width="12.85546875" customWidth="1"/>
    <col min="1544" max="1544" width="8.28515625" bestFit="1" customWidth="1"/>
    <col min="1793" max="1793" width="10.5703125" customWidth="1"/>
    <col min="1794" max="1794" width="23.7109375" customWidth="1"/>
    <col min="1795" max="1795" width="12.85546875" customWidth="1"/>
    <col min="1796" max="1796" width="12.28515625" customWidth="1"/>
    <col min="1797" max="1797" width="11.28515625" customWidth="1"/>
    <col min="1798" max="1798" width="12.28515625" customWidth="1"/>
    <col min="1799" max="1799" width="12.85546875" customWidth="1"/>
    <col min="1800" max="1800" width="8.28515625" bestFit="1" customWidth="1"/>
    <col min="2049" max="2049" width="10.5703125" customWidth="1"/>
    <col min="2050" max="2050" width="23.7109375" customWidth="1"/>
    <col min="2051" max="2051" width="12.85546875" customWidth="1"/>
    <col min="2052" max="2052" width="12.28515625" customWidth="1"/>
    <col min="2053" max="2053" width="11.28515625" customWidth="1"/>
    <col min="2054" max="2054" width="12.28515625" customWidth="1"/>
    <col min="2055" max="2055" width="12.85546875" customWidth="1"/>
    <col min="2056" max="2056" width="8.28515625" bestFit="1" customWidth="1"/>
    <col min="2305" max="2305" width="10.5703125" customWidth="1"/>
    <col min="2306" max="2306" width="23.7109375" customWidth="1"/>
    <col min="2307" max="2307" width="12.85546875" customWidth="1"/>
    <col min="2308" max="2308" width="12.28515625" customWidth="1"/>
    <col min="2309" max="2309" width="11.28515625" customWidth="1"/>
    <col min="2310" max="2310" width="12.28515625" customWidth="1"/>
    <col min="2311" max="2311" width="12.85546875" customWidth="1"/>
    <col min="2312" max="2312" width="8.28515625" bestFit="1" customWidth="1"/>
    <col min="2561" max="2561" width="10.5703125" customWidth="1"/>
    <col min="2562" max="2562" width="23.7109375" customWidth="1"/>
    <col min="2563" max="2563" width="12.85546875" customWidth="1"/>
    <col min="2564" max="2564" width="12.28515625" customWidth="1"/>
    <col min="2565" max="2565" width="11.28515625" customWidth="1"/>
    <col min="2566" max="2566" width="12.28515625" customWidth="1"/>
    <col min="2567" max="2567" width="12.85546875" customWidth="1"/>
    <col min="2568" max="2568" width="8.28515625" bestFit="1" customWidth="1"/>
    <col min="2817" max="2817" width="10.5703125" customWidth="1"/>
    <col min="2818" max="2818" width="23.7109375" customWidth="1"/>
    <col min="2819" max="2819" width="12.85546875" customWidth="1"/>
    <col min="2820" max="2820" width="12.28515625" customWidth="1"/>
    <col min="2821" max="2821" width="11.28515625" customWidth="1"/>
    <col min="2822" max="2822" width="12.28515625" customWidth="1"/>
    <col min="2823" max="2823" width="12.85546875" customWidth="1"/>
    <col min="2824" max="2824" width="8.28515625" bestFit="1" customWidth="1"/>
    <col min="3073" max="3073" width="10.5703125" customWidth="1"/>
    <col min="3074" max="3074" width="23.7109375" customWidth="1"/>
    <col min="3075" max="3075" width="12.85546875" customWidth="1"/>
    <col min="3076" max="3076" width="12.28515625" customWidth="1"/>
    <col min="3077" max="3077" width="11.28515625" customWidth="1"/>
    <col min="3078" max="3078" width="12.28515625" customWidth="1"/>
    <col min="3079" max="3079" width="12.85546875" customWidth="1"/>
    <col min="3080" max="3080" width="8.28515625" bestFit="1" customWidth="1"/>
    <col min="3329" max="3329" width="10.5703125" customWidth="1"/>
    <col min="3330" max="3330" width="23.7109375" customWidth="1"/>
    <col min="3331" max="3331" width="12.85546875" customWidth="1"/>
    <col min="3332" max="3332" width="12.28515625" customWidth="1"/>
    <col min="3333" max="3333" width="11.28515625" customWidth="1"/>
    <col min="3334" max="3334" width="12.28515625" customWidth="1"/>
    <col min="3335" max="3335" width="12.85546875" customWidth="1"/>
    <col min="3336" max="3336" width="8.28515625" bestFit="1" customWidth="1"/>
    <col min="3585" max="3585" width="10.5703125" customWidth="1"/>
    <col min="3586" max="3586" width="23.7109375" customWidth="1"/>
    <col min="3587" max="3587" width="12.85546875" customWidth="1"/>
    <col min="3588" max="3588" width="12.28515625" customWidth="1"/>
    <col min="3589" max="3589" width="11.28515625" customWidth="1"/>
    <col min="3590" max="3590" width="12.28515625" customWidth="1"/>
    <col min="3591" max="3591" width="12.85546875" customWidth="1"/>
    <col min="3592" max="3592" width="8.28515625" bestFit="1" customWidth="1"/>
    <col min="3841" max="3841" width="10.5703125" customWidth="1"/>
    <col min="3842" max="3842" width="23.7109375" customWidth="1"/>
    <col min="3843" max="3843" width="12.85546875" customWidth="1"/>
    <col min="3844" max="3844" width="12.28515625" customWidth="1"/>
    <col min="3845" max="3845" width="11.28515625" customWidth="1"/>
    <col min="3846" max="3846" width="12.28515625" customWidth="1"/>
    <col min="3847" max="3847" width="12.85546875" customWidth="1"/>
    <col min="3848" max="3848" width="8.28515625" bestFit="1" customWidth="1"/>
    <col min="4097" max="4097" width="10.5703125" customWidth="1"/>
    <col min="4098" max="4098" width="23.7109375" customWidth="1"/>
    <col min="4099" max="4099" width="12.85546875" customWidth="1"/>
    <col min="4100" max="4100" width="12.28515625" customWidth="1"/>
    <col min="4101" max="4101" width="11.28515625" customWidth="1"/>
    <col min="4102" max="4102" width="12.28515625" customWidth="1"/>
    <col min="4103" max="4103" width="12.85546875" customWidth="1"/>
    <col min="4104" max="4104" width="8.28515625" bestFit="1" customWidth="1"/>
    <col min="4353" max="4353" width="10.5703125" customWidth="1"/>
    <col min="4354" max="4354" width="23.7109375" customWidth="1"/>
    <col min="4355" max="4355" width="12.85546875" customWidth="1"/>
    <col min="4356" max="4356" width="12.28515625" customWidth="1"/>
    <col min="4357" max="4357" width="11.28515625" customWidth="1"/>
    <col min="4358" max="4358" width="12.28515625" customWidth="1"/>
    <col min="4359" max="4359" width="12.85546875" customWidth="1"/>
    <col min="4360" max="4360" width="8.28515625" bestFit="1" customWidth="1"/>
    <col min="4609" max="4609" width="10.5703125" customWidth="1"/>
    <col min="4610" max="4610" width="23.7109375" customWidth="1"/>
    <col min="4611" max="4611" width="12.85546875" customWidth="1"/>
    <col min="4612" max="4612" width="12.28515625" customWidth="1"/>
    <col min="4613" max="4613" width="11.28515625" customWidth="1"/>
    <col min="4614" max="4614" width="12.28515625" customWidth="1"/>
    <col min="4615" max="4615" width="12.85546875" customWidth="1"/>
    <col min="4616" max="4616" width="8.28515625" bestFit="1" customWidth="1"/>
    <col min="4865" max="4865" width="10.5703125" customWidth="1"/>
    <col min="4866" max="4866" width="23.7109375" customWidth="1"/>
    <col min="4867" max="4867" width="12.85546875" customWidth="1"/>
    <col min="4868" max="4868" width="12.28515625" customWidth="1"/>
    <col min="4869" max="4869" width="11.28515625" customWidth="1"/>
    <col min="4870" max="4870" width="12.28515625" customWidth="1"/>
    <col min="4871" max="4871" width="12.85546875" customWidth="1"/>
    <col min="4872" max="4872" width="8.28515625" bestFit="1" customWidth="1"/>
    <col min="5121" max="5121" width="10.5703125" customWidth="1"/>
    <col min="5122" max="5122" width="23.7109375" customWidth="1"/>
    <col min="5123" max="5123" width="12.85546875" customWidth="1"/>
    <col min="5124" max="5124" width="12.28515625" customWidth="1"/>
    <col min="5125" max="5125" width="11.28515625" customWidth="1"/>
    <col min="5126" max="5126" width="12.28515625" customWidth="1"/>
    <col min="5127" max="5127" width="12.85546875" customWidth="1"/>
    <col min="5128" max="5128" width="8.28515625" bestFit="1" customWidth="1"/>
    <col min="5377" max="5377" width="10.5703125" customWidth="1"/>
    <col min="5378" max="5378" width="23.7109375" customWidth="1"/>
    <col min="5379" max="5379" width="12.85546875" customWidth="1"/>
    <col min="5380" max="5380" width="12.28515625" customWidth="1"/>
    <col min="5381" max="5381" width="11.28515625" customWidth="1"/>
    <col min="5382" max="5382" width="12.28515625" customWidth="1"/>
    <col min="5383" max="5383" width="12.85546875" customWidth="1"/>
    <col min="5384" max="5384" width="8.28515625" bestFit="1" customWidth="1"/>
    <col min="5633" max="5633" width="10.5703125" customWidth="1"/>
    <col min="5634" max="5634" width="23.7109375" customWidth="1"/>
    <col min="5635" max="5635" width="12.85546875" customWidth="1"/>
    <col min="5636" max="5636" width="12.28515625" customWidth="1"/>
    <col min="5637" max="5637" width="11.28515625" customWidth="1"/>
    <col min="5638" max="5638" width="12.28515625" customWidth="1"/>
    <col min="5639" max="5639" width="12.85546875" customWidth="1"/>
    <col min="5640" max="5640" width="8.28515625" bestFit="1" customWidth="1"/>
    <col min="5889" max="5889" width="10.5703125" customWidth="1"/>
    <col min="5890" max="5890" width="23.7109375" customWidth="1"/>
    <col min="5891" max="5891" width="12.85546875" customWidth="1"/>
    <col min="5892" max="5892" width="12.28515625" customWidth="1"/>
    <col min="5893" max="5893" width="11.28515625" customWidth="1"/>
    <col min="5894" max="5894" width="12.28515625" customWidth="1"/>
    <col min="5895" max="5895" width="12.85546875" customWidth="1"/>
    <col min="5896" max="5896" width="8.28515625" bestFit="1" customWidth="1"/>
    <col min="6145" max="6145" width="10.5703125" customWidth="1"/>
    <col min="6146" max="6146" width="23.7109375" customWidth="1"/>
    <col min="6147" max="6147" width="12.85546875" customWidth="1"/>
    <col min="6148" max="6148" width="12.28515625" customWidth="1"/>
    <col min="6149" max="6149" width="11.28515625" customWidth="1"/>
    <col min="6150" max="6150" width="12.28515625" customWidth="1"/>
    <col min="6151" max="6151" width="12.85546875" customWidth="1"/>
    <col min="6152" max="6152" width="8.28515625" bestFit="1" customWidth="1"/>
    <col min="6401" max="6401" width="10.5703125" customWidth="1"/>
    <col min="6402" max="6402" width="23.7109375" customWidth="1"/>
    <col min="6403" max="6403" width="12.85546875" customWidth="1"/>
    <col min="6404" max="6404" width="12.28515625" customWidth="1"/>
    <col min="6405" max="6405" width="11.28515625" customWidth="1"/>
    <col min="6406" max="6406" width="12.28515625" customWidth="1"/>
    <col min="6407" max="6407" width="12.85546875" customWidth="1"/>
    <col min="6408" max="6408" width="8.28515625" bestFit="1" customWidth="1"/>
    <col min="6657" max="6657" width="10.5703125" customWidth="1"/>
    <col min="6658" max="6658" width="23.7109375" customWidth="1"/>
    <col min="6659" max="6659" width="12.85546875" customWidth="1"/>
    <col min="6660" max="6660" width="12.28515625" customWidth="1"/>
    <col min="6661" max="6661" width="11.28515625" customWidth="1"/>
    <col min="6662" max="6662" width="12.28515625" customWidth="1"/>
    <col min="6663" max="6663" width="12.85546875" customWidth="1"/>
    <col min="6664" max="6664" width="8.28515625" bestFit="1" customWidth="1"/>
    <col min="6913" max="6913" width="10.5703125" customWidth="1"/>
    <col min="6914" max="6914" width="23.7109375" customWidth="1"/>
    <col min="6915" max="6915" width="12.85546875" customWidth="1"/>
    <col min="6916" max="6916" width="12.28515625" customWidth="1"/>
    <col min="6917" max="6917" width="11.28515625" customWidth="1"/>
    <col min="6918" max="6918" width="12.28515625" customWidth="1"/>
    <col min="6919" max="6919" width="12.85546875" customWidth="1"/>
    <col min="6920" max="6920" width="8.28515625" bestFit="1" customWidth="1"/>
    <col min="7169" max="7169" width="10.5703125" customWidth="1"/>
    <col min="7170" max="7170" width="23.7109375" customWidth="1"/>
    <col min="7171" max="7171" width="12.85546875" customWidth="1"/>
    <col min="7172" max="7172" width="12.28515625" customWidth="1"/>
    <col min="7173" max="7173" width="11.28515625" customWidth="1"/>
    <col min="7174" max="7174" width="12.28515625" customWidth="1"/>
    <col min="7175" max="7175" width="12.85546875" customWidth="1"/>
    <col min="7176" max="7176" width="8.28515625" bestFit="1" customWidth="1"/>
    <col min="7425" max="7425" width="10.5703125" customWidth="1"/>
    <col min="7426" max="7426" width="23.7109375" customWidth="1"/>
    <col min="7427" max="7427" width="12.85546875" customWidth="1"/>
    <col min="7428" max="7428" width="12.28515625" customWidth="1"/>
    <col min="7429" max="7429" width="11.28515625" customWidth="1"/>
    <col min="7430" max="7430" width="12.28515625" customWidth="1"/>
    <col min="7431" max="7431" width="12.85546875" customWidth="1"/>
    <col min="7432" max="7432" width="8.28515625" bestFit="1" customWidth="1"/>
    <col min="7681" max="7681" width="10.5703125" customWidth="1"/>
    <col min="7682" max="7682" width="23.7109375" customWidth="1"/>
    <col min="7683" max="7683" width="12.85546875" customWidth="1"/>
    <col min="7684" max="7684" width="12.28515625" customWidth="1"/>
    <col min="7685" max="7685" width="11.28515625" customWidth="1"/>
    <col min="7686" max="7686" width="12.28515625" customWidth="1"/>
    <col min="7687" max="7687" width="12.85546875" customWidth="1"/>
    <col min="7688" max="7688" width="8.28515625" bestFit="1" customWidth="1"/>
    <col min="7937" max="7937" width="10.5703125" customWidth="1"/>
    <col min="7938" max="7938" width="23.7109375" customWidth="1"/>
    <col min="7939" max="7939" width="12.85546875" customWidth="1"/>
    <col min="7940" max="7940" width="12.28515625" customWidth="1"/>
    <col min="7941" max="7941" width="11.28515625" customWidth="1"/>
    <col min="7942" max="7942" width="12.28515625" customWidth="1"/>
    <col min="7943" max="7943" width="12.85546875" customWidth="1"/>
    <col min="7944" max="7944" width="8.28515625" bestFit="1" customWidth="1"/>
    <col min="8193" max="8193" width="10.5703125" customWidth="1"/>
    <col min="8194" max="8194" width="23.7109375" customWidth="1"/>
    <col min="8195" max="8195" width="12.85546875" customWidth="1"/>
    <col min="8196" max="8196" width="12.28515625" customWidth="1"/>
    <col min="8197" max="8197" width="11.28515625" customWidth="1"/>
    <col min="8198" max="8198" width="12.28515625" customWidth="1"/>
    <col min="8199" max="8199" width="12.85546875" customWidth="1"/>
    <col min="8200" max="8200" width="8.28515625" bestFit="1" customWidth="1"/>
    <col min="8449" max="8449" width="10.5703125" customWidth="1"/>
    <col min="8450" max="8450" width="23.7109375" customWidth="1"/>
    <col min="8451" max="8451" width="12.85546875" customWidth="1"/>
    <col min="8452" max="8452" width="12.28515625" customWidth="1"/>
    <col min="8453" max="8453" width="11.28515625" customWidth="1"/>
    <col min="8454" max="8454" width="12.28515625" customWidth="1"/>
    <col min="8455" max="8455" width="12.85546875" customWidth="1"/>
    <col min="8456" max="8456" width="8.28515625" bestFit="1" customWidth="1"/>
    <col min="8705" max="8705" width="10.5703125" customWidth="1"/>
    <col min="8706" max="8706" width="23.7109375" customWidth="1"/>
    <col min="8707" max="8707" width="12.85546875" customWidth="1"/>
    <col min="8708" max="8708" width="12.28515625" customWidth="1"/>
    <col min="8709" max="8709" width="11.28515625" customWidth="1"/>
    <col min="8710" max="8710" width="12.28515625" customWidth="1"/>
    <col min="8711" max="8711" width="12.85546875" customWidth="1"/>
    <col min="8712" max="8712" width="8.28515625" bestFit="1" customWidth="1"/>
    <col min="8961" max="8961" width="10.5703125" customWidth="1"/>
    <col min="8962" max="8962" width="23.7109375" customWidth="1"/>
    <col min="8963" max="8963" width="12.85546875" customWidth="1"/>
    <col min="8964" max="8964" width="12.28515625" customWidth="1"/>
    <col min="8965" max="8965" width="11.28515625" customWidth="1"/>
    <col min="8966" max="8966" width="12.28515625" customWidth="1"/>
    <col min="8967" max="8967" width="12.85546875" customWidth="1"/>
    <col min="8968" max="8968" width="8.28515625" bestFit="1" customWidth="1"/>
    <col min="9217" max="9217" width="10.5703125" customWidth="1"/>
    <col min="9218" max="9218" width="23.7109375" customWidth="1"/>
    <col min="9219" max="9219" width="12.85546875" customWidth="1"/>
    <col min="9220" max="9220" width="12.28515625" customWidth="1"/>
    <col min="9221" max="9221" width="11.28515625" customWidth="1"/>
    <col min="9222" max="9222" width="12.28515625" customWidth="1"/>
    <col min="9223" max="9223" width="12.85546875" customWidth="1"/>
    <col min="9224" max="9224" width="8.28515625" bestFit="1" customWidth="1"/>
    <col min="9473" max="9473" width="10.5703125" customWidth="1"/>
    <col min="9474" max="9474" width="23.7109375" customWidth="1"/>
    <col min="9475" max="9475" width="12.85546875" customWidth="1"/>
    <col min="9476" max="9476" width="12.28515625" customWidth="1"/>
    <col min="9477" max="9477" width="11.28515625" customWidth="1"/>
    <col min="9478" max="9478" width="12.28515625" customWidth="1"/>
    <col min="9479" max="9479" width="12.85546875" customWidth="1"/>
    <col min="9480" max="9480" width="8.28515625" bestFit="1" customWidth="1"/>
    <col min="9729" max="9729" width="10.5703125" customWidth="1"/>
    <col min="9730" max="9730" width="23.7109375" customWidth="1"/>
    <col min="9731" max="9731" width="12.85546875" customWidth="1"/>
    <col min="9732" max="9732" width="12.28515625" customWidth="1"/>
    <col min="9733" max="9733" width="11.28515625" customWidth="1"/>
    <col min="9734" max="9734" width="12.28515625" customWidth="1"/>
    <col min="9735" max="9735" width="12.85546875" customWidth="1"/>
    <col min="9736" max="9736" width="8.28515625" bestFit="1" customWidth="1"/>
    <col min="9985" max="9985" width="10.5703125" customWidth="1"/>
    <col min="9986" max="9986" width="23.7109375" customWidth="1"/>
    <col min="9987" max="9987" width="12.85546875" customWidth="1"/>
    <col min="9988" max="9988" width="12.28515625" customWidth="1"/>
    <col min="9989" max="9989" width="11.28515625" customWidth="1"/>
    <col min="9990" max="9990" width="12.28515625" customWidth="1"/>
    <col min="9991" max="9991" width="12.85546875" customWidth="1"/>
    <col min="9992" max="9992" width="8.28515625" bestFit="1" customWidth="1"/>
    <col min="10241" max="10241" width="10.5703125" customWidth="1"/>
    <col min="10242" max="10242" width="23.7109375" customWidth="1"/>
    <col min="10243" max="10243" width="12.85546875" customWidth="1"/>
    <col min="10244" max="10244" width="12.28515625" customWidth="1"/>
    <col min="10245" max="10245" width="11.28515625" customWidth="1"/>
    <col min="10246" max="10246" width="12.28515625" customWidth="1"/>
    <col min="10247" max="10247" width="12.85546875" customWidth="1"/>
    <col min="10248" max="10248" width="8.28515625" bestFit="1" customWidth="1"/>
    <col min="10497" max="10497" width="10.5703125" customWidth="1"/>
    <col min="10498" max="10498" width="23.7109375" customWidth="1"/>
    <col min="10499" max="10499" width="12.85546875" customWidth="1"/>
    <col min="10500" max="10500" width="12.28515625" customWidth="1"/>
    <col min="10501" max="10501" width="11.28515625" customWidth="1"/>
    <col min="10502" max="10502" width="12.28515625" customWidth="1"/>
    <col min="10503" max="10503" width="12.85546875" customWidth="1"/>
    <col min="10504" max="10504" width="8.28515625" bestFit="1" customWidth="1"/>
    <col min="10753" max="10753" width="10.5703125" customWidth="1"/>
    <col min="10754" max="10754" width="23.7109375" customWidth="1"/>
    <col min="10755" max="10755" width="12.85546875" customWidth="1"/>
    <col min="10756" max="10756" width="12.28515625" customWidth="1"/>
    <col min="10757" max="10757" width="11.28515625" customWidth="1"/>
    <col min="10758" max="10758" width="12.28515625" customWidth="1"/>
    <col min="10759" max="10759" width="12.85546875" customWidth="1"/>
    <col min="10760" max="10760" width="8.28515625" bestFit="1" customWidth="1"/>
    <col min="11009" max="11009" width="10.5703125" customWidth="1"/>
    <col min="11010" max="11010" width="23.7109375" customWidth="1"/>
    <col min="11011" max="11011" width="12.85546875" customWidth="1"/>
    <col min="11012" max="11012" width="12.28515625" customWidth="1"/>
    <col min="11013" max="11013" width="11.28515625" customWidth="1"/>
    <col min="11014" max="11014" width="12.28515625" customWidth="1"/>
    <col min="11015" max="11015" width="12.85546875" customWidth="1"/>
    <col min="11016" max="11016" width="8.28515625" bestFit="1" customWidth="1"/>
    <col min="11265" max="11265" width="10.5703125" customWidth="1"/>
    <col min="11266" max="11266" width="23.7109375" customWidth="1"/>
    <col min="11267" max="11267" width="12.85546875" customWidth="1"/>
    <col min="11268" max="11268" width="12.28515625" customWidth="1"/>
    <col min="11269" max="11269" width="11.28515625" customWidth="1"/>
    <col min="11270" max="11270" width="12.28515625" customWidth="1"/>
    <col min="11271" max="11271" width="12.85546875" customWidth="1"/>
    <col min="11272" max="11272" width="8.28515625" bestFit="1" customWidth="1"/>
    <col min="11521" max="11521" width="10.5703125" customWidth="1"/>
    <col min="11522" max="11522" width="23.7109375" customWidth="1"/>
    <col min="11523" max="11523" width="12.85546875" customWidth="1"/>
    <col min="11524" max="11524" width="12.28515625" customWidth="1"/>
    <col min="11525" max="11525" width="11.28515625" customWidth="1"/>
    <col min="11526" max="11526" width="12.28515625" customWidth="1"/>
    <col min="11527" max="11527" width="12.85546875" customWidth="1"/>
    <col min="11528" max="11528" width="8.28515625" bestFit="1" customWidth="1"/>
    <col min="11777" max="11777" width="10.5703125" customWidth="1"/>
    <col min="11778" max="11778" width="23.7109375" customWidth="1"/>
    <col min="11779" max="11779" width="12.85546875" customWidth="1"/>
    <col min="11780" max="11780" width="12.28515625" customWidth="1"/>
    <col min="11781" max="11781" width="11.28515625" customWidth="1"/>
    <col min="11782" max="11782" width="12.28515625" customWidth="1"/>
    <col min="11783" max="11783" width="12.85546875" customWidth="1"/>
    <col min="11784" max="11784" width="8.28515625" bestFit="1" customWidth="1"/>
    <col min="12033" max="12033" width="10.5703125" customWidth="1"/>
    <col min="12034" max="12034" width="23.7109375" customWidth="1"/>
    <col min="12035" max="12035" width="12.85546875" customWidth="1"/>
    <col min="12036" max="12036" width="12.28515625" customWidth="1"/>
    <col min="12037" max="12037" width="11.28515625" customWidth="1"/>
    <col min="12038" max="12038" width="12.28515625" customWidth="1"/>
    <col min="12039" max="12039" width="12.85546875" customWidth="1"/>
    <col min="12040" max="12040" width="8.28515625" bestFit="1" customWidth="1"/>
    <col min="12289" max="12289" width="10.5703125" customWidth="1"/>
    <col min="12290" max="12290" width="23.7109375" customWidth="1"/>
    <col min="12291" max="12291" width="12.85546875" customWidth="1"/>
    <col min="12292" max="12292" width="12.28515625" customWidth="1"/>
    <col min="12293" max="12293" width="11.28515625" customWidth="1"/>
    <col min="12294" max="12294" width="12.28515625" customWidth="1"/>
    <col min="12295" max="12295" width="12.85546875" customWidth="1"/>
    <col min="12296" max="12296" width="8.28515625" bestFit="1" customWidth="1"/>
    <col min="12545" max="12545" width="10.5703125" customWidth="1"/>
    <col min="12546" max="12546" width="23.7109375" customWidth="1"/>
    <col min="12547" max="12547" width="12.85546875" customWidth="1"/>
    <col min="12548" max="12548" width="12.28515625" customWidth="1"/>
    <col min="12549" max="12549" width="11.28515625" customWidth="1"/>
    <col min="12550" max="12550" width="12.28515625" customWidth="1"/>
    <col min="12551" max="12551" width="12.85546875" customWidth="1"/>
    <col min="12552" max="12552" width="8.28515625" bestFit="1" customWidth="1"/>
    <col min="12801" max="12801" width="10.5703125" customWidth="1"/>
    <col min="12802" max="12802" width="23.7109375" customWidth="1"/>
    <col min="12803" max="12803" width="12.85546875" customWidth="1"/>
    <col min="12804" max="12804" width="12.28515625" customWidth="1"/>
    <col min="12805" max="12805" width="11.28515625" customWidth="1"/>
    <col min="12806" max="12806" width="12.28515625" customWidth="1"/>
    <col min="12807" max="12807" width="12.85546875" customWidth="1"/>
    <col min="12808" max="12808" width="8.28515625" bestFit="1" customWidth="1"/>
    <col min="13057" max="13057" width="10.5703125" customWidth="1"/>
    <col min="13058" max="13058" width="23.7109375" customWidth="1"/>
    <col min="13059" max="13059" width="12.85546875" customWidth="1"/>
    <col min="13060" max="13060" width="12.28515625" customWidth="1"/>
    <col min="13061" max="13061" width="11.28515625" customWidth="1"/>
    <col min="13062" max="13062" width="12.28515625" customWidth="1"/>
    <col min="13063" max="13063" width="12.85546875" customWidth="1"/>
    <col min="13064" max="13064" width="8.28515625" bestFit="1" customWidth="1"/>
    <col min="13313" max="13313" width="10.5703125" customWidth="1"/>
    <col min="13314" max="13314" width="23.7109375" customWidth="1"/>
    <col min="13315" max="13315" width="12.85546875" customWidth="1"/>
    <col min="13316" max="13316" width="12.28515625" customWidth="1"/>
    <col min="13317" max="13317" width="11.28515625" customWidth="1"/>
    <col min="13318" max="13318" width="12.28515625" customWidth="1"/>
    <col min="13319" max="13319" width="12.85546875" customWidth="1"/>
    <col min="13320" max="13320" width="8.28515625" bestFit="1" customWidth="1"/>
    <col min="13569" max="13569" width="10.5703125" customWidth="1"/>
    <col min="13570" max="13570" width="23.7109375" customWidth="1"/>
    <col min="13571" max="13571" width="12.85546875" customWidth="1"/>
    <col min="13572" max="13572" width="12.28515625" customWidth="1"/>
    <col min="13573" max="13573" width="11.28515625" customWidth="1"/>
    <col min="13574" max="13574" width="12.28515625" customWidth="1"/>
    <col min="13575" max="13575" width="12.85546875" customWidth="1"/>
    <col min="13576" max="13576" width="8.28515625" bestFit="1" customWidth="1"/>
    <col min="13825" max="13825" width="10.5703125" customWidth="1"/>
    <col min="13826" max="13826" width="23.7109375" customWidth="1"/>
    <col min="13827" max="13827" width="12.85546875" customWidth="1"/>
    <col min="13828" max="13828" width="12.28515625" customWidth="1"/>
    <col min="13829" max="13829" width="11.28515625" customWidth="1"/>
    <col min="13830" max="13830" width="12.28515625" customWidth="1"/>
    <col min="13831" max="13831" width="12.85546875" customWidth="1"/>
    <col min="13832" max="13832" width="8.28515625" bestFit="1" customWidth="1"/>
    <col min="14081" max="14081" width="10.5703125" customWidth="1"/>
    <col min="14082" max="14082" width="23.7109375" customWidth="1"/>
    <col min="14083" max="14083" width="12.85546875" customWidth="1"/>
    <col min="14084" max="14084" width="12.28515625" customWidth="1"/>
    <col min="14085" max="14085" width="11.28515625" customWidth="1"/>
    <col min="14086" max="14086" width="12.28515625" customWidth="1"/>
    <col min="14087" max="14087" width="12.85546875" customWidth="1"/>
    <col min="14088" max="14088" width="8.28515625" bestFit="1" customWidth="1"/>
    <col min="14337" max="14337" width="10.5703125" customWidth="1"/>
    <col min="14338" max="14338" width="23.7109375" customWidth="1"/>
    <col min="14339" max="14339" width="12.85546875" customWidth="1"/>
    <col min="14340" max="14340" width="12.28515625" customWidth="1"/>
    <col min="14341" max="14341" width="11.28515625" customWidth="1"/>
    <col min="14342" max="14342" width="12.28515625" customWidth="1"/>
    <col min="14343" max="14343" width="12.85546875" customWidth="1"/>
    <col min="14344" max="14344" width="8.28515625" bestFit="1" customWidth="1"/>
    <col min="14593" max="14593" width="10.5703125" customWidth="1"/>
    <col min="14594" max="14594" width="23.7109375" customWidth="1"/>
    <col min="14595" max="14595" width="12.85546875" customWidth="1"/>
    <col min="14596" max="14596" width="12.28515625" customWidth="1"/>
    <col min="14597" max="14597" width="11.28515625" customWidth="1"/>
    <col min="14598" max="14598" width="12.28515625" customWidth="1"/>
    <col min="14599" max="14599" width="12.85546875" customWidth="1"/>
    <col min="14600" max="14600" width="8.28515625" bestFit="1" customWidth="1"/>
    <col min="14849" max="14849" width="10.5703125" customWidth="1"/>
    <col min="14850" max="14850" width="23.7109375" customWidth="1"/>
    <col min="14851" max="14851" width="12.85546875" customWidth="1"/>
    <col min="14852" max="14852" width="12.28515625" customWidth="1"/>
    <col min="14853" max="14853" width="11.28515625" customWidth="1"/>
    <col min="14854" max="14854" width="12.28515625" customWidth="1"/>
    <col min="14855" max="14855" width="12.85546875" customWidth="1"/>
    <col min="14856" max="14856" width="8.28515625" bestFit="1" customWidth="1"/>
    <col min="15105" max="15105" width="10.5703125" customWidth="1"/>
    <col min="15106" max="15106" width="23.7109375" customWidth="1"/>
    <col min="15107" max="15107" width="12.85546875" customWidth="1"/>
    <col min="15108" max="15108" width="12.28515625" customWidth="1"/>
    <col min="15109" max="15109" width="11.28515625" customWidth="1"/>
    <col min="15110" max="15110" width="12.28515625" customWidth="1"/>
    <col min="15111" max="15111" width="12.85546875" customWidth="1"/>
    <col min="15112" max="15112" width="8.28515625" bestFit="1" customWidth="1"/>
    <col min="15361" max="15361" width="10.5703125" customWidth="1"/>
    <col min="15362" max="15362" width="23.7109375" customWidth="1"/>
    <col min="15363" max="15363" width="12.85546875" customWidth="1"/>
    <col min="15364" max="15364" width="12.28515625" customWidth="1"/>
    <col min="15365" max="15365" width="11.28515625" customWidth="1"/>
    <col min="15366" max="15366" width="12.28515625" customWidth="1"/>
    <col min="15367" max="15367" width="12.85546875" customWidth="1"/>
    <col min="15368" max="15368" width="8.28515625" bestFit="1" customWidth="1"/>
    <col min="15617" max="15617" width="10.5703125" customWidth="1"/>
    <col min="15618" max="15618" width="23.7109375" customWidth="1"/>
    <col min="15619" max="15619" width="12.85546875" customWidth="1"/>
    <col min="15620" max="15620" width="12.28515625" customWidth="1"/>
    <col min="15621" max="15621" width="11.28515625" customWidth="1"/>
    <col min="15622" max="15622" width="12.28515625" customWidth="1"/>
    <col min="15623" max="15623" width="12.85546875" customWidth="1"/>
    <col min="15624" max="15624" width="8.28515625" bestFit="1" customWidth="1"/>
    <col min="15873" max="15873" width="10.5703125" customWidth="1"/>
    <col min="15874" max="15874" width="23.7109375" customWidth="1"/>
    <col min="15875" max="15875" width="12.85546875" customWidth="1"/>
    <col min="15876" max="15876" width="12.28515625" customWidth="1"/>
    <col min="15877" max="15877" width="11.28515625" customWidth="1"/>
    <col min="15878" max="15878" width="12.28515625" customWidth="1"/>
    <col min="15879" max="15879" width="12.85546875" customWidth="1"/>
    <col min="15880" max="15880" width="8.28515625" bestFit="1" customWidth="1"/>
    <col min="16129" max="16129" width="10.5703125" customWidth="1"/>
    <col min="16130" max="16130" width="23.7109375" customWidth="1"/>
    <col min="16131" max="16131" width="12.85546875" customWidth="1"/>
    <col min="16132" max="16132" width="12.28515625" customWidth="1"/>
    <col min="16133" max="16133" width="11.28515625" customWidth="1"/>
    <col min="16134" max="16134" width="12.28515625" customWidth="1"/>
    <col min="16135" max="16135" width="12.85546875" customWidth="1"/>
    <col min="16136" max="16136" width="8.28515625" bestFit="1" customWidth="1"/>
  </cols>
  <sheetData>
    <row r="1" spans="1:6" ht="18" customHeight="1" x14ac:dyDescent="0.25">
      <c r="A1" s="500" t="s">
        <v>901</v>
      </c>
      <c r="B1" s="500"/>
      <c r="C1" s="500"/>
      <c r="D1" s="500"/>
      <c r="E1" s="500"/>
      <c r="F1" s="500"/>
    </row>
    <row r="2" spans="1:6" ht="18" customHeight="1" x14ac:dyDescent="0.25">
      <c r="B2" s="502" t="s">
        <v>48</v>
      </c>
      <c r="C2" s="502"/>
      <c r="D2" s="502"/>
      <c r="E2" s="502"/>
      <c r="F2" s="502"/>
    </row>
    <row r="3" spans="1:6" ht="15.75" thickBot="1" x14ac:dyDescent="0.3"/>
    <row r="4" spans="1:6" ht="26.25" thickBot="1" x14ac:dyDescent="0.3">
      <c r="B4" s="18" t="s">
        <v>21</v>
      </c>
      <c r="C4" s="839" t="s">
        <v>432</v>
      </c>
      <c r="D4" s="839"/>
      <c r="E4" s="839"/>
      <c r="F4" s="839"/>
    </row>
    <row r="5" spans="1:6" ht="15.75" thickBot="1" x14ac:dyDescent="0.3">
      <c r="B5" s="18" t="s">
        <v>4</v>
      </c>
      <c r="C5" s="504" t="s">
        <v>66</v>
      </c>
      <c r="D5" s="505"/>
      <c r="E5" s="505"/>
      <c r="F5" s="506"/>
    </row>
    <row r="6" spans="1:6" ht="26.25" thickBot="1" x14ac:dyDescent="0.3">
      <c r="B6" s="18" t="s">
        <v>26</v>
      </c>
      <c r="C6" s="482" t="s">
        <v>49</v>
      </c>
      <c r="D6" s="483"/>
      <c r="E6" s="483"/>
      <c r="F6" s="484"/>
    </row>
    <row r="7" spans="1:6" ht="15.75" thickBot="1" x14ac:dyDescent="0.3">
      <c r="B7" s="507" t="s">
        <v>7</v>
      </c>
      <c r="C7" s="508"/>
      <c r="D7" s="508"/>
      <c r="E7" s="508"/>
      <c r="F7" s="509"/>
    </row>
    <row r="8" spans="1:6" ht="15" customHeight="1" thickBot="1" x14ac:dyDescent="0.3">
      <c r="B8" s="510" t="s">
        <v>913</v>
      </c>
      <c r="C8" s="511"/>
      <c r="D8" s="511"/>
      <c r="E8" s="511"/>
      <c r="F8" s="512"/>
    </row>
    <row r="9" spans="1:6" ht="24.75" customHeight="1" thickBot="1" x14ac:dyDescent="0.3">
      <c r="B9" s="510"/>
      <c r="C9" s="511"/>
      <c r="D9" s="511"/>
      <c r="E9" s="511"/>
      <c r="F9" s="512"/>
    </row>
    <row r="10" spans="1:6" ht="57" customHeight="1" thickBot="1" x14ac:dyDescent="0.3">
      <c r="B10" s="510"/>
      <c r="C10" s="511"/>
      <c r="D10" s="511"/>
      <c r="E10" s="511"/>
      <c r="F10" s="512"/>
    </row>
    <row r="11" spans="1:6" ht="63.75" customHeight="1" thickBot="1" x14ac:dyDescent="0.3">
      <c r="B11" s="273" t="s">
        <v>10</v>
      </c>
      <c r="C11" s="840" t="s">
        <v>431</v>
      </c>
      <c r="D11" s="841"/>
      <c r="E11" s="841"/>
      <c r="F11" s="842"/>
    </row>
    <row r="12" spans="1:6" ht="23.25" customHeight="1" x14ac:dyDescent="0.25">
      <c r="B12" s="516" t="s">
        <v>11</v>
      </c>
      <c r="C12" s="2">
        <v>2019</v>
      </c>
      <c r="D12" s="2">
        <v>2020</v>
      </c>
      <c r="E12" s="2">
        <v>2021</v>
      </c>
      <c r="F12" s="2">
        <v>2022</v>
      </c>
    </row>
    <row r="13" spans="1:6" ht="15" customHeight="1" thickBot="1" x14ac:dyDescent="0.3">
      <c r="B13" s="517"/>
      <c r="C13" s="3" t="s">
        <v>5</v>
      </c>
      <c r="D13" s="3" t="s">
        <v>6</v>
      </c>
      <c r="E13" s="3" t="s">
        <v>6</v>
      </c>
      <c r="F13" s="3" t="s">
        <v>6</v>
      </c>
    </row>
    <row r="14" spans="1:6" ht="34.5" thickBot="1" x14ac:dyDescent="0.3">
      <c r="B14" s="274" t="s">
        <v>430</v>
      </c>
      <c r="C14" s="331">
        <v>3</v>
      </c>
      <c r="D14" s="331">
        <v>4</v>
      </c>
      <c r="E14" s="331">
        <v>5</v>
      </c>
      <c r="F14" s="331">
        <v>6</v>
      </c>
    </row>
    <row r="15" spans="1:6" ht="23.25" thickBot="1" x14ac:dyDescent="0.3">
      <c r="B15" s="274" t="s">
        <v>429</v>
      </c>
      <c r="C15" s="331">
        <v>5</v>
      </c>
      <c r="D15" s="331">
        <v>7</v>
      </c>
      <c r="E15" s="331">
        <v>9</v>
      </c>
      <c r="F15" s="331">
        <v>12</v>
      </c>
    </row>
    <row r="16" spans="1:6" ht="23.25" thickBot="1" x14ac:dyDescent="0.3">
      <c r="B16" s="274" t="s">
        <v>428</v>
      </c>
      <c r="C16" s="331">
        <v>64</v>
      </c>
      <c r="D16" s="331">
        <v>60</v>
      </c>
      <c r="E16" s="331">
        <v>58</v>
      </c>
      <c r="F16" s="331">
        <v>55</v>
      </c>
    </row>
    <row r="17" spans="2:6" ht="15.75" thickBot="1" x14ac:dyDescent="0.3">
      <c r="B17" s="275" t="s">
        <v>353</v>
      </c>
      <c r="C17" s="331">
        <v>1450</v>
      </c>
      <c r="D17" s="331">
        <v>1475</v>
      </c>
      <c r="E17" s="331">
        <v>1500</v>
      </c>
      <c r="F17" s="331">
        <v>1525</v>
      </c>
    </row>
    <row r="18" spans="2:6" ht="26.25" customHeight="1" thickBot="1" x14ac:dyDescent="0.3">
      <c r="B18" s="274" t="s">
        <v>427</v>
      </c>
      <c r="C18" s="355">
        <v>0.4</v>
      </c>
      <c r="D18" s="355">
        <v>0.43</v>
      </c>
      <c r="E18" s="355">
        <v>0.46</v>
      </c>
      <c r="F18" s="355">
        <v>0.5</v>
      </c>
    </row>
    <row r="19" spans="2:6" ht="23.25" customHeight="1" thickBot="1" x14ac:dyDescent="0.3">
      <c r="B19" s="15" t="s">
        <v>12</v>
      </c>
      <c r="C19" s="518" t="s">
        <v>426</v>
      </c>
      <c r="D19" s="519"/>
      <c r="E19" s="519"/>
      <c r="F19" s="520"/>
    </row>
    <row r="20" spans="2:6" ht="15" customHeight="1" thickBot="1" x14ac:dyDescent="0.3">
      <c r="B20" s="497" t="s">
        <v>13</v>
      </c>
      <c r="C20" s="498"/>
      <c r="D20" s="498"/>
      <c r="E20" s="498"/>
      <c r="F20" s="499"/>
    </row>
    <row r="21" spans="2:6" ht="23.25" thickBot="1" x14ac:dyDescent="0.3">
      <c r="B21" s="274" t="s">
        <v>425</v>
      </c>
      <c r="C21" s="331">
        <v>64</v>
      </c>
      <c r="D21" s="331">
        <v>60</v>
      </c>
      <c r="E21" s="331">
        <v>58</v>
      </c>
      <c r="F21" s="331">
        <v>55</v>
      </c>
    </row>
    <row r="22" spans="2:6" ht="15.75" thickBot="1" x14ac:dyDescent="0.3">
      <c r="B22" s="521" t="s">
        <v>33</v>
      </c>
      <c r="C22" s="522"/>
      <c r="D22" s="522"/>
      <c r="E22" s="522"/>
      <c r="F22" s="523"/>
    </row>
    <row r="23" spans="2:6" ht="15.75" thickBot="1" x14ac:dyDescent="0.3">
      <c r="B23" s="524" t="s">
        <v>43</v>
      </c>
      <c r="C23" s="544"/>
      <c r="D23" s="544"/>
      <c r="E23" s="544"/>
      <c r="F23" s="526"/>
    </row>
    <row r="24" spans="2:6" ht="15.75" thickBot="1" x14ac:dyDescent="0.3">
      <c r="B24" s="21" t="s">
        <v>28</v>
      </c>
      <c r="C24" s="642" t="s">
        <v>424</v>
      </c>
      <c r="D24" s="643"/>
      <c r="E24" s="643"/>
      <c r="F24" s="540"/>
    </row>
    <row r="25" spans="2:6" ht="46.9" customHeight="1" thickBot="1" x14ac:dyDescent="0.3">
      <c r="B25" s="4" t="s">
        <v>9</v>
      </c>
      <c r="C25" s="644" t="s">
        <v>423</v>
      </c>
      <c r="D25" s="645"/>
      <c r="E25" s="645"/>
      <c r="F25" s="530"/>
    </row>
    <row r="26" spans="2:6" ht="24" customHeight="1" thickBot="1" x14ac:dyDescent="0.3">
      <c r="B26" s="4" t="s">
        <v>14</v>
      </c>
      <c r="C26" s="531" t="s">
        <v>354</v>
      </c>
      <c r="D26" s="532"/>
      <c r="E26" s="532"/>
      <c r="F26" s="533"/>
    </row>
    <row r="27" spans="2:6" ht="27" customHeight="1" x14ac:dyDescent="0.25">
      <c r="B27" s="516"/>
      <c r="C27" s="19">
        <v>2019</v>
      </c>
      <c r="D27" s="19">
        <v>2020</v>
      </c>
      <c r="E27" s="19">
        <v>2021</v>
      </c>
      <c r="F27" s="19">
        <v>2022</v>
      </c>
    </row>
    <row r="28" spans="2:6" ht="25.5" customHeight="1" thickBot="1" x14ac:dyDescent="0.3">
      <c r="B28" s="517"/>
      <c r="C28" s="20" t="s">
        <v>5</v>
      </c>
      <c r="D28" s="20" t="s">
        <v>6</v>
      </c>
      <c r="E28" s="20" t="s">
        <v>6</v>
      </c>
      <c r="F28" s="20" t="s">
        <v>6</v>
      </c>
    </row>
    <row r="29" spans="2:6" ht="15.75" thickBot="1" x14ac:dyDescent="0.3">
      <c r="B29" s="4" t="s">
        <v>8</v>
      </c>
      <c r="C29" s="6">
        <v>7</v>
      </c>
      <c r="D29" s="6">
        <v>7</v>
      </c>
      <c r="E29" s="6">
        <v>7</v>
      </c>
      <c r="F29" s="6">
        <v>7</v>
      </c>
    </row>
    <row r="30" spans="2:6" ht="12.75" customHeight="1" thickBot="1" x14ac:dyDescent="0.3">
      <c r="B30" s="4" t="s">
        <v>15</v>
      </c>
      <c r="C30" s="6">
        <f>C59</f>
        <v>71400</v>
      </c>
      <c r="D30" s="6">
        <f>D59</f>
        <v>70400</v>
      </c>
      <c r="E30" s="6">
        <f>E59</f>
        <v>70400</v>
      </c>
      <c r="F30" s="6">
        <f>F59</f>
        <v>70400</v>
      </c>
    </row>
    <row r="31" spans="2:6" ht="16.5" customHeight="1" thickBot="1" x14ac:dyDescent="0.3">
      <c r="B31" s="4" t="s">
        <v>23</v>
      </c>
      <c r="C31" s="6">
        <f>D30/D29</f>
        <v>10057.142857142857</v>
      </c>
      <c r="D31" s="6">
        <f>E30/E29</f>
        <v>10057.142857142857</v>
      </c>
      <c r="E31" s="6">
        <f>F30/F29</f>
        <v>10057.142857142857</v>
      </c>
      <c r="F31" s="6">
        <f>F30/F29</f>
        <v>10057.142857142857</v>
      </c>
    </row>
    <row r="32" spans="2:6" ht="15.75" thickBot="1" x14ac:dyDescent="0.3">
      <c r="B32" s="4" t="s">
        <v>16</v>
      </c>
      <c r="C32" s="8"/>
      <c r="D32" s="8">
        <f t="shared" ref="D32:F33" si="0">D29/C29-1</f>
        <v>0</v>
      </c>
      <c r="E32" s="8">
        <f t="shared" si="0"/>
        <v>0</v>
      </c>
      <c r="F32" s="8">
        <f t="shared" si="0"/>
        <v>0</v>
      </c>
    </row>
    <row r="33" spans="2:7" ht="15.75" thickBot="1" x14ac:dyDescent="0.3">
      <c r="B33" s="4" t="s">
        <v>17</v>
      </c>
      <c r="C33" s="8"/>
      <c r="D33" s="8">
        <f t="shared" si="0"/>
        <v>-1.4005602240896309E-2</v>
      </c>
      <c r="E33" s="8">
        <f t="shared" si="0"/>
        <v>0</v>
      </c>
      <c r="F33" s="8">
        <f t="shared" si="0"/>
        <v>0</v>
      </c>
    </row>
    <row r="34" spans="2:7" ht="15.75" thickBot="1" x14ac:dyDescent="0.3">
      <c r="B34" s="4" t="s">
        <v>18</v>
      </c>
      <c r="C34" s="8"/>
      <c r="D34" s="8">
        <f>C31/D31-1</f>
        <v>0</v>
      </c>
      <c r="E34" s="8">
        <f>D31/C31-1</f>
        <v>0</v>
      </c>
      <c r="F34" s="8">
        <f>E31/D31-1</f>
        <v>0</v>
      </c>
    </row>
    <row r="35" spans="2:7" ht="15" customHeight="1" thickBot="1" x14ac:dyDescent="0.3">
      <c r="B35" s="534" t="s">
        <v>194</v>
      </c>
      <c r="C35" s="535"/>
      <c r="D35" s="535"/>
      <c r="E35" s="535"/>
      <c r="F35" s="536"/>
    </row>
    <row r="36" spans="2:7" ht="15.75" customHeight="1" x14ac:dyDescent="0.25">
      <c r="B36" s="516"/>
      <c r="C36" s="19">
        <v>2019</v>
      </c>
      <c r="D36" s="19">
        <v>2020</v>
      </c>
      <c r="E36" s="19">
        <v>2021</v>
      </c>
      <c r="F36" s="19">
        <v>2022</v>
      </c>
    </row>
    <row r="37" spans="2:7" ht="15.75" thickBot="1" x14ac:dyDescent="0.3">
      <c r="B37" s="517"/>
      <c r="C37" s="20" t="s">
        <v>5</v>
      </c>
      <c r="D37" s="20" t="s">
        <v>6</v>
      </c>
      <c r="E37" s="20" t="s">
        <v>6</v>
      </c>
      <c r="F37" s="19" t="s">
        <v>6</v>
      </c>
    </row>
    <row r="38" spans="2:7" ht="15.75" customHeight="1" thickBot="1" x14ac:dyDescent="0.3">
      <c r="B38" s="1" t="s">
        <v>0</v>
      </c>
      <c r="C38" s="9">
        <f>C39</f>
        <v>29562</v>
      </c>
      <c r="D38" s="9">
        <f>D39</f>
        <v>43000</v>
      </c>
      <c r="E38" s="29">
        <f>E39</f>
        <v>43000</v>
      </c>
      <c r="F38" s="276">
        <f>F39</f>
        <v>43000</v>
      </c>
    </row>
    <row r="39" spans="2:7" ht="12.75" customHeight="1" thickBot="1" x14ac:dyDescent="0.3">
      <c r="B39" s="11" t="s">
        <v>50</v>
      </c>
      <c r="C39" s="12">
        <v>29562</v>
      </c>
      <c r="D39" s="277">
        <v>43000</v>
      </c>
      <c r="E39" s="278">
        <v>43000</v>
      </c>
      <c r="F39" s="279">
        <v>43000</v>
      </c>
      <c r="G39" s="335"/>
    </row>
    <row r="40" spans="2:7" ht="12.75" customHeight="1" thickBot="1" x14ac:dyDescent="0.3">
      <c r="B40" s="11" t="s">
        <v>51</v>
      </c>
      <c r="C40" s="13"/>
      <c r="D40" s="280"/>
      <c r="E40" s="281"/>
      <c r="F40" s="282"/>
    </row>
    <row r="41" spans="2:7" ht="24.75" thickBot="1" x14ac:dyDescent="0.3">
      <c r="B41" s="1" t="s">
        <v>32</v>
      </c>
      <c r="C41" s="9">
        <f>C42</f>
        <v>5938</v>
      </c>
      <c r="D41" s="9">
        <f>D42</f>
        <v>7000</v>
      </c>
      <c r="E41" s="9">
        <f>E42</f>
        <v>7000</v>
      </c>
      <c r="F41" s="283">
        <f>F42</f>
        <v>7000</v>
      </c>
    </row>
    <row r="42" spans="2:7" ht="15.75" thickBot="1" x14ac:dyDescent="0.3">
      <c r="B42" s="11" t="s">
        <v>50</v>
      </c>
      <c r="C42" s="9">
        <v>5938</v>
      </c>
      <c r="D42" s="9">
        <v>7000</v>
      </c>
      <c r="E42" s="284">
        <v>7000</v>
      </c>
      <c r="F42" s="285">
        <v>7000</v>
      </c>
    </row>
    <row r="43" spans="2:7" ht="15.75" thickBot="1" x14ac:dyDescent="0.3">
      <c r="B43" s="11" t="s">
        <v>51</v>
      </c>
      <c r="C43" s="9"/>
      <c r="D43" s="9"/>
      <c r="E43" s="284"/>
      <c r="F43" s="285"/>
    </row>
    <row r="44" spans="2:7" ht="15.75" thickBot="1" x14ac:dyDescent="0.3">
      <c r="B44" s="242" t="s">
        <v>1</v>
      </c>
      <c r="C44" s="9">
        <f>C45</f>
        <v>35900</v>
      </c>
      <c r="D44" s="9">
        <f>D45</f>
        <v>20400</v>
      </c>
      <c r="E44" s="9">
        <f>E45</f>
        <v>20400</v>
      </c>
      <c r="F44" s="9">
        <f>F45</f>
        <v>20400</v>
      </c>
    </row>
    <row r="45" spans="2:7" ht="15.75" thickBot="1" x14ac:dyDescent="0.3">
      <c r="B45" s="243" t="s">
        <v>50</v>
      </c>
      <c r="C45" s="9">
        <v>35900</v>
      </c>
      <c r="D45" s="9">
        <v>20400</v>
      </c>
      <c r="E45" s="9">
        <v>20400</v>
      </c>
      <c r="F45" s="9">
        <v>20400</v>
      </c>
      <c r="G45" s="335"/>
    </row>
    <row r="46" spans="2:7" ht="15.75" thickBot="1" x14ac:dyDescent="0.3">
      <c r="B46" s="243" t="s">
        <v>51</v>
      </c>
      <c r="C46" s="9"/>
      <c r="D46" s="9"/>
      <c r="E46" s="9"/>
      <c r="F46" s="9"/>
    </row>
    <row r="47" spans="2:7" ht="15.75" thickBot="1" x14ac:dyDescent="0.3">
      <c r="B47" s="242" t="s">
        <v>2</v>
      </c>
      <c r="C47" s="9"/>
      <c r="D47" s="9"/>
      <c r="E47" s="9"/>
      <c r="F47" s="9"/>
    </row>
    <row r="48" spans="2:7" ht="15.75" thickBot="1" x14ac:dyDescent="0.3">
      <c r="B48" s="243" t="s">
        <v>50</v>
      </c>
      <c r="C48" s="9"/>
      <c r="D48" s="9"/>
      <c r="E48" s="9"/>
      <c r="F48" s="9"/>
    </row>
    <row r="49" spans="1:6" ht="15.75" thickBot="1" x14ac:dyDescent="0.3">
      <c r="B49" s="243" t="s">
        <v>51</v>
      </c>
      <c r="C49" s="9"/>
      <c r="D49" s="9"/>
      <c r="E49" s="9"/>
      <c r="F49" s="9"/>
    </row>
    <row r="50" spans="1:6" ht="15.75" thickBot="1" x14ac:dyDescent="0.3">
      <c r="B50" s="242" t="s">
        <v>24</v>
      </c>
      <c r="C50" s="9"/>
      <c r="D50" s="9"/>
      <c r="E50" s="9"/>
      <c r="F50" s="9"/>
    </row>
    <row r="51" spans="1:6" ht="15.75" thickBot="1" x14ac:dyDescent="0.3">
      <c r="B51" s="243" t="s">
        <v>50</v>
      </c>
      <c r="C51" s="9"/>
      <c r="D51" s="9"/>
      <c r="E51" s="9"/>
      <c r="F51" s="9"/>
    </row>
    <row r="52" spans="1:6" ht="15.75" thickBot="1" x14ac:dyDescent="0.3">
      <c r="B52" s="243" t="s">
        <v>51</v>
      </c>
      <c r="C52" s="9"/>
      <c r="D52" s="9"/>
      <c r="E52" s="9"/>
      <c r="F52" s="9"/>
    </row>
    <row r="53" spans="1:6" ht="15.75" thickBot="1" x14ac:dyDescent="0.3">
      <c r="B53" s="242" t="s">
        <v>25</v>
      </c>
      <c r="C53" s="9"/>
      <c r="D53" s="9"/>
      <c r="E53" s="9"/>
      <c r="F53" s="9"/>
    </row>
    <row r="54" spans="1:6" ht="15.75" thickBot="1" x14ac:dyDescent="0.3">
      <c r="B54" s="243" t="s">
        <v>50</v>
      </c>
      <c r="C54" s="9"/>
      <c r="D54" s="9"/>
      <c r="E54" s="9"/>
      <c r="F54" s="9"/>
    </row>
    <row r="55" spans="1:6" ht="15.75" thickBot="1" x14ac:dyDescent="0.3">
      <c r="B55" s="243" t="s">
        <v>51</v>
      </c>
      <c r="C55" s="9"/>
      <c r="D55" s="9"/>
      <c r="E55" s="9"/>
      <c r="F55" s="9"/>
    </row>
    <row r="56" spans="1:6" ht="24.75" thickBot="1" x14ac:dyDescent="0.3">
      <c r="B56" s="242" t="s">
        <v>3</v>
      </c>
      <c r="C56" s="9">
        <v>0</v>
      </c>
      <c r="D56" s="9">
        <v>0</v>
      </c>
      <c r="E56" s="9">
        <f>D56*1.03*0.99</f>
        <v>0</v>
      </c>
      <c r="F56" s="9">
        <f>E56*1.03*0.99</f>
        <v>0</v>
      </c>
    </row>
    <row r="57" spans="1:6" ht="15.75" thickBot="1" x14ac:dyDescent="0.3">
      <c r="B57" s="243" t="s">
        <v>50</v>
      </c>
      <c r="C57" s="36"/>
      <c r="D57" s="36"/>
      <c r="E57" s="36"/>
      <c r="F57" s="36"/>
    </row>
    <row r="58" spans="1:6" ht="15.75" thickBot="1" x14ac:dyDescent="0.3">
      <c r="B58" s="243" t="s">
        <v>51</v>
      </c>
      <c r="C58" s="37"/>
      <c r="D58" s="37"/>
      <c r="E58" s="36"/>
      <c r="F58" s="36"/>
    </row>
    <row r="59" spans="1:6" ht="15.75" thickBot="1" x14ac:dyDescent="0.3">
      <c r="B59" s="22" t="s">
        <v>34</v>
      </c>
      <c r="C59" s="12">
        <f>C38+C41+C44+C47+C50+C53+C56</f>
        <v>71400</v>
      </c>
      <c r="D59" s="12">
        <f>D38+D41+D44+D47+D50+D53+D56</f>
        <v>70400</v>
      </c>
      <c r="E59" s="12">
        <f>E38+E41+E44+E47+E50+E53+E56</f>
        <v>70400</v>
      </c>
      <c r="F59" s="12">
        <f>F38+F41+F44+F47+F50+F53+F56</f>
        <v>70400</v>
      </c>
    </row>
    <row r="60" spans="1:6" ht="15.75" thickBot="1" x14ac:dyDescent="0.3">
      <c r="B60" s="253" t="s">
        <v>36</v>
      </c>
      <c r="C60" s="26">
        <f>IF(C59-C30=0,0,"Error")</f>
        <v>0</v>
      </c>
      <c r="D60" s="26">
        <f>IF(D59-D30=0,0,"Error")</f>
        <v>0</v>
      </c>
      <c r="E60" s="26">
        <f>IF(E59-E30=0,0,"Error")</f>
        <v>0</v>
      </c>
      <c r="F60" s="26">
        <f>IF(F59-F30=0,0,"Error")</f>
        <v>0</v>
      </c>
    </row>
    <row r="61" spans="1:6" ht="15.75" thickBot="1" x14ac:dyDescent="0.3">
      <c r="A61" t="s">
        <v>902</v>
      </c>
      <c r="B61" s="119" t="s">
        <v>57</v>
      </c>
      <c r="C61" s="639" t="s">
        <v>422</v>
      </c>
      <c r="D61" s="640"/>
      <c r="E61" s="640"/>
      <c r="F61" s="641"/>
    </row>
    <row r="62" spans="1:6" ht="39" customHeight="1" thickBot="1" x14ac:dyDescent="0.3">
      <c r="B62" s="4" t="s">
        <v>9</v>
      </c>
      <c r="C62" s="497" t="s">
        <v>421</v>
      </c>
      <c r="D62" s="498"/>
      <c r="E62" s="498"/>
      <c r="F62" s="499"/>
    </row>
    <row r="63" spans="1:6" ht="15.75" thickBot="1" x14ac:dyDescent="0.3">
      <c r="B63" s="4" t="s">
        <v>14</v>
      </c>
      <c r="C63" s="531" t="s">
        <v>322</v>
      </c>
      <c r="D63" s="532"/>
      <c r="E63" s="532"/>
      <c r="F63" s="533"/>
    </row>
    <row r="64" spans="1:6" ht="15.75" customHeight="1" x14ac:dyDescent="0.25">
      <c r="B64" s="516"/>
      <c r="C64" s="19">
        <v>2019</v>
      </c>
      <c r="D64" s="19">
        <v>2020</v>
      </c>
      <c r="E64" s="19">
        <v>2021</v>
      </c>
      <c r="F64" s="19">
        <v>2022</v>
      </c>
    </row>
    <row r="65" spans="2:6" ht="12.75" customHeight="1" thickBot="1" x14ac:dyDescent="0.3">
      <c r="B65" s="517"/>
      <c r="C65" s="19" t="s">
        <v>5</v>
      </c>
      <c r="D65" s="19" t="s">
        <v>6</v>
      </c>
      <c r="E65" s="19" t="s">
        <v>6</v>
      </c>
      <c r="F65" s="19" t="s">
        <v>6</v>
      </c>
    </row>
    <row r="66" spans="2:6" ht="12.75" customHeight="1" thickBot="1" x14ac:dyDescent="0.3">
      <c r="B66" s="286" t="s">
        <v>8</v>
      </c>
      <c r="C66" s="287">
        <v>2050</v>
      </c>
      <c r="D66" s="287">
        <v>2050</v>
      </c>
      <c r="E66" s="287">
        <v>2050</v>
      </c>
      <c r="F66" s="288">
        <v>2050</v>
      </c>
    </row>
    <row r="67" spans="2:6" ht="15.75" thickBot="1" x14ac:dyDescent="0.3">
      <c r="B67" s="4" t="s">
        <v>15</v>
      </c>
      <c r="C67" s="289">
        <f>C96</f>
        <v>12700</v>
      </c>
      <c r="D67" s="290">
        <f>D96</f>
        <v>12700</v>
      </c>
      <c r="E67" s="123">
        <f>E96</f>
        <v>12700</v>
      </c>
      <c r="F67" s="290">
        <f>F96</f>
        <v>12700</v>
      </c>
    </row>
    <row r="68" spans="2:6" ht="15.75" thickBot="1" x14ac:dyDescent="0.3">
      <c r="B68" s="286" t="s">
        <v>23</v>
      </c>
      <c r="C68" s="290">
        <f>C67/C66</f>
        <v>6.1951219512195124</v>
      </c>
      <c r="D68" s="290">
        <f>D67/D66</f>
        <v>6.1951219512195124</v>
      </c>
      <c r="E68" s="290">
        <f>E67/E66</f>
        <v>6.1951219512195124</v>
      </c>
      <c r="F68" s="291">
        <v>6</v>
      </c>
    </row>
    <row r="69" spans="2:6" ht="15.75" thickBot="1" x14ac:dyDescent="0.3">
      <c r="B69" s="4" t="s">
        <v>16</v>
      </c>
      <c r="C69" s="478"/>
      <c r="D69" s="8">
        <f>C66/D66-1</f>
        <v>0</v>
      </c>
      <c r="E69" s="8">
        <f>D66/E66-1</f>
        <v>0</v>
      </c>
      <c r="F69" s="8">
        <f>E66/F66-1</f>
        <v>0</v>
      </c>
    </row>
    <row r="70" spans="2:6" ht="15.75" thickBot="1" x14ac:dyDescent="0.3">
      <c r="B70" s="4" t="s">
        <v>17</v>
      </c>
      <c r="C70" s="478"/>
      <c r="D70" s="8">
        <f>C67/D67-1</f>
        <v>0</v>
      </c>
      <c r="E70" s="8">
        <f>D67/C67-1</f>
        <v>0</v>
      </c>
      <c r="F70" s="8">
        <f>E67/D67-1</f>
        <v>0</v>
      </c>
    </row>
    <row r="71" spans="2:6" ht="15.75" thickBot="1" x14ac:dyDescent="0.3">
      <c r="B71" s="4" t="s">
        <v>18</v>
      </c>
      <c r="C71" s="478"/>
      <c r="D71" s="8">
        <f>C68/D68-1</f>
        <v>0</v>
      </c>
      <c r="E71" s="8">
        <f>D68/C68-1</f>
        <v>0</v>
      </c>
      <c r="F71" s="8">
        <f>E68/D68-1</f>
        <v>0</v>
      </c>
    </row>
    <row r="72" spans="2:6" ht="15" customHeight="1" thickBot="1" x14ac:dyDescent="0.3">
      <c r="B72" s="534" t="s">
        <v>195</v>
      </c>
      <c r="C72" s="535"/>
      <c r="D72" s="535"/>
      <c r="E72" s="535"/>
      <c r="F72" s="536"/>
    </row>
    <row r="73" spans="2:6" x14ac:dyDescent="0.25">
      <c r="B73" s="516"/>
      <c r="C73" s="19">
        <v>2019</v>
      </c>
      <c r="D73" s="19">
        <v>2020</v>
      </c>
      <c r="E73" s="19">
        <v>2021</v>
      </c>
      <c r="F73" s="19">
        <v>2022</v>
      </c>
    </row>
    <row r="74" spans="2:6" ht="15.75" thickBot="1" x14ac:dyDescent="0.3">
      <c r="B74" s="517"/>
      <c r="C74" s="20" t="s">
        <v>5</v>
      </c>
      <c r="D74" s="20" t="s">
        <v>6</v>
      </c>
      <c r="E74" s="20" t="s">
        <v>6</v>
      </c>
      <c r="F74" s="20" t="s">
        <v>6</v>
      </c>
    </row>
    <row r="75" spans="2:6" ht="15.75" thickBot="1" x14ac:dyDescent="0.3">
      <c r="B75" s="242" t="s">
        <v>0</v>
      </c>
      <c r="C75" s="9"/>
      <c r="D75" s="9"/>
      <c r="E75" s="9"/>
      <c r="F75" s="9"/>
    </row>
    <row r="76" spans="2:6" ht="15.75" thickBot="1" x14ac:dyDescent="0.3">
      <c r="B76" s="243" t="s">
        <v>50</v>
      </c>
      <c r="C76" s="12"/>
      <c r="D76" s="13"/>
      <c r="E76" s="13"/>
      <c r="F76" s="13"/>
    </row>
    <row r="77" spans="2:6" ht="15.75" thickBot="1" x14ac:dyDescent="0.3">
      <c r="B77" s="243" t="s">
        <v>51</v>
      </c>
      <c r="C77" s="12"/>
      <c r="D77" s="13"/>
      <c r="E77" s="13"/>
      <c r="F77" s="13"/>
    </row>
    <row r="78" spans="2:6" ht="24.75" thickBot="1" x14ac:dyDescent="0.3">
      <c r="B78" s="242" t="s">
        <v>32</v>
      </c>
      <c r="C78" s="9"/>
      <c r="D78" s="9"/>
      <c r="E78" s="9"/>
      <c r="F78" s="9"/>
    </row>
    <row r="79" spans="2:6" ht="15.75" thickBot="1" x14ac:dyDescent="0.3">
      <c r="B79" s="243" t="s">
        <v>50</v>
      </c>
      <c r="C79" s="12"/>
      <c r="D79" s="9"/>
      <c r="E79" s="9"/>
      <c r="F79" s="9"/>
    </row>
    <row r="80" spans="2:6" ht="15.75" thickBot="1" x14ac:dyDescent="0.3">
      <c r="B80" s="243" t="s">
        <v>51</v>
      </c>
      <c r="C80" s="12"/>
      <c r="D80" s="9"/>
      <c r="E80" s="9"/>
      <c r="F80" s="9"/>
    </row>
    <row r="81" spans="2:6" ht="15.75" thickBot="1" x14ac:dyDescent="0.3">
      <c r="B81" s="1" t="s">
        <v>1</v>
      </c>
      <c r="C81" s="74">
        <f>C82</f>
        <v>12700</v>
      </c>
      <c r="D81" s="74">
        <f>D82</f>
        <v>12700</v>
      </c>
      <c r="E81" s="74">
        <f>E82</f>
        <v>12700</v>
      </c>
      <c r="F81" s="74">
        <f>F82</f>
        <v>12700</v>
      </c>
    </row>
    <row r="82" spans="2:6" ht="15.75" thickBot="1" x14ac:dyDescent="0.3">
      <c r="B82" s="11" t="s">
        <v>50</v>
      </c>
      <c r="C82" s="12">
        <v>12700</v>
      </c>
      <c r="D82" s="9">
        <v>12700</v>
      </c>
      <c r="E82" s="9">
        <v>12700</v>
      </c>
      <c r="F82" s="9">
        <v>12700</v>
      </c>
    </row>
    <row r="83" spans="2:6" ht="15" customHeight="1" thickBot="1" x14ac:dyDescent="0.3">
      <c r="B83" s="11" t="s">
        <v>51</v>
      </c>
      <c r="C83" s="12"/>
      <c r="D83" s="9"/>
      <c r="E83" s="9"/>
      <c r="F83" s="9"/>
    </row>
    <row r="84" spans="2:6" ht="15.75" thickBot="1" x14ac:dyDescent="0.3">
      <c r="B84" s="1" t="s">
        <v>2</v>
      </c>
      <c r="C84" s="12"/>
      <c r="D84" s="9"/>
      <c r="E84" s="9"/>
      <c r="F84" s="9"/>
    </row>
    <row r="85" spans="2:6" ht="15.75" thickBot="1" x14ac:dyDescent="0.3">
      <c r="B85" s="11" t="s">
        <v>50</v>
      </c>
      <c r="C85" s="12"/>
      <c r="D85" s="9"/>
      <c r="E85" s="9"/>
      <c r="F85" s="9"/>
    </row>
    <row r="86" spans="2:6" ht="15.75" thickBot="1" x14ac:dyDescent="0.3">
      <c r="B86" s="11" t="s">
        <v>51</v>
      </c>
      <c r="C86" s="12"/>
      <c r="D86" s="9"/>
      <c r="E86" s="9"/>
      <c r="F86" s="9"/>
    </row>
    <row r="87" spans="2:6" ht="15.75" thickBot="1" x14ac:dyDescent="0.3">
      <c r="B87" s="1" t="s">
        <v>24</v>
      </c>
      <c r="C87" s="12"/>
      <c r="D87" s="9"/>
      <c r="E87" s="9"/>
      <c r="F87" s="9"/>
    </row>
    <row r="88" spans="2:6" ht="15.75" thickBot="1" x14ac:dyDescent="0.3">
      <c r="B88" s="11" t="s">
        <v>50</v>
      </c>
      <c r="C88" s="12"/>
      <c r="D88" s="9"/>
      <c r="E88" s="9"/>
      <c r="F88" s="9"/>
    </row>
    <row r="89" spans="2:6" ht="17.25" customHeight="1" thickBot="1" x14ac:dyDescent="0.3">
      <c r="B89" s="11" t="s">
        <v>51</v>
      </c>
      <c r="C89" s="12"/>
      <c r="D89" s="9"/>
      <c r="E89" s="9"/>
      <c r="F89" s="9"/>
    </row>
    <row r="90" spans="2:6" ht="15.75" thickBot="1" x14ac:dyDescent="0.3">
      <c r="B90" s="1" t="s">
        <v>25</v>
      </c>
      <c r="C90" s="12"/>
      <c r="D90" s="9"/>
      <c r="E90" s="9"/>
      <c r="F90" s="9"/>
    </row>
    <row r="91" spans="2:6" ht="15.75" thickBot="1" x14ac:dyDescent="0.3">
      <c r="B91" s="11" t="s">
        <v>50</v>
      </c>
      <c r="C91" s="12"/>
      <c r="D91" s="9"/>
      <c r="E91" s="9"/>
      <c r="F91" s="9"/>
    </row>
    <row r="92" spans="2:6" ht="15.75" thickBot="1" x14ac:dyDescent="0.3">
      <c r="B92" s="11" t="s">
        <v>51</v>
      </c>
      <c r="C92" s="12"/>
      <c r="D92" s="9"/>
      <c r="E92" s="9"/>
      <c r="F92" s="9"/>
    </row>
    <row r="93" spans="2:6" ht="25.5" customHeight="1" thickBot="1" x14ac:dyDescent="0.3">
      <c r="B93" s="1" t="s">
        <v>3</v>
      </c>
      <c r="C93" s="12"/>
      <c r="D93" s="9"/>
      <c r="E93" s="9"/>
      <c r="F93" s="9"/>
    </row>
    <row r="94" spans="2:6" ht="15.75" thickBot="1" x14ac:dyDescent="0.3">
      <c r="B94" s="11" t="s">
        <v>50</v>
      </c>
      <c r="C94" s="12"/>
      <c r="D94" s="9"/>
      <c r="E94" s="9"/>
      <c r="F94" s="9"/>
    </row>
    <row r="95" spans="2:6" ht="15.75" thickBot="1" x14ac:dyDescent="0.3">
      <c r="B95" s="11" t="s">
        <v>51</v>
      </c>
      <c r="C95" s="12"/>
      <c r="D95" s="9"/>
      <c r="E95" s="9"/>
      <c r="F95" s="9"/>
    </row>
    <row r="96" spans="2:6" ht="15.75" thickBot="1" x14ac:dyDescent="0.3">
      <c r="B96" s="24" t="s">
        <v>78</v>
      </c>
      <c r="C96" s="12">
        <f>C93+C90+C87+C84+C81+C78+C75</f>
        <v>12700</v>
      </c>
      <c r="D96" s="12">
        <f>D93+D90+D87+D84+D81+D78+D75</f>
        <v>12700</v>
      </c>
      <c r="E96" s="12">
        <f>E93+E90+E87+E84+E81+E78+E75</f>
        <v>12700</v>
      </c>
      <c r="F96" s="12">
        <f>F93+F90+F87+F84+F81+F78+F75</f>
        <v>12700</v>
      </c>
    </row>
    <row r="97" spans="2:6" ht="15.75" thickBot="1" x14ac:dyDescent="0.3">
      <c r="B97" s="253" t="s">
        <v>36</v>
      </c>
      <c r="C97" s="26">
        <f>IF(C96-C67=0,0,"Error")</f>
        <v>0</v>
      </c>
      <c r="D97" s="26">
        <f>IF(D96-D67=0,0,"Error")</f>
        <v>0</v>
      </c>
      <c r="E97" s="26">
        <f>IF(E96-E67=0,0,"Error")</f>
        <v>0</v>
      </c>
      <c r="F97" s="26">
        <f>IF(F96-F67=0,0,"Error")</f>
        <v>0</v>
      </c>
    </row>
    <row r="98" spans="2:6" ht="25.5" customHeight="1" thickBot="1" x14ac:dyDescent="0.3">
      <c r="B98" s="119" t="s">
        <v>79</v>
      </c>
      <c r="C98" s="639" t="s">
        <v>420</v>
      </c>
      <c r="D98" s="640"/>
      <c r="E98" s="640"/>
      <c r="F98" s="641"/>
    </row>
    <row r="99" spans="2:6" ht="25.5" customHeight="1" thickBot="1" x14ac:dyDescent="0.3">
      <c r="B99" s="4" t="s">
        <v>9</v>
      </c>
      <c r="C99" s="497" t="s">
        <v>419</v>
      </c>
      <c r="D99" s="498"/>
      <c r="E99" s="498"/>
      <c r="F99" s="499"/>
    </row>
    <row r="100" spans="2:6" ht="15.75" thickBot="1" x14ac:dyDescent="0.3">
      <c r="B100" s="4" t="s">
        <v>14</v>
      </c>
      <c r="C100" s="531" t="s">
        <v>355</v>
      </c>
      <c r="D100" s="532"/>
      <c r="E100" s="532"/>
      <c r="F100" s="533"/>
    </row>
    <row r="101" spans="2:6" x14ac:dyDescent="0.25">
      <c r="B101" s="516"/>
      <c r="C101" s="19">
        <v>2019</v>
      </c>
      <c r="D101" s="19">
        <v>2020</v>
      </c>
      <c r="E101" s="19">
        <v>2021</v>
      </c>
      <c r="F101" s="19">
        <v>2022</v>
      </c>
    </row>
    <row r="102" spans="2:6" ht="15.75" thickBot="1" x14ac:dyDescent="0.3">
      <c r="B102" s="517"/>
      <c r="C102" s="20" t="s">
        <v>5</v>
      </c>
      <c r="D102" s="20" t="s">
        <v>6</v>
      </c>
      <c r="E102" s="20" t="s">
        <v>6</v>
      </c>
      <c r="F102" s="20" t="s">
        <v>6</v>
      </c>
    </row>
    <row r="103" spans="2:6" ht="15.75" thickBot="1" x14ac:dyDescent="0.3">
      <c r="B103" s="4" t="s">
        <v>8</v>
      </c>
      <c r="C103" s="38">
        <v>1</v>
      </c>
      <c r="D103" s="38">
        <v>1</v>
      </c>
      <c r="E103" s="38">
        <v>1</v>
      </c>
      <c r="F103" s="38">
        <v>1</v>
      </c>
    </row>
    <row r="104" spans="2:6" ht="15.75" thickBot="1" x14ac:dyDescent="0.3">
      <c r="B104" s="4" t="s">
        <v>15</v>
      </c>
      <c r="C104" s="6">
        <f>C133</f>
        <v>5500</v>
      </c>
      <c r="D104" s="6">
        <f>D133</f>
        <v>5500</v>
      </c>
      <c r="E104" s="6">
        <f>E133</f>
        <v>5500</v>
      </c>
      <c r="F104" s="6">
        <f>F133</f>
        <v>5500</v>
      </c>
    </row>
    <row r="105" spans="2:6" ht="15.75" thickBot="1" x14ac:dyDescent="0.3">
      <c r="B105" s="4" t="s">
        <v>23</v>
      </c>
      <c r="C105" s="6">
        <f>C104/C103</f>
        <v>5500</v>
      </c>
      <c r="D105" s="6">
        <f>D104/D103</f>
        <v>5500</v>
      </c>
      <c r="E105" s="6">
        <f>E104/E103</f>
        <v>5500</v>
      </c>
      <c r="F105" s="6">
        <f>F104/F103</f>
        <v>5500</v>
      </c>
    </row>
    <row r="106" spans="2:6" ht="15.75" thickBot="1" x14ac:dyDescent="0.3">
      <c r="B106" s="4" t="s">
        <v>16</v>
      </c>
      <c r="C106" s="8"/>
      <c r="D106" s="8">
        <f t="shared" ref="D106:F108" si="1">D103/C103-1</f>
        <v>0</v>
      </c>
      <c r="E106" s="8">
        <f t="shared" si="1"/>
        <v>0</v>
      </c>
      <c r="F106" s="8">
        <f t="shared" si="1"/>
        <v>0</v>
      </c>
    </row>
    <row r="107" spans="2:6" ht="15.75" thickBot="1" x14ac:dyDescent="0.3">
      <c r="B107" s="4" t="s">
        <v>17</v>
      </c>
      <c r="C107" s="8"/>
      <c r="D107" s="8">
        <f t="shared" si="1"/>
        <v>0</v>
      </c>
      <c r="E107" s="8">
        <f t="shared" si="1"/>
        <v>0</v>
      </c>
      <c r="F107" s="8">
        <f t="shared" si="1"/>
        <v>0</v>
      </c>
    </row>
    <row r="108" spans="2:6" ht="15.75" thickBot="1" x14ac:dyDescent="0.3">
      <c r="B108" s="4" t="s">
        <v>18</v>
      </c>
      <c r="C108" s="8"/>
      <c r="D108" s="8">
        <f t="shared" si="1"/>
        <v>0</v>
      </c>
      <c r="E108" s="8">
        <f t="shared" si="1"/>
        <v>0</v>
      </c>
      <c r="F108" s="8">
        <f t="shared" si="1"/>
        <v>0</v>
      </c>
    </row>
    <row r="109" spans="2:6" ht="15.75" thickBot="1" x14ac:dyDescent="0.3">
      <c r="B109" s="534" t="s">
        <v>196</v>
      </c>
      <c r="C109" s="535"/>
      <c r="D109" s="535"/>
      <c r="E109" s="535"/>
      <c r="F109" s="536"/>
    </row>
    <row r="110" spans="2:6" x14ac:dyDescent="0.25">
      <c r="B110" s="516"/>
      <c r="C110" s="19">
        <v>2019</v>
      </c>
      <c r="D110" s="19">
        <v>2020</v>
      </c>
      <c r="E110" s="19">
        <v>2021</v>
      </c>
      <c r="F110" s="19">
        <v>2022</v>
      </c>
    </row>
    <row r="111" spans="2:6" ht="15.75" thickBot="1" x14ac:dyDescent="0.3">
      <c r="B111" s="517"/>
      <c r="C111" s="20" t="s">
        <v>5</v>
      </c>
      <c r="D111" s="20" t="s">
        <v>6</v>
      </c>
      <c r="E111" s="20" t="s">
        <v>6</v>
      </c>
      <c r="F111" s="20" t="s">
        <v>6</v>
      </c>
    </row>
    <row r="112" spans="2:6" ht="15.75" thickBot="1" x14ac:dyDescent="0.3">
      <c r="B112" s="242" t="s">
        <v>0</v>
      </c>
      <c r="C112" s="9"/>
      <c r="D112" s="9"/>
      <c r="E112" s="9"/>
      <c r="F112" s="9"/>
    </row>
    <row r="113" spans="2:6" ht="15.75" thickBot="1" x14ac:dyDescent="0.3">
      <c r="B113" s="243" t="s">
        <v>50</v>
      </c>
      <c r="C113" s="12"/>
      <c r="D113" s="13"/>
      <c r="E113" s="13"/>
      <c r="F113" s="13"/>
    </row>
    <row r="114" spans="2:6" ht="15.75" thickBot="1" x14ac:dyDescent="0.3">
      <c r="B114" s="243" t="s">
        <v>51</v>
      </c>
      <c r="C114" s="12"/>
      <c r="D114" s="13"/>
      <c r="E114" s="13"/>
      <c r="F114" s="13"/>
    </row>
    <row r="115" spans="2:6" ht="24.75" thickBot="1" x14ac:dyDescent="0.3">
      <c r="B115" s="1" t="s">
        <v>32</v>
      </c>
      <c r="C115" s="9"/>
      <c r="D115" s="9"/>
      <c r="E115" s="9"/>
      <c r="F115" s="9"/>
    </row>
    <row r="116" spans="2:6" ht="18" customHeight="1" thickBot="1" x14ac:dyDescent="0.3">
      <c r="B116" s="11" t="s">
        <v>50</v>
      </c>
      <c r="C116" s="12"/>
      <c r="D116" s="9"/>
      <c r="E116" s="9"/>
      <c r="F116" s="9"/>
    </row>
    <row r="117" spans="2:6" ht="19.5" customHeight="1" thickBot="1" x14ac:dyDescent="0.3">
      <c r="B117" s="11" t="s">
        <v>51</v>
      </c>
      <c r="C117" s="12"/>
      <c r="D117" s="9"/>
      <c r="E117" s="283"/>
      <c r="F117" s="354"/>
    </row>
    <row r="118" spans="2:6" ht="15" customHeight="1" thickBot="1" x14ac:dyDescent="0.3">
      <c r="B118" s="1" t="s">
        <v>1</v>
      </c>
      <c r="C118" s="40">
        <v>5500</v>
      </c>
      <c r="D118" s="292">
        <v>5500</v>
      </c>
      <c r="E118" s="353">
        <v>5500</v>
      </c>
      <c r="F118" s="353">
        <v>5500</v>
      </c>
    </row>
    <row r="119" spans="2:6" ht="15.75" thickBot="1" x14ac:dyDescent="0.3">
      <c r="B119" s="11" t="s">
        <v>50</v>
      </c>
      <c r="C119" s="12">
        <v>5500</v>
      </c>
      <c r="D119" s="284">
        <v>5500</v>
      </c>
      <c r="E119" s="352">
        <v>5500</v>
      </c>
      <c r="F119" s="353">
        <v>5500</v>
      </c>
    </row>
    <row r="120" spans="2:6" ht="15.75" thickBot="1" x14ac:dyDescent="0.3">
      <c r="B120" s="11" t="s">
        <v>51</v>
      </c>
      <c r="C120" s="12"/>
      <c r="D120" s="9"/>
      <c r="E120" s="9"/>
      <c r="F120" s="40"/>
    </row>
    <row r="121" spans="2:6" ht="15.75" thickBot="1" x14ac:dyDescent="0.3">
      <c r="B121" s="1" t="s">
        <v>2</v>
      </c>
      <c r="C121" s="12"/>
      <c r="D121" s="9"/>
      <c r="E121" s="9"/>
      <c r="F121" s="9"/>
    </row>
    <row r="122" spans="2:6" ht="15.75" thickBot="1" x14ac:dyDescent="0.3">
      <c r="B122" s="11" t="s">
        <v>50</v>
      </c>
      <c r="C122" s="12"/>
      <c r="D122" s="9"/>
      <c r="E122" s="9"/>
      <c r="F122" s="9"/>
    </row>
    <row r="123" spans="2:6" ht="15.75" thickBot="1" x14ac:dyDescent="0.3">
      <c r="B123" s="11" t="s">
        <v>51</v>
      </c>
      <c r="C123" s="12"/>
      <c r="D123" s="9"/>
      <c r="E123" s="9"/>
      <c r="F123" s="9"/>
    </row>
    <row r="124" spans="2:6" ht="15.75" thickBot="1" x14ac:dyDescent="0.3">
      <c r="B124" s="1" t="s">
        <v>24</v>
      </c>
      <c r="C124" s="12"/>
      <c r="D124" s="9"/>
      <c r="E124" s="9"/>
      <c r="F124" s="9"/>
    </row>
    <row r="125" spans="2:6" ht="15.75" thickBot="1" x14ac:dyDescent="0.3">
      <c r="B125" s="11" t="s">
        <v>50</v>
      </c>
      <c r="C125" s="12"/>
      <c r="D125" s="9"/>
      <c r="E125" s="9"/>
      <c r="F125" s="9"/>
    </row>
    <row r="126" spans="2:6" ht="15.75" thickBot="1" x14ac:dyDescent="0.3">
      <c r="B126" s="11" t="s">
        <v>51</v>
      </c>
      <c r="C126" s="12"/>
      <c r="D126" s="9"/>
      <c r="E126" s="9"/>
      <c r="F126" s="9"/>
    </row>
    <row r="127" spans="2:6" ht="15.75" thickBot="1" x14ac:dyDescent="0.3">
      <c r="B127" s="1" t="s">
        <v>25</v>
      </c>
      <c r="C127" s="12">
        <v>0</v>
      </c>
      <c r="D127" s="9">
        <v>0</v>
      </c>
      <c r="E127" s="9">
        <v>0</v>
      </c>
      <c r="F127" s="9">
        <v>0</v>
      </c>
    </row>
    <row r="128" spans="2:6" ht="15.75" thickBot="1" x14ac:dyDescent="0.3">
      <c r="B128" s="11" t="s">
        <v>50</v>
      </c>
      <c r="C128" s="12"/>
      <c r="D128" s="9"/>
      <c r="E128" s="9"/>
      <c r="F128" s="9"/>
    </row>
    <row r="129" spans="2:6" ht="15.75" thickBot="1" x14ac:dyDescent="0.3">
      <c r="B129" s="11" t="s">
        <v>51</v>
      </c>
      <c r="C129" s="12"/>
      <c r="D129" s="9"/>
      <c r="E129" s="9"/>
      <c r="F129" s="9"/>
    </row>
    <row r="130" spans="2:6" ht="25.5" customHeight="1" thickBot="1" x14ac:dyDescent="0.3">
      <c r="B130" s="1" t="s">
        <v>3</v>
      </c>
      <c r="C130" s="12"/>
      <c r="D130" s="9"/>
      <c r="E130" s="9"/>
      <c r="F130" s="9"/>
    </row>
    <row r="131" spans="2:6" ht="15.75" thickBot="1" x14ac:dyDescent="0.3">
      <c r="B131" s="11" t="s">
        <v>50</v>
      </c>
      <c r="C131" s="12"/>
      <c r="D131" s="9"/>
      <c r="E131" s="9"/>
      <c r="F131" s="9"/>
    </row>
    <row r="132" spans="2:6" ht="15.75" thickBot="1" x14ac:dyDescent="0.3">
      <c r="B132" s="11" t="s">
        <v>51</v>
      </c>
      <c r="C132" s="12"/>
      <c r="D132" s="9"/>
      <c r="E132" s="9"/>
      <c r="F132" s="9"/>
    </row>
    <row r="133" spans="2:6" ht="25.5" customHeight="1" thickBot="1" x14ac:dyDescent="0.3">
      <c r="B133" s="24" t="s">
        <v>80</v>
      </c>
      <c r="C133" s="12">
        <f>SUM(C127+C118+C121+C115+C112+C124+C130)</f>
        <v>5500</v>
      </c>
      <c r="D133" s="12">
        <f>SUM(D127+D118+D121+D115+D112+D124+D130)</f>
        <v>5500</v>
      </c>
      <c r="E133" s="12">
        <f>SUM(E127+E118+E121+E115+E112+E124+E130)</f>
        <v>5500</v>
      </c>
      <c r="F133" s="12">
        <f>SUM(F127+F118+F121+F115+F112+F124+F130)</f>
        <v>5500</v>
      </c>
    </row>
    <row r="134" spans="2:6" ht="15.75" thickBot="1" x14ac:dyDescent="0.3">
      <c r="B134" s="253" t="s">
        <v>36</v>
      </c>
      <c r="C134" s="26"/>
      <c r="D134" s="26">
        <f>IF(D133-D104=0,0,"Error")</f>
        <v>0</v>
      </c>
      <c r="E134" s="26">
        <f>IF(E133-E104=0,0,"Error")</f>
        <v>0</v>
      </c>
      <c r="F134" s="26">
        <f>IF(F133-F104=0,0,"Error")</f>
        <v>0</v>
      </c>
    </row>
    <row r="135" spans="2:6" ht="25.5" customHeight="1" thickBot="1" x14ac:dyDescent="0.3">
      <c r="B135" s="119" t="s">
        <v>81</v>
      </c>
      <c r="C135" s="642" t="s">
        <v>418</v>
      </c>
      <c r="D135" s="643"/>
      <c r="E135" s="643"/>
      <c r="F135" s="540"/>
    </row>
    <row r="136" spans="2:6" ht="25.5" customHeight="1" thickBot="1" x14ac:dyDescent="0.3">
      <c r="B136" s="4" t="s">
        <v>9</v>
      </c>
      <c r="C136" s="497" t="s">
        <v>417</v>
      </c>
      <c r="D136" s="498"/>
      <c r="E136" s="498"/>
      <c r="F136" s="499"/>
    </row>
    <row r="137" spans="2:6" ht="15.75" thickBot="1" x14ac:dyDescent="0.3">
      <c r="B137" s="4" t="s">
        <v>14</v>
      </c>
      <c r="C137" s="843" t="s">
        <v>416</v>
      </c>
      <c r="D137" s="844"/>
      <c r="E137" s="844"/>
      <c r="F137" s="845"/>
    </row>
    <row r="138" spans="2:6" x14ac:dyDescent="0.25">
      <c r="B138" s="635"/>
      <c r="C138" s="293">
        <v>2019</v>
      </c>
      <c r="D138" s="293">
        <v>2020</v>
      </c>
      <c r="E138" s="293">
        <v>2021</v>
      </c>
      <c r="F138" s="293">
        <v>2022</v>
      </c>
    </row>
    <row r="139" spans="2:6" ht="15.75" thickBot="1" x14ac:dyDescent="0.3">
      <c r="B139" s="636"/>
      <c r="C139" s="294" t="s">
        <v>5</v>
      </c>
      <c r="D139" s="294" t="s">
        <v>6</v>
      </c>
      <c r="E139" s="294" t="s">
        <v>6</v>
      </c>
      <c r="F139" s="294" t="s">
        <v>6</v>
      </c>
    </row>
    <row r="140" spans="2:6" ht="15.75" thickBot="1" x14ac:dyDescent="0.3">
      <c r="B140" s="271" t="s">
        <v>8</v>
      </c>
      <c r="C140" s="3">
        <v>3</v>
      </c>
      <c r="D140" s="478">
        <v>2</v>
      </c>
      <c r="E140" s="479">
        <v>2</v>
      </c>
      <c r="F140" s="295">
        <v>3</v>
      </c>
    </row>
    <row r="141" spans="2:6" ht="15.75" thickBot="1" x14ac:dyDescent="0.3">
      <c r="B141" s="296" t="s">
        <v>15</v>
      </c>
      <c r="C141" s="297">
        <f>C170</f>
        <v>16900</v>
      </c>
      <c r="D141" s="6">
        <f>D170</f>
        <v>13400</v>
      </c>
      <c r="E141" s="6">
        <f>E170</f>
        <v>13900</v>
      </c>
      <c r="F141" s="6">
        <f>F170</f>
        <v>14900</v>
      </c>
    </row>
    <row r="142" spans="2:6" ht="17.25" customHeight="1" thickBot="1" x14ac:dyDescent="0.3">
      <c r="B142" s="296" t="s">
        <v>23</v>
      </c>
      <c r="C142" s="297">
        <f>C141/C140</f>
        <v>5633.333333333333</v>
      </c>
      <c r="D142" s="6">
        <f>D141/D140</f>
        <v>6700</v>
      </c>
      <c r="E142" s="298">
        <f>E141/E140</f>
        <v>6950</v>
      </c>
      <c r="F142" s="299">
        <v>5633</v>
      </c>
    </row>
    <row r="143" spans="2:6" ht="15.75" thickBot="1" x14ac:dyDescent="0.3">
      <c r="B143" s="296" t="s">
        <v>16</v>
      </c>
      <c r="C143" s="3"/>
      <c r="D143" s="8">
        <f>C140/D140-1</f>
        <v>0.5</v>
      </c>
      <c r="E143" s="8">
        <f>D140/E140-1</f>
        <v>0</v>
      </c>
      <c r="F143" s="8">
        <f>E140/F140-1</f>
        <v>-0.33333333333333337</v>
      </c>
    </row>
    <row r="144" spans="2:6" ht="15.75" thickBot="1" x14ac:dyDescent="0.3">
      <c r="B144" s="296" t="s">
        <v>17</v>
      </c>
      <c r="C144" s="3"/>
      <c r="D144" s="8">
        <f>C141/D141-1</f>
        <v>0.26119402985074625</v>
      </c>
      <c r="E144" s="8">
        <f>D141/C141-1</f>
        <v>-0.20710059171597628</v>
      </c>
      <c r="F144" s="8">
        <f>E141/D141-1</f>
        <v>3.7313432835820892E-2</v>
      </c>
    </row>
    <row r="145" spans="2:7" ht="15.75" thickBot="1" x14ac:dyDescent="0.3">
      <c r="B145" s="300" t="s">
        <v>18</v>
      </c>
      <c r="C145" s="3"/>
      <c r="D145" s="8">
        <f>C142/D142-1</f>
        <v>-0.15920398009950254</v>
      </c>
      <c r="E145" s="8">
        <f>D142/C142-1</f>
        <v>0.18934911242603558</v>
      </c>
      <c r="F145" s="8">
        <f>E142/D142-1</f>
        <v>3.7313432835820892E-2</v>
      </c>
    </row>
    <row r="146" spans="2:7" ht="15" customHeight="1" thickBot="1" x14ac:dyDescent="0.3">
      <c r="B146" s="846" t="s">
        <v>197</v>
      </c>
      <c r="C146" s="535"/>
      <c r="D146" s="535"/>
      <c r="E146" s="535"/>
      <c r="F146" s="536"/>
    </row>
    <row r="147" spans="2:7" ht="17.25" customHeight="1" x14ac:dyDescent="0.25">
      <c r="B147" s="516"/>
      <c r="C147" s="19">
        <v>2019</v>
      </c>
      <c r="D147" s="19">
        <v>2020</v>
      </c>
      <c r="E147" s="19">
        <v>2021</v>
      </c>
      <c r="F147" s="19">
        <v>2022</v>
      </c>
    </row>
    <row r="148" spans="2:7" ht="15.75" thickBot="1" x14ac:dyDescent="0.3">
      <c r="B148" s="517"/>
      <c r="C148" s="20" t="s">
        <v>5</v>
      </c>
      <c r="D148" s="20" t="s">
        <v>6</v>
      </c>
      <c r="E148" s="20" t="s">
        <v>6</v>
      </c>
      <c r="F148" s="20" t="s">
        <v>6</v>
      </c>
    </row>
    <row r="149" spans="2:7" ht="15.75" thickBot="1" x14ac:dyDescent="0.3">
      <c r="B149" s="242" t="s">
        <v>0</v>
      </c>
      <c r="C149" s="9">
        <v>0</v>
      </c>
      <c r="D149" s="9">
        <v>0</v>
      </c>
      <c r="E149" s="9">
        <v>0</v>
      </c>
      <c r="F149" s="9">
        <v>0</v>
      </c>
    </row>
    <row r="150" spans="2:7" ht="15.75" thickBot="1" x14ac:dyDescent="0.3">
      <c r="B150" s="243" t="s">
        <v>50</v>
      </c>
      <c r="C150" s="12"/>
      <c r="D150" s="13"/>
      <c r="E150" s="13"/>
      <c r="F150" s="13"/>
    </row>
    <row r="151" spans="2:7" ht="25.5" customHeight="1" thickBot="1" x14ac:dyDescent="0.3">
      <c r="B151" s="243" t="s">
        <v>51</v>
      </c>
      <c r="C151" s="12"/>
      <c r="D151" s="13"/>
      <c r="E151" s="13"/>
      <c r="F151" s="13"/>
    </row>
    <row r="152" spans="2:7" ht="25.5" customHeight="1" thickBot="1" x14ac:dyDescent="0.3">
      <c r="B152" s="1" t="s">
        <v>32</v>
      </c>
      <c r="C152" s="9">
        <v>0</v>
      </c>
      <c r="D152" s="9">
        <v>0</v>
      </c>
      <c r="E152" s="9">
        <v>0</v>
      </c>
      <c r="F152" s="9">
        <v>0</v>
      </c>
    </row>
    <row r="153" spans="2:7" ht="28.5" customHeight="1" thickBot="1" x14ac:dyDescent="0.3">
      <c r="B153" s="11" t="s">
        <v>50</v>
      </c>
      <c r="C153" s="12"/>
      <c r="D153" s="9"/>
      <c r="E153" s="9"/>
      <c r="F153" s="9"/>
    </row>
    <row r="154" spans="2:7" ht="31.5" customHeight="1" thickBot="1" x14ac:dyDescent="0.3">
      <c r="B154" s="11" t="s">
        <v>51</v>
      </c>
      <c r="C154" s="12"/>
      <c r="D154" s="9"/>
      <c r="E154" s="9"/>
      <c r="F154" s="9"/>
    </row>
    <row r="155" spans="2:7" ht="15.75" thickBot="1" x14ac:dyDescent="0.3">
      <c r="B155" s="1" t="s">
        <v>1</v>
      </c>
      <c r="C155" s="74">
        <f>C156</f>
        <v>16900</v>
      </c>
      <c r="D155" s="74">
        <f>D156</f>
        <v>13400</v>
      </c>
      <c r="E155" s="74">
        <f>E156</f>
        <v>13900</v>
      </c>
      <c r="F155" s="74">
        <f>F156</f>
        <v>14900</v>
      </c>
      <c r="G155" s="335"/>
    </row>
    <row r="156" spans="2:7" ht="18" customHeight="1" thickBot="1" x14ac:dyDescent="0.3">
      <c r="B156" s="11" t="s">
        <v>50</v>
      </c>
      <c r="C156" s="74">
        <v>16900</v>
      </c>
      <c r="D156" s="74">
        <v>13400</v>
      </c>
      <c r="E156" s="350">
        <v>13900</v>
      </c>
      <c r="F156" s="351">
        <v>14900</v>
      </c>
      <c r="G156" s="335"/>
    </row>
    <row r="157" spans="2:7" ht="19.5" customHeight="1" thickBot="1" x14ac:dyDescent="0.3">
      <c r="B157" s="11" t="s">
        <v>51</v>
      </c>
      <c r="C157" s="74"/>
      <c r="D157" s="74"/>
      <c r="E157" s="74"/>
      <c r="F157" s="74"/>
    </row>
    <row r="158" spans="2:7" ht="15" customHeight="1" thickBot="1" x14ac:dyDescent="0.3">
      <c r="B158" s="1" t="s">
        <v>2</v>
      </c>
      <c r="C158" s="12"/>
      <c r="D158" s="9"/>
      <c r="E158" s="9"/>
      <c r="F158" s="9"/>
    </row>
    <row r="159" spans="2:7" ht="15.75" thickBot="1" x14ac:dyDescent="0.3">
      <c r="B159" s="11" t="s">
        <v>50</v>
      </c>
      <c r="C159" s="12"/>
      <c r="D159" s="9"/>
      <c r="E159" s="9"/>
      <c r="F159" s="9"/>
    </row>
    <row r="160" spans="2:7" ht="15.75" thickBot="1" x14ac:dyDescent="0.3">
      <c r="B160" s="11" t="s">
        <v>51</v>
      </c>
      <c r="C160" s="12"/>
      <c r="D160" s="9"/>
      <c r="E160" s="9"/>
      <c r="F160" s="9"/>
    </row>
    <row r="161" spans="2:6" ht="15.75" thickBot="1" x14ac:dyDescent="0.3">
      <c r="B161" s="1" t="s">
        <v>24</v>
      </c>
      <c r="C161" s="12"/>
      <c r="D161" s="9"/>
      <c r="E161" s="9"/>
      <c r="F161" s="9"/>
    </row>
    <row r="162" spans="2:6" ht="15.75" thickBot="1" x14ac:dyDescent="0.3">
      <c r="B162" s="11" t="s">
        <v>50</v>
      </c>
      <c r="C162" s="12"/>
      <c r="D162" s="9"/>
      <c r="E162" s="9"/>
      <c r="F162" s="9"/>
    </row>
    <row r="163" spans="2:6" ht="25.5" customHeight="1" thickBot="1" x14ac:dyDescent="0.3">
      <c r="B163" s="11" t="s">
        <v>51</v>
      </c>
      <c r="C163" s="12"/>
      <c r="D163" s="9"/>
      <c r="E163" s="9"/>
      <c r="F163" s="9"/>
    </row>
    <row r="164" spans="2:6" ht="25.5" customHeight="1" thickBot="1" x14ac:dyDescent="0.3">
      <c r="B164" s="1" t="s">
        <v>25</v>
      </c>
      <c r="C164" s="12"/>
      <c r="D164" s="9"/>
      <c r="E164" s="9"/>
      <c r="F164" s="9"/>
    </row>
    <row r="165" spans="2:6" ht="25.5" customHeight="1" thickBot="1" x14ac:dyDescent="0.3">
      <c r="B165" s="11" t="s">
        <v>50</v>
      </c>
      <c r="C165" s="12"/>
      <c r="D165" s="9"/>
      <c r="E165" s="9"/>
      <c r="F165" s="9"/>
    </row>
    <row r="166" spans="2:6" ht="25.5" customHeight="1" thickBot="1" x14ac:dyDescent="0.3">
      <c r="B166" s="11" t="s">
        <v>51</v>
      </c>
      <c r="C166" s="12"/>
      <c r="D166" s="9"/>
      <c r="E166" s="9"/>
      <c r="F166" s="9"/>
    </row>
    <row r="167" spans="2:6" ht="25.5" customHeight="1" thickBot="1" x14ac:dyDescent="0.3">
      <c r="B167" s="1" t="s">
        <v>3</v>
      </c>
      <c r="C167" s="12"/>
      <c r="D167" s="9"/>
      <c r="E167" s="9"/>
      <c r="F167" s="9"/>
    </row>
    <row r="168" spans="2:6" ht="25.5" customHeight="1" thickBot="1" x14ac:dyDescent="0.3">
      <c r="B168" s="11" t="s">
        <v>50</v>
      </c>
      <c r="C168" s="12"/>
      <c r="D168" s="9"/>
      <c r="E168" s="9"/>
      <c r="F168" s="9"/>
    </row>
    <row r="169" spans="2:6" ht="25.5" customHeight="1" thickBot="1" x14ac:dyDescent="0.3">
      <c r="B169" s="11" t="s">
        <v>51</v>
      </c>
      <c r="C169" s="12"/>
      <c r="D169" s="9"/>
      <c r="E169" s="9"/>
      <c r="F169" s="9"/>
    </row>
    <row r="170" spans="2:6" ht="15.75" thickBot="1" x14ac:dyDescent="0.3">
      <c r="B170" s="24" t="s">
        <v>82</v>
      </c>
      <c r="C170" s="12">
        <f>SUM(C167+C164+C161+C158+C155+C152+C149)</f>
        <v>16900</v>
      </c>
      <c r="D170" s="12">
        <f>SUM(D167+D164+D161+D158+D155+D152+D149)</f>
        <v>13400</v>
      </c>
      <c r="E170" s="12">
        <f>SUM(E167+E164+E161+E158+E155+E152+E149)</f>
        <v>13900</v>
      </c>
      <c r="F170" s="12">
        <f>SUM(F167+F164+F161+F158+F155+F152+F149)</f>
        <v>14900</v>
      </c>
    </row>
    <row r="171" spans="2:6" ht="25.5" customHeight="1" thickBot="1" x14ac:dyDescent="0.3">
      <c r="B171" s="253" t="s">
        <v>36</v>
      </c>
      <c r="C171" s="26">
        <f>IF(C170-C141=0,0,"Error")</f>
        <v>0</v>
      </c>
      <c r="D171" s="26">
        <f>IF(D170-D141=0,0,"Error")</f>
        <v>0</v>
      </c>
      <c r="E171" s="26">
        <f>IF(E170-E141=0,0,"Error")</f>
        <v>0</v>
      </c>
      <c r="F171" s="26">
        <f>IF(F170-F141=0,0,"Error")</f>
        <v>0</v>
      </c>
    </row>
    <row r="172" spans="2:6" ht="25.5" customHeight="1" thickBot="1" x14ac:dyDescent="0.3">
      <c r="B172" s="119" t="s">
        <v>83</v>
      </c>
      <c r="C172" s="642" t="s">
        <v>415</v>
      </c>
      <c r="D172" s="643"/>
      <c r="E172" s="643"/>
      <c r="F172" s="540"/>
    </row>
    <row r="173" spans="2:6" ht="57.75" customHeight="1" thickBot="1" x14ac:dyDescent="0.3">
      <c r="B173" s="4" t="s">
        <v>9</v>
      </c>
      <c r="C173" s="497" t="s">
        <v>414</v>
      </c>
      <c r="D173" s="498"/>
      <c r="E173" s="498"/>
      <c r="F173" s="499"/>
    </row>
    <row r="174" spans="2:6" ht="15.75" thickBot="1" x14ac:dyDescent="0.3">
      <c r="B174" s="4" t="s">
        <v>14</v>
      </c>
      <c r="C174" s="843" t="s">
        <v>413</v>
      </c>
      <c r="D174" s="844"/>
      <c r="E174" s="844"/>
      <c r="F174" s="845"/>
    </row>
    <row r="175" spans="2:6" x14ac:dyDescent="0.25">
      <c r="B175" s="635"/>
      <c r="C175" s="293">
        <v>2019</v>
      </c>
      <c r="D175" s="293">
        <v>2020</v>
      </c>
      <c r="E175" s="293">
        <v>2021</v>
      </c>
      <c r="F175" s="293">
        <v>2022</v>
      </c>
    </row>
    <row r="176" spans="2:6" ht="15.75" thickBot="1" x14ac:dyDescent="0.3">
      <c r="B176" s="636"/>
      <c r="C176" s="294" t="s">
        <v>5</v>
      </c>
      <c r="D176" s="294" t="s">
        <v>6</v>
      </c>
      <c r="E176" s="294" t="s">
        <v>6</v>
      </c>
      <c r="F176" s="294" t="s">
        <v>6</v>
      </c>
    </row>
    <row r="177" spans="2:7" ht="15.75" thickBot="1" x14ac:dyDescent="0.3">
      <c r="B177" s="271" t="s">
        <v>8</v>
      </c>
      <c r="C177" s="3">
        <v>0</v>
      </c>
      <c r="D177" s="478">
        <v>5000</v>
      </c>
      <c r="E177" s="479">
        <v>5000</v>
      </c>
      <c r="F177" s="295">
        <v>5000</v>
      </c>
    </row>
    <row r="178" spans="2:7" ht="15.75" thickBot="1" x14ac:dyDescent="0.3">
      <c r="B178" s="296" t="s">
        <v>15</v>
      </c>
      <c r="C178" s="297">
        <v>0</v>
      </c>
      <c r="D178" s="6">
        <v>5000</v>
      </c>
      <c r="E178" s="6">
        <v>5000</v>
      </c>
      <c r="F178" s="6">
        <v>5000</v>
      </c>
    </row>
    <row r="179" spans="2:7" ht="17.25" customHeight="1" thickBot="1" x14ac:dyDescent="0.3">
      <c r="B179" s="296" t="s">
        <v>23</v>
      </c>
      <c r="C179" s="297" t="e">
        <f>C178/C177</f>
        <v>#DIV/0!</v>
      </c>
      <c r="D179" s="6">
        <f>D178/D177</f>
        <v>1</v>
      </c>
      <c r="E179" s="298">
        <f>E178/E177</f>
        <v>1</v>
      </c>
      <c r="F179" s="299">
        <v>5633</v>
      </c>
    </row>
    <row r="180" spans="2:7" ht="15.75" thickBot="1" x14ac:dyDescent="0.3">
      <c r="B180" s="296" t="s">
        <v>16</v>
      </c>
      <c r="C180" s="3"/>
      <c r="D180" s="8">
        <f>C177/D177-1</f>
        <v>-1</v>
      </c>
      <c r="E180" s="8">
        <f>D177/E177-1</f>
        <v>0</v>
      </c>
      <c r="F180" s="8">
        <f>E177/F177-1</f>
        <v>0</v>
      </c>
    </row>
    <row r="181" spans="2:7" ht="15.75" thickBot="1" x14ac:dyDescent="0.3">
      <c r="B181" s="296" t="s">
        <v>17</v>
      </c>
      <c r="C181" s="3"/>
      <c r="D181" s="8">
        <f>C178/D178-1</f>
        <v>-1</v>
      </c>
      <c r="E181" s="8" t="e">
        <f>D178/C178-1</f>
        <v>#DIV/0!</v>
      </c>
      <c r="F181" s="8">
        <f>E178/D178-1</f>
        <v>0</v>
      </c>
    </row>
    <row r="182" spans="2:7" ht="15.75" thickBot="1" x14ac:dyDescent="0.3">
      <c r="B182" s="300" t="s">
        <v>18</v>
      </c>
      <c r="C182" s="3"/>
      <c r="D182" s="8" t="e">
        <f>C179/D179-1</f>
        <v>#DIV/0!</v>
      </c>
      <c r="E182" s="8" t="e">
        <f>D179/C179-1</f>
        <v>#DIV/0!</v>
      </c>
      <c r="F182" s="8">
        <f>E179/D179-1</f>
        <v>0</v>
      </c>
    </row>
    <row r="183" spans="2:7" ht="15" customHeight="1" thickBot="1" x14ac:dyDescent="0.3">
      <c r="B183" s="846" t="s">
        <v>197</v>
      </c>
      <c r="C183" s="535"/>
      <c r="D183" s="535"/>
      <c r="E183" s="535"/>
      <c r="F183" s="536"/>
    </row>
    <row r="184" spans="2:7" ht="17.25" customHeight="1" x14ac:dyDescent="0.25">
      <c r="B184" s="516"/>
      <c r="C184" s="19">
        <v>2019</v>
      </c>
      <c r="D184" s="19">
        <v>2020</v>
      </c>
      <c r="E184" s="19">
        <v>2021</v>
      </c>
      <c r="F184" s="19">
        <v>2022</v>
      </c>
    </row>
    <row r="185" spans="2:7" ht="15.75" thickBot="1" x14ac:dyDescent="0.3">
      <c r="B185" s="517"/>
      <c r="C185" s="20" t="s">
        <v>5</v>
      </c>
      <c r="D185" s="20" t="s">
        <v>6</v>
      </c>
      <c r="E185" s="20" t="s">
        <v>6</v>
      </c>
      <c r="F185" s="20" t="s">
        <v>6</v>
      </c>
    </row>
    <row r="186" spans="2:7" ht="15.75" thickBot="1" x14ac:dyDescent="0.3">
      <c r="B186" s="242" t="s">
        <v>0</v>
      </c>
      <c r="C186" s="9">
        <v>0</v>
      </c>
      <c r="D186" s="9">
        <v>0</v>
      </c>
      <c r="E186" s="9">
        <v>0</v>
      </c>
      <c r="F186" s="9">
        <v>0</v>
      </c>
    </row>
    <row r="187" spans="2:7" ht="15.75" thickBot="1" x14ac:dyDescent="0.3">
      <c r="B187" s="243" t="s">
        <v>50</v>
      </c>
      <c r="C187" s="12"/>
      <c r="D187" s="13"/>
      <c r="E187" s="13"/>
      <c r="F187" s="13"/>
    </row>
    <row r="188" spans="2:7" ht="25.5" customHeight="1" thickBot="1" x14ac:dyDescent="0.3">
      <c r="B188" s="243" t="s">
        <v>51</v>
      </c>
      <c r="C188" s="12"/>
      <c r="D188" s="13"/>
      <c r="E188" s="13"/>
      <c r="F188" s="13"/>
    </row>
    <row r="189" spans="2:7" ht="25.5" customHeight="1" thickBot="1" x14ac:dyDescent="0.3">
      <c r="B189" s="1" t="s">
        <v>32</v>
      </c>
      <c r="C189" s="9">
        <v>0</v>
      </c>
      <c r="D189" s="9">
        <v>0</v>
      </c>
      <c r="E189" s="9">
        <v>0</v>
      </c>
      <c r="F189" s="9">
        <v>0</v>
      </c>
    </row>
    <row r="190" spans="2:7" ht="28.5" customHeight="1" thickBot="1" x14ac:dyDescent="0.3">
      <c r="B190" s="11" t="s">
        <v>50</v>
      </c>
      <c r="C190" s="12"/>
      <c r="D190" s="9"/>
      <c r="E190" s="9"/>
      <c r="F190" s="9"/>
    </row>
    <row r="191" spans="2:7" ht="31.5" customHeight="1" thickBot="1" x14ac:dyDescent="0.3">
      <c r="B191" s="11" t="s">
        <v>51</v>
      </c>
      <c r="C191" s="12"/>
      <c r="D191" s="9"/>
      <c r="E191" s="9"/>
      <c r="F191" s="9"/>
    </row>
    <row r="192" spans="2:7" ht="15.75" thickBot="1" x14ac:dyDescent="0.3">
      <c r="B192" s="1" t="s">
        <v>1</v>
      </c>
      <c r="C192" s="74">
        <f>C193</f>
        <v>0</v>
      </c>
      <c r="D192" s="74">
        <f>D193</f>
        <v>5000</v>
      </c>
      <c r="E192" s="74">
        <f>E193</f>
        <v>5000</v>
      </c>
      <c r="F192" s="74">
        <f>F193</f>
        <v>5000</v>
      </c>
      <c r="G192" s="335"/>
    </row>
    <row r="193" spans="2:6" ht="18" customHeight="1" thickBot="1" x14ac:dyDescent="0.3">
      <c r="B193" s="11" t="s">
        <v>50</v>
      </c>
      <c r="C193" s="74">
        <v>0</v>
      </c>
      <c r="D193" s="74">
        <v>5000</v>
      </c>
      <c r="E193" s="350">
        <v>5000</v>
      </c>
      <c r="F193" s="351">
        <v>5000</v>
      </c>
    </row>
    <row r="194" spans="2:6" ht="19.5" customHeight="1" thickBot="1" x14ac:dyDescent="0.3">
      <c r="B194" s="11" t="s">
        <v>51</v>
      </c>
      <c r="C194" s="74"/>
      <c r="D194" s="74"/>
      <c r="E194" s="74"/>
      <c r="F194" s="74"/>
    </row>
    <row r="195" spans="2:6" ht="15" customHeight="1" thickBot="1" x14ac:dyDescent="0.3">
      <c r="B195" s="1" t="s">
        <v>2</v>
      </c>
      <c r="C195" s="12"/>
      <c r="D195" s="9"/>
      <c r="E195" s="9"/>
      <c r="F195" s="9"/>
    </row>
    <row r="196" spans="2:6" ht="15.75" thickBot="1" x14ac:dyDescent="0.3">
      <c r="B196" s="11" t="s">
        <v>50</v>
      </c>
      <c r="C196" s="12"/>
      <c r="D196" s="9"/>
      <c r="E196" s="9"/>
      <c r="F196" s="9"/>
    </row>
    <row r="197" spans="2:6" ht="15.75" thickBot="1" x14ac:dyDescent="0.3">
      <c r="B197" s="11" t="s">
        <v>51</v>
      </c>
      <c r="C197" s="12"/>
      <c r="D197" s="9"/>
      <c r="E197" s="9"/>
      <c r="F197" s="9"/>
    </row>
    <row r="198" spans="2:6" ht="15.75" thickBot="1" x14ac:dyDescent="0.3">
      <c r="B198" s="1" t="s">
        <v>24</v>
      </c>
      <c r="C198" s="12"/>
      <c r="D198" s="9"/>
      <c r="E198" s="9"/>
      <c r="F198" s="9"/>
    </row>
    <row r="199" spans="2:6" ht="15.75" thickBot="1" x14ac:dyDescent="0.3">
      <c r="B199" s="11" t="s">
        <v>50</v>
      </c>
      <c r="C199" s="12"/>
      <c r="D199" s="9"/>
      <c r="E199" s="9"/>
      <c r="F199" s="9"/>
    </row>
    <row r="200" spans="2:6" ht="25.5" customHeight="1" thickBot="1" x14ac:dyDescent="0.3">
      <c r="B200" s="11" t="s">
        <v>51</v>
      </c>
      <c r="C200" s="12"/>
      <c r="D200" s="9"/>
      <c r="E200" s="9"/>
      <c r="F200" s="9"/>
    </row>
    <row r="201" spans="2:6" ht="25.5" customHeight="1" thickBot="1" x14ac:dyDescent="0.3">
      <c r="B201" s="1" t="s">
        <v>25</v>
      </c>
      <c r="C201" s="12"/>
      <c r="D201" s="9"/>
      <c r="E201" s="9"/>
      <c r="F201" s="9"/>
    </row>
    <row r="202" spans="2:6" ht="25.5" customHeight="1" thickBot="1" x14ac:dyDescent="0.3">
      <c r="B202" s="11" t="s">
        <v>50</v>
      </c>
      <c r="C202" s="12"/>
      <c r="D202" s="9"/>
      <c r="E202" s="9"/>
      <c r="F202" s="9"/>
    </row>
    <row r="203" spans="2:6" ht="25.5" customHeight="1" thickBot="1" x14ac:dyDescent="0.3">
      <c r="B203" s="11" t="s">
        <v>51</v>
      </c>
      <c r="C203" s="12"/>
      <c r="D203" s="9"/>
      <c r="E203" s="9"/>
      <c r="F203" s="9"/>
    </row>
    <row r="204" spans="2:6" ht="25.5" customHeight="1" thickBot="1" x14ac:dyDescent="0.3">
      <c r="B204" s="1" t="s">
        <v>3</v>
      </c>
      <c r="C204" s="12"/>
      <c r="D204" s="9"/>
      <c r="E204" s="9"/>
      <c r="F204" s="9"/>
    </row>
    <row r="205" spans="2:6" ht="25.5" customHeight="1" thickBot="1" x14ac:dyDescent="0.3">
      <c r="B205" s="11" t="s">
        <v>50</v>
      </c>
      <c r="C205" s="12"/>
      <c r="D205" s="9"/>
      <c r="E205" s="9"/>
      <c r="F205" s="9"/>
    </row>
    <row r="206" spans="2:6" ht="25.5" customHeight="1" thickBot="1" x14ac:dyDescent="0.3">
      <c r="B206" s="11" t="s">
        <v>51</v>
      </c>
      <c r="C206" s="12"/>
      <c r="D206" s="9"/>
      <c r="E206" s="9"/>
      <c r="F206" s="9"/>
    </row>
    <row r="207" spans="2:6" ht="15.75" thickBot="1" x14ac:dyDescent="0.3">
      <c r="B207" s="24" t="s">
        <v>82</v>
      </c>
      <c r="C207" s="12">
        <f>SUM(C204+C201+C198+C195+C192+C189+C186)</f>
        <v>0</v>
      </c>
      <c r="D207" s="12">
        <f>SUM(D204+D201+D198+D195+D192+D189+D186)</f>
        <v>5000</v>
      </c>
      <c r="E207" s="12">
        <f>SUM(E204+E201+E198+E195+E192+E189+E186)</f>
        <v>5000</v>
      </c>
      <c r="F207" s="12">
        <f>SUM(F204+F201+F198+F195+F192+F189+F186)</f>
        <v>5000</v>
      </c>
    </row>
    <row r="208" spans="2:6" ht="25.5" customHeight="1" thickBot="1" x14ac:dyDescent="0.3">
      <c r="B208" s="253" t="s">
        <v>36</v>
      </c>
      <c r="C208" s="26">
        <f>IF(C207-C178=0,0,"Error")</f>
        <v>0</v>
      </c>
      <c r="D208" s="26">
        <f>IF(D207-D178=0,0,"Error")</f>
        <v>0</v>
      </c>
      <c r="E208" s="26">
        <f>IF(E207-E178=0,0,"Error")</f>
        <v>0</v>
      </c>
      <c r="F208" s="26">
        <f>IF(F207-F178=0,0,"Error")</f>
        <v>0</v>
      </c>
    </row>
    <row r="209" spans="2:6" ht="25.5" customHeight="1" thickBot="1" x14ac:dyDescent="0.3">
      <c r="B209" s="847" t="s">
        <v>44</v>
      </c>
      <c r="C209" s="544"/>
      <c r="D209" s="544"/>
      <c r="E209" s="544"/>
      <c r="F209" s="526"/>
    </row>
    <row r="210" spans="2:6" ht="25.5" customHeight="1" thickBot="1" x14ac:dyDescent="0.3">
      <c r="B210" s="524" t="s">
        <v>42</v>
      </c>
      <c r="C210" s="544"/>
      <c r="D210" s="544"/>
      <c r="E210" s="544"/>
      <c r="F210" s="526"/>
    </row>
    <row r="211" spans="2:6" ht="25.5" customHeight="1" thickBot="1" x14ac:dyDescent="0.3">
      <c r="B211" s="21" t="s">
        <v>45</v>
      </c>
      <c r="C211" s="639" t="s">
        <v>412</v>
      </c>
      <c r="D211" s="640"/>
      <c r="E211" s="640"/>
      <c r="F211" s="641"/>
    </row>
    <row r="212" spans="2:6" ht="31.15" customHeight="1" thickBot="1" x14ac:dyDescent="0.3">
      <c r="B212" s="21" t="s">
        <v>52</v>
      </c>
      <c r="C212" s="301" t="s">
        <v>411</v>
      </c>
      <c r="D212" s="41" t="s">
        <v>344</v>
      </c>
      <c r="E212" s="547"/>
      <c r="F212" s="548"/>
    </row>
    <row r="213" spans="2:6" ht="25.5" customHeight="1" thickBot="1" x14ac:dyDescent="0.3">
      <c r="B213" s="4" t="s">
        <v>9</v>
      </c>
      <c r="C213" s="497" t="s">
        <v>410</v>
      </c>
      <c r="D213" s="498"/>
      <c r="E213" s="498"/>
      <c r="F213" s="499"/>
    </row>
    <row r="214" spans="2:6" ht="25.5" customHeight="1" thickBot="1" x14ac:dyDescent="0.3">
      <c r="B214" s="4" t="s">
        <v>14</v>
      </c>
      <c r="C214" s="531" t="s">
        <v>356</v>
      </c>
      <c r="D214" s="532"/>
      <c r="E214" s="532"/>
      <c r="F214" s="533"/>
    </row>
    <row r="215" spans="2:6" x14ac:dyDescent="0.25">
      <c r="B215" s="516"/>
      <c r="C215" s="19">
        <v>2019</v>
      </c>
      <c r="D215" s="19">
        <v>2020</v>
      </c>
      <c r="E215" s="19">
        <v>2021</v>
      </c>
      <c r="F215" s="19">
        <v>2022</v>
      </c>
    </row>
    <row r="216" spans="2:6" ht="15.75" thickBot="1" x14ac:dyDescent="0.3">
      <c r="B216" s="517"/>
      <c r="C216" s="20" t="s">
        <v>5</v>
      </c>
      <c r="D216" s="20" t="s">
        <v>6</v>
      </c>
      <c r="E216" s="20" t="s">
        <v>6</v>
      </c>
      <c r="F216" s="20" t="s">
        <v>6</v>
      </c>
    </row>
    <row r="217" spans="2:6" ht="15.75" thickBot="1" x14ac:dyDescent="0.3">
      <c r="B217" s="4" t="s">
        <v>8</v>
      </c>
      <c r="C217" s="6">
        <v>1</v>
      </c>
      <c r="D217" s="6">
        <v>1</v>
      </c>
      <c r="E217" s="6">
        <v>1</v>
      </c>
      <c r="F217" s="6">
        <v>0</v>
      </c>
    </row>
    <row r="218" spans="2:6" ht="15.75" thickBot="1" x14ac:dyDescent="0.3">
      <c r="B218" s="4" t="s">
        <v>15</v>
      </c>
      <c r="C218" s="6">
        <v>40000</v>
      </c>
      <c r="D218" s="38">
        <v>80000</v>
      </c>
      <c r="E218" s="6">
        <v>52000</v>
      </c>
      <c r="F218" s="6">
        <v>0</v>
      </c>
    </row>
    <row r="219" spans="2:6" ht="17.25" customHeight="1" thickBot="1" x14ac:dyDescent="0.3">
      <c r="B219" s="4" t="s">
        <v>23</v>
      </c>
      <c r="C219" s="6">
        <v>40000</v>
      </c>
      <c r="D219" s="38">
        <f>D218/D217</f>
        <v>80000</v>
      </c>
      <c r="E219" s="6">
        <v>52000</v>
      </c>
      <c r="F219" s="6" t="e">
        <f>F218/F217</f>
        <v>#DIV/0!</v>
      </c>
    </row>
    <row r="220" spans="2:6" ht="15.75" thickBot="1" x14ac:dyDescent="0.3">
      <c r="B220" s="4" t="s">
        <v>16</v>
      </c>
      <c r="C220" s="478" t="s">
        <v>22</v>
      </c>
      <c r="D220" s="8">
        <f>D217/C217-1</f>
        <v>0</v>
      </c>
      <c r="E220" s="8">
        <f t="shared" ref="E220:F222" si="2">E217/D217-1</f>
        <v>0</v>
      </c>
      <c r="F220" s="8">
        <f t="shared" si="2"/>
        <v>-1</v>
      </c>
    </row>
    <row r="221" spans="2:6" ht="15.75" thickBot="1" x14ac:dyDescent="0.3">
      <c r="B221" s="4" t="s">
        <v>17</v>
      </c>
      <c r="C221" s="478" t="s">
        <v>22</v>
      </c>
      <c r="D221" s="8">
        <f>D218/C218-1</f>
        <v>1</v>
      </c>
      <c r="E221" s="8">
        <f t="shared" si="2"/>
        <v>-0.35</v>
      </c>
      <c r="F221" s="8">
        <f t="shared" si="2"/>
        <v>-1</v>
      </c>
    </row>
    <row r="222" spans="2:6" ht="15.75" thickBot="1" x14ac:dyDescent="0.3">
      <c r="B222" s="4" t="s">
        <v>18</v>
      </c>
      <c r="C222" s="478" t="s">
        <v>22</v>
      </c>
      <c r="D222" s="8">
        <f>D219/C219-1</f>
        <v>1</v>
      </c>
      <c r="E222" s="8">
        <f t="shared" si="2"/>
        <v>-0.35</v>
      </c>
      <c r="F222" s="8" t="e">
        <f t="shared" si="2"/>
        <v>#DIV/0!</v>
      </c>
    </row>
    <row r="223" spans="2:6" ht="15" customHeight="1" thickBot="1" x14ac:dyDescent="0.3">
      <c r="B223" s="534" t="s">
        <v>202</v>
      </c>
      <c r="C223" s="535"/>
      <c r="D223" s="535"/>
      <c r="E223" s="535"/>
      <c r="F223" s="536"/>
    </row>
    <row r="224" spans="2:6" ht="17.25" customHeight="1" x14ac:dyDescent="0.25">
      <c r="B224" s="516"/>
      <c r="C224" s="19">
        <v>2019</v>
      </c>
      <c r="D224" s="19">
        <v>2020</v>
      </c>
      <c r="E224" s="19">
        <v>2021</v>
      </c>
      <c r="F224" s="19">
        <v>2022</v>
      </c>
    </row>
    <row r="225" spans="2:6" ht="15" customHeight="1" thickBot="1" x14ac:dyDescent="0.3">
      <c r="B225" s="517"/>
      <c r="C225" s="20" t="s">
        <v>5</v>
      </c>
      <c r="D225" s="20" t="s">
        <v>6</v>
      </c>
      <c r="E225" s="20" t="s">
        <v>6</v>
      </c>
      <c r="F225" s="20" t="s">
        <v>6</v>
      </c>
    </row>
    <row r="226" spans="2:6" ht="15.75" thickBot="1" x14ac:dyDescent="0.3">
      <c r="B226" s="1" t="s">
        <v>40</v>
      </c>
      <c r="C226" s="9">
        <f>C227+C228+C229+C230</f>
        <v>2530</v>
      </c>
      <c r="D226" s="9">
        <f>D227+D228+D229+D230</f>
        <v>0</v>
      </c>
      <c r="E226" s="9">
        <f>E227+E228+E229+E230</f>
        <v>0</v>
      </c>
      <c r="F226" s="9">
        <f>F227+F228+F229+F230</f>
        <v>0</v>
      </c>
    </row>
    <row r="227" spans="2:6" ht="15.75" thickBot="1" x14ac:dyDescent="0.3">
      <c r="B227" s="11" t="s">
        <v>50</v>
      </c>
      <c r="C227" s="9">
        <v>2530</v>
      </c>
      <c r="D227" s="9">
        <v>0</v>
      </c>
      <c r="E227" s="9">
        <v>0</v>
      </c>
      <c r="F227" s="9">
        <v>0</v>
      </c>
    </row>
    <row r="228" spans="2:6" ht="15.75" thickBot="1" x14ac:dyDescent="0.3">
      <c r="B228" s="11" t="s">
        <v>54</v>
      </c>
      <c r="C228" s="9"/>
      <c r="D228" s="9"/>
      <c r="E228" s="9"/>
      <c r="F228" s="9"/>
    </row>
    <row r="229" spans="2:6" ht="15.75" customHeight="1" thickBot="1" x14ac:dyDescent="0.3">
      <c r="B229" s="11" t="s">
        <v>55</v>
      </c>
      <c r="C229" s="9"/>
      <c r="D229" s="9"/>
      <c r="E229" s="9"/>
      <c r="F229" s="9"/>
    </row>
    <row r="230" spans="2:6" ht="15.75" thickBot="1" x14ac:dyDescent="0.3">
      <c r="B230" s="11" t="s">
        <v>56</v>
      </c>
      <c r="C230" s="9"/>
      <c r="D230" s="9"/>
      <c r="E230" s="9"/>
      <c r="F230" s="9"/>
    </row>
    <row r="231" spans="2:6" ht="15.75" thickBot="1" x14ac:dyDescent="0.3">
      <c r="B231" s="1" t="s">
        <v>41</v>
      </c>
      <c r="C231" s="74">
        <f>C232+C233+C234+C235</f>
        <v>37470</v>
      </c>
      <c r="D231" s="74">
        <f>D232+D233+D234+D235</f>
        <v>80000</v>
      </c>
      <c r="E231" s="74">
        <f>E232+E233+E234+E235</f>
        <v>52000</v>
      </c>
      <c r="F231" s="74">
        <v>0</v>
      </c>
    </row>
    <row r="232" spans="2:6" ht="15.75" thickBot="1" x14ac:dyDescent="0.3">
      <c r="B232" s="11" t="s">
        <v>50</v>
      </c>
      <c r="C232" s="74">
        <v>37470</v>
      </c>
      <c r="D232" s="74">
        <v>80000</v>
      </c>
      <c r="E232" s="74">
        <v>52000</v>
      </c>
      <c r="F232" s="74">
        <v>0</v>
      </c>
    </row>
    <row r="233" spans="2:6" ht="15.75" thickBot="1" x14ac:dyDescent="0.3">
      <c r="B233" s="11" t="s">
        <v>54</v>
      </c>
      <c r="C233" s="74"/>
      <c r="D233" s="74"/>
      <c r="E233" s="74"/>
      <c r="F233" s="74"/>
    </row>
    <row r="234" spans="2:6" ht="15.75" thickBot="1" x14ac:dyDescent="0.3">
      <c r="B234" s="11" t="s">
        <v>55</v>
      </c>
      <c r="C234" s="74"/>
      <c r="D234" s="74"/>
      <c r="E234" s="74"/>
      <c r="F234" s="74"/>
    </row>
    <row r="235" spans="2:6" ht="18" customHeight="1" thickBot="1" x14ac:dyDescent="0.3">
      <c r="B235" s="11" t="s">
        <v>56</v>
      </c>
      <c r="C235" s="74"/>
      <c r="D235" s="74"/>
      <c r="E235" s="74"/>
      <c r="F235" s="74"/>
    </row>
    <row r="236" spans="2:6" ht="15.75" customHeight="1" thickBot="1" x14ac:dyDescent="0.3">
      <c r="B236" s="42" t="s">
        <v>34</v>
      </c>
      <c r="C236" s="74">
        <f>C226+C231</f>
        <v>40000</v>
      </c>
      <c r="D236" s="74">
        <f>D226+D231</f>
        <v>80000</v>
      </c>
      <c r="E236" s="74">
        <f>E226+E231</f>
        <v>52000</v>
      </c>
      <c r="F236" s="74">
        <f>F226+F231</f>
        <v>0</v>
      </c>
    </row>
    <row r="237" spans="2:6" ht="15.75" thickBot="1" x14ac:dyDescent="0.3">
      <c r="B237" s="25" t="s">
        <v>36</v>
      </c>
      <c r="C237" s="26">
        <f>IF(C236-C218=0,0,"Error")</f>
        <v>0</v>
      </c>
      <c r="D237" s="26">
        <f>IF(D236-D218=0,0,"Error")</f>
        <v>0</v>
      </c>
      <c r="E237" s="26">
        <f>IF(E236-E218=0,0,"Error")</f>
        <v>0</v>
      </c>
      <c r="F237" s="26">
        <f>IF(F236-F218=0,0,"Error")</f>
        <v>0</v>
      </c>
    </row>
    <row r="238" spans="2:6" ht="34.5" thickBot="1" x14ac:dyDescent="0.3">
      <c r="B238" s="43" t="s">
        <v>57</v>
      </c>
      <c r="C238" s="302" t="s">
        <v>409</v>
      </c>
      <c r="D238" s="303" t="s">
        <v>344</v>
      </c>
      <c r="E238" s="304" t="s">
        <v>357</v>
      </c>
      <c r="F238" s="305"/>
    </row>
    <row r="239" spans="2:6" ht="15" customHeight="1" thickBot="1" x14ac:dyDescent="0.3">
      <c r="B239" s="4" t="s">
        <v>9</v>
      </c>
      <c r="C239" s="497" t="s">
        <v>409</v>
      </c>
      <c r="D239" s="498"/>
      <c r="E239" s="498"/>
      <c r="F239" s="499"/>
    </row>
    <row r="240" spans="2:6" ht="15.75" thickBot="1" x14ac:dyDescent="0.3">
      <c r="B240" s="4" t="s">
        <v>14</v>
      </c>
      <c r="C240" s="848" t="s">
        <v>358</v>
      </c>
      <c r="D240" s="849"/>
      <c r="E240" s="849"/>
      <c r="F240" s="850"/>
    </row>
    <row r="241" spans="2:6" x14ac:dyDescent="0.25">
      <c r="B241" s="516"/>
      <c r="C241" s="19">
        <v>2019</v>
      </c>
      <c r="D241" s="19">
        <v>2020</v>
      </c>
      <c r="E241" s="19">
        <v>2021</v>
      </c>
      <c r="F241" s="19">
        <v>2022</v>
      </c>
    </row>
    <row r="242" spans="2:6" ht="15.75" thickBot="1" x14ac:dyDescent="0.3">
      <c r="B242" s="517"/>
      <c r="C242" s="20" t="s">
        <v>5</v>
      </c>
      <c r="D242" s="20" t="s">
        <v>6</v>
      </c>
      <c r="E242" s="20" t="s">
        <v>6</v>
      </c>
      <c r="F242" s="20" t="s">
        <v>6</v>
      </c>
    </row>
    <row r="243" spans="2:6" ht="15.75" customHeight="1" thickBot="1" x14ac:dyDescent="0.3">
      <c r="B243" s="4" t="s">
        <v>8</v>
      </c>
      <c r="C243" s="6">
        <v>0</v>
      </c>
      <c r="D243" s="6">
        <v>0</v>
      </c>
      <c r="E243" s="6">
        <v>0</v>
      </c>
      <c r="F243" s="6">
        <v>0</v>
      </c>
    </row>
    <row r="244" spans="2:6" ht="12.75" customHeight="1" thickBot="1" x14ac:dyDescent="0.3">
      <c r="B244" s="4" t="s">
        <v>15</v>
      </c>
      <c r="C244" s="6">
        <v>10000</v>
      </c>
      <c r="D244" s="6">
        <v>0</v>
      </c>
      <c r="E244" s="6">
        <v>0</v>
      </c>
      <c r="F244" s="6">
        <v>0</v>
      </c>
    </row>
    <row r="245" spans="2:6" ht="20.25" customHeight="1" thickBot="1" x14ac:dyDescent="0.3">
      <c r="B245" s="4" t="s">
        <v>23</v>
      </c>
      <c r="C245" s="6"/>
      <c r="D245" s="6"/>
      <c r="E245" s="6"/>
      <c r="F245" s="6"/>
    </row>
    <row r="246" spans="2:6" ht="15.75" thickBot="1" x14ac:dyDescent="0.3">
      <c r="B246" s="4" t="s">
        <v>16</v>
      </c>
      <c r="C246" s="8"/>
      <c r="D246" s="8"/>
      <c r="E246" s="8"/>
      <c r="F246" s="8"/>
    </row>
    <row r="247" spans="2:6" ht="15.75" thickBot="1" x14ac:dyDescent="0.3">
      <c r="B247" s="4" t="s">
        <v>17</v>
      </c>
      <c r="C247" s="8"/>
      <c r="D247" s="8"/>
      <c r="E247" s="8"/>
      <c r="F247" s="8"/>
    </row>
    <row r="248" spans="2:6" ht="15.75" customHeight="1" thickBot="1" x14ac:dyDescent="0.3">
      <c r="B248" s="4" t="s">
        <v>18</v>
      </c>
      <c r="C248" s="8"/>
      <c r="D248" s="8"/>
      <c r="E248" s="8"/>
      <c r="F248" s="8"/>
    </row>
    <row r="249" spans="2:6" ht="15.75" customHeight="1" thickBot="1" x14ac:dyDescent="0.3">
      <c r="B249" s="534" t="s">
        <v>202</v>
      </c>
      <c r="C249" s="535"/>
      <c r="D249" s="535"/>
      <c r="E249" s="535"/>
      <c r="F249" s="536"/>
    </row>
    <row r="250" spans="2:6" x14ac:dyDescent="0.25">
      <c r="B250" s="516"/>
      <c r="C250" s="19">
        <v>2019</v>
      </c>
      <c r="D250" s="19">
        <v>2020</v>
      </c>
      <c r="E250" s="19">
        <v>2021</v>
      </c>
      <c r="F250" s="19">
        <v>2022</v>
      </c>
    </row>
    <row r="251" spans="2:6" ht="15.75" thickBot="1" x14ac:dyDescent="0.3">
      <c r="B251" s="517"/>
      <c r="C251" s="20" t="s">
        <v>5</v>
      </c>
      <c r="D251" s="20" t="s">
        <v>6</v>
      </c>
      <c r="E251" s="20" t="s">
        <v>6</v>
      </c>
      <c r="F251" s="20" t="s">
        <v>6</v>
      </c>
    </row>
    <row r="252" spans="2:6" ht="15.75" thickBot="1" x14ac:dyDescent="0.3">
      <c r="B252" s="1" t="s">
        <v>40</v>
      </c>
      <c r="C252" s="9">
        <f t="shared" ref="C252:F258" si="3">C253+C254+C255+C256</f>
        <v>0</v>
      </c>
      <c r="D252" s="9">
        <f t="shared" si="3"/>
        <v>0</v>
      </c>
      <c r="E252" s="9">
        <f t="shared" si="3"/>
        <v>0</v>
      </c>
      <c r="F252" s="9">
        <f t="shared" si="3"/>
        <v>0</v>
      </c>
    </row>
    <row r="253" spans="2:6" ht="15" customHeight="1" thickBot="1" x14ac:dyDescent="0.3">
      <c r="B253" s="11" t="s">
        <v>50</v>
      </c>
      <c r="C253" s="9"/>
      <c r="D253" s="9"/>
      <c r="E253" s="9">
        <f t="shared" si="3"/>
        <v>0</v>
      </c>
      <c r="F253" s="9">
        <f t="shared" si="3"/>
        <v>0</v>
      </c>
    </row>
    <row r="254" spans="2:6" ht="12.75" customHeight="1" thickBot="1" x14ac:dyDescent="0.3">
      <c r="B254" s="11" t="s">
        <v>54</v>
      </c>
      <c r="C254" s="9"/>
      <c r="D254" s="9"/>
      <c r="E254" s="9">
        <f t="shared" si="3"/>
        <v>0</v>
      </c>
      <c r="F254" s="9">
        <f t="shared" si="3"/>
        <v>0</v>
      </c>
    </row>
    <row r="255" spans="2:6" ht="13.5" customHeight="1" thickBot="1" x14ac:dyDescent="0.3">
      <c r="B255" s="11" t="s">
        <v>55</v>
      </c>
      <c r="C255" s="9"/>
      <c r="D255" s="9"/>
      <c r="E255" s="9">
        <f t="shared" si="3"/>
        <v>0</v>
      </c>
      <c r="F255" s="9">
        <f t="shared" si="3"/>
        <v>0</v>
      </c>
    </row>
    <row r="256" spans="2:6" ht="15.75" customHeight="1" thickBot="1" x14ac:dyDescent="0.3">
      <c r="B256" s="11" t="s">
        <v>56</v>
      </c>
      <c r="C256" s="9"/>
      <c r="D256" s="9"/>
      <c r="E256" s="9">
        <f t="shared" si="3"/>
        <v>0</v>
      </c>
      <c r="F256" s="9">
        <f t="shared" si="3"/>
        <v>0</v>
      </c>
    </row>
    <row r="257" spans="2:6" ht="12.75" customHeight="1" thickBot="1" x14ac:dyDescent="0.3">
      <c r="B257" s="1" t="s">
        <v>41</v>
      </c>
      <c r="C257" s="74">
        <f t="shared" ref="C257:E258" si="4">C258+C259+C260+C261</f>
        <v>10000</v>
      </c>
      <c r="D257" s="74">
        <f t="shared" si="4"/>
        <v>0</v>
      </c>
      <c r="E257" s="74">
        <f t="shared" si="4"/>
        <v>0</v>
      </c>
      <c r="F257" s="74">
        <f t="shared" si="3"/>
        <v>0</v>
      </c>
    </row>
    <row r="258" spans="2:6" ht="12.75" customHeight="1" thickBot="1" x14ac:dyDescent="0.3">
      <c r="B258" s="11" t="s">
        <v>50</v>
      </c>
      <c r="C258" s="74">
        <v>10000</v>
      </c>
      <c r="D258" s="74"/>
      <c r="E258" s="74">
        <f t="shared" si="4"/>
        <v>0</v>
      </c>
      <c r="F258" s="74">
        <f t="shared" si="3"/>
        <v>0</v>
      </c>
    </row>
    <row r="259" spans="2:6" ht="15.75" thickBot="1" x14ac:dyDescent="0.3">
      <c r="B259" s="11" t="s">
        <v>54</v>
      </c>
      <c r="C259" s="74"/>
      <c r="D259" s="74"/>
      <c r="E259" s="74">
        <f>E260+E261+E262+E269</f>
        <v>0</v>
      </c>
      <c r="F259" s="74">
        <f>F260+F261+F262+F269</f>
        <v>0</v>
      </c>
    </row>
    <row r="260" spans="2:6" ht="15.75" thickBot="1" x14ac:dyDescent="0.3">
      <c r="B260" s="11" t="s">
        <v>55</v>
      </c>
      <c r="C260" s="74"/>
      <c r="D260" s="74"/>
      <c r="E260" s="74">
        <f>E261+E262+E269+E270</f>
        <v>0</v>
      </c>
      <c r="F260" s="74">
        <f>F261+F262+F269+F270</f>
        <v>0</v>
      </c>
    </row>
    <row r="261" spans="2:6" ht="15.75" thickBot="1" x14ac:dyDescent="0.3">
      <c r="B261" s="11" t="s">
        <v>56</v>
      </c>
      <c r="C261" s="74"/>
      <c r="D261" s="74"/>
      <c r="E261" s="74">
        <f>E262+E269+E270+E271</f>
        <v>0</v>
      </c>
      <c r="F261" s="74">
        <f>F262+F269+F270+F271</f>
        <v>0</v>
      </c>
    </row>
    <row r="262" spans="2:6" ht="15.75" thickBot="1" x14ac:dyDescent="0.3">
      <c r="B262" s="42" t="s">
        <v>34</v>
      </c>
      <c r="C262" s="74">
        <f>C252+C257</f>
        <v>10000</v>
      </c>
      <c r="D262" s="74">
        <f>D252+D257</f>
        <v>0</v>
      </c>
      <c r="E262" s="74">
        <f>E269+E270+E271+E272</f>
        <v>0</v>
      </c>
      <c r="F262" s="74">
        <f>F269+F270+F271+F272</f>
        <v>0</v>
      </c>
    </row>
    <row r="263" spans="2:6" ht="15" customHeight="1" thickBot="1" x14ac:dyDescent="0.3">
      <c r="B263" s="25" t="s">
        <v>36</v>
      </c>
      <c r="C263" s="26">
        <f>IF(C262-C244=0,0,"Error")</f>
        <v>0</v>
      </c>
      <c r="D263" s="26">
        <f>IF(D262-D244=0,0,"Error")</f>
        <v>0</v>
      </c>
      <c r="E263" s="26">
        <f>IF(E262-E244=0,0,"Error")</f>
        <v>0</v>
      </c>
      <c r="F263" s="26">
        <f>IF(F262-F244=0,0,"Error")</f>
        <v>0</v>
      </c>
    </row>
    <row r="264" spans="2:6" ht="14.45" customHeight="1" x14ac:dyDescent="0.25">
      <c r="B264" s="306" t="s">
        <v>87</v>
      </c>
      <c r="C264" s="851" t="s">
        <v>359</v>
      </c>
      <c r="D264" s="851"/>
      <c r="E264" s="851"/>
      <c r="F264" s="851"/>
    </row>
    <row r="265" spans="2:6" x14ac:dyDescent="0.25">
      <c r="B265" s="852" t="s">
        <v>88</v>
      </c>
      <c r="C265" s="852"/>
      <c r="D265" s="852"/>
      <c r="E265" s="852"/>
      <c r="F265" s="852"/>
    </row>
    <row r="266" spans="2:6" x14ac:dyDescent="0.25">
      <c r="B266" s="122" t="s">
        <v>360</v>
      </c>
      <c r="C266" s="307">
        <v>3</v>
      </c>
      <c r="D266" s="307">
        <v>4</v>
      </c>
      <c r="E266" s="307">
        <v>5</v>
      </c>
      <c r="F266" s="307">
        <v>6</v>
      </c>
    </row>
    <row r="267" spans="2:6" ht="33.75" x14ac:dyDescent="0.25">
      <c r="B267" s="274" t="s">
        <v>361</v>
      </c>
      <c r="C267" s="349">
        <v>0.93</v>
      </c>
      <c r="D267" s="349">
        <v>0.95</v>
      </c>
      <c r="E267" s="349">
        <v>0.97</v>
      </c>
      <c r="F267" s="349">
        <v>1</v>
      </c>
    </row>
    <row r="268" spans="2:6" ht="23.25" thickBot="1" x14ac:dyDescent="0.3">
      <c r="B268" s="274" t="s">
        <v>31</v>
      </c>
      <c r="C268" s="308" t="s">
        <v>30</v>
      </c>
      <c r="D268" s="308" t="s">
        <v>27</v>
      </c>
      <c r="E268" s="308" t="s">
        <v>27</v>
      </c>
      <c r="F268" s="308" t="s">
        <v>27</v>
      </c>
    </row>
    <row r="269" spans="2:6" ht="15.75" thickBot="1" x14ac:dyDescent="0.3">
      <c r="B269" s="853" t="s">
        <v>89</v>
      </c>
      <c r="C269" s="854"/>
      <c r="D269" s="854"/>
      <c r="E269" s="854"/>
      <c r="F269" s="855"/>
    </row>
    <row r="270" spans="2:6" ht="15.75" thickBot="1" x14ac:dyDescent="0.3">
      <c r="B270" s="524" t="s">
        <v>43</v>
      </c>
      <c r="C270" s="544"/>
      <c r="D270" s="544"/>
      <c r="E270" s="544"/>
      <c r="F270" s="526"/>
    </row>
    <row r="271" spans="2:6" ht="15" customHeight="1" thickBot="1" x14ac:dyDescent="0.3">
      <c r="B271" s="21" t="s">
        <v>28</v>
      </c>
      <c r="C271" s="856" t="s">
        <v>362</v>
      </c>
      <c r="D271" s="857"/>
      <c r="E271" s="857"/>
      <c r="F271" s="858"/>
    </row>
    <row r="272" spans="2:6" ht="51" customHeight="1" thickBot="1" x14ac:dyDescent="0.3">
      <c r="B272" s="4" t="s">
        <v>9</v>
      </c>
      <c r="C272" s="644" t="s">
        <v>408</v>
      </c>
      <c r="D272" s="645"/>
      <c r="E272" s="645"/>
      <c r="F272" s="530"/>
    </row>
    <row r="273" spans="2:6" ht="15.75" thickBot="1" x14ac:dyDescent="0.3">
      <c r="B273" s="4" t="s">
        <v>14</v>
      </c>
      <c r="C273" s="531" t="s">
        <v>407</v>
      </c>
      <c r="D273" s="532"/>
      <c r="E273" s="532"/>
      <c r="F273" s="533"/>
    </row>
    <row r="274" spans="2:6" x14ac:dyDescent="0.25">
      <c r="B274" s="516"/>
      <c r="C274" s="19">
        <v>2019</v>
      </c>
      <c r="D274" s="19">
        <v>2020</v>
      </c>
      <c r="E274" s="19">
        <v>2021</v>
      </c>
      <c r="F274" s="19">
        <v>2022</v>
      </c>
    </row>
    <row r="275" spans="2:6" ht="15.75" thickBot="1" x14ac:dyDescent="0.3">
      <c r="B275" s="517"/>
      <c r="C275" s="20" t="s">
        <v>5</v>
      </c>
      <c r="D275" s="20" t="s">
        <v>6</v>
      </c>
      <c r="E275" s="20" t="s">
        <v>6</v>
      </c>
      <c r="F275" s="20" t="s">
        <v>6</v>
      </c>
    </row>
    <row r="276" spans="2:6" ht="15.75" thickBot="1" x14ac:dyDescent="0.3">
      <c r="B276" s="4" t="s">
        <v>8</v>
      </c>
      <c r="C276" s="6">
        <v>20</v>
      </c>
      <c r="D276" s="6">
        <v>17</v>
      </c>
      <c r="E276" s="6">
        <v>20</v>
      </c>
      <c r="F276" s="6">
        <v>20</v>
      </c>
    </row>
    <row r="277" spans="2:6" ht="15.75" thickBot="1" x14ac:dyDescent="0.3">
      <c r="B277" s="4" t="s">
        <v>15</v>
      </c>
      <c r="C277" s="6">
        <f>C306</f>
        <v>3500</v>
      </c>
      <c r="D277" s="6">
        <v>3000</v>
      </c>
      <c r="E277" s="6">
        <v>3500</v>
      </c>
      <c r="F277" s="6">
        <v>3500</v>
      </c>
    </row>
    <row r="278" spans="2:6" ht="15.75" thickBot="1" x14ac:dyDescent="0.3">
      <c r="B278" s="4" t="s">
        <v>23</v>
      </c>
      <c r="C278" s="6">
        <f>C277/C276</f>
        <v>175</v>
      </c>
      <c r="D278" s="6">
        <f>D277/D276</f>
        <v>176.47058823529412</v>
      </c>
      <c r="E278" s="6">
        <f>E277/E276</f>
        <v>175</v>
      </c>
      <c r="F278" s="6">
        <f>F277/F276</f>
        <v>175</v>
      </c>
    </row>
    <row r="279" spans="2:6" ht="15.75" thickBot="1" x14ac:dyDescent="0.3">
      <c r="B279" s="4" t="s">
        <v>16</v>
      </c>
      <c r="C279" s="8"/>
      <c r="D279" s="8">
        <f t="shared" ref="D279:F281" si="5">D276/C276-1</f>
        <v>-0.15000000000000002</v>
      </c>
      <c r="E279" s="8">
        <f t="shared" si="5"/>
        <v>0.17647058823529416</v>
      </c>
      <c r="F279" s="8">
        <f t="shared" si="5"/>
        <v>0</v>
      </c>
    </row>
    <row r="280" spans="2:6" ht="15.75" customHeight="1" thickBot="1" x14ac:dyDescent="0.3">
      <c r="B280" s="4" t="s">
        <v>17</v>
      </c>
      <c r="C280" s="8"/>
      <c r="D280" s="8">
        <f t="shared" si="5"/>
        <v>-0.1428571428571429</v>
      </c>
      <c r="E280" s="8">
        <f t="shared" si="5"/>
        <v>0.16666666666666674</v>
      </c>
      <c r="F280" s="8">
        <f t="shared" si="5"/>
        <v>0</v>
      </c>
    </row>
    <row r="281" spans="2:6" ht="15" customHeight="1" thickBot="1" x14ac:dyDescent="0.3">
      <c r="B281" s="4" t="s">
        <v>18</v>
      </c>
      <c r="C281" s="8"/>
      <c r="D281" s="8">
        <f t="shared" si="5"/>
        <v>8.4033613445377853E-3</v>
      </c>
      <c r="E281" s="8">
        <f t="shared" si="5"/>
        <v>-8.3333333333333037E-3</v>
      </c>
      <c r="F281" s="8">
        <f t="shared" si="5"/>
        <v>0</v>
      </c>
    </row>
    <row r="282" spans="2:6" ht="15" customHeight="1" thickBot="1" x14ac:dyDescent="0.3">
      <c r="B282" s="534" t="s">
        <v>194</v>
      </c>
      <c r="C282" s="535"/>
      <c r="D282" s="535"/>
      <c r="E282" s="535"/>
      <c r="F282" s="536"/>
    </row>
    <row r="283" spans="2:6" x14ac:dyDescent="0.25">
      <c r="B283" s="516"/>
      <c r="C283" s="19">
        <v>2019</v>
      </c>
      <c r="D283" s="19">
        <v>2020</v>
      </c>
      <c r="E283" s="19">
        <v>2021</v>
      </c>
      <c r="F283" s="19">
        <v>2022</v>
      </c>
    </row>
    <row r="284" spans="2:6" ht="15.75" thickBot="1" x14ac:dyDescent="0.3">
      <c r="B284" s="517"/>
      <c r="C284" s="20" t="s">
        <v>5</v>
      </c>
      <c r="D284" s="20" t="s">
        <v>6</v>
      </c>
      <c r="E284" s="20" t="s">
        <v>6</v>
      </c>
      <c r="F284" s="20" t="s">
        <v>6</v>
      </c>
    </row>
    <row r="285" spans="2:6" ht="15.75" thickBot="1" x14ac:dyDescent="0.3">
      <c r="B285" s="1" t="s">
        <v>0</v>
      </c>
      <c r="C285" s="6"/>
      <c r="D285" s="6"/>
      <c r="E285" s="6"/>
      <c r="F285" s="6"/>
    </row>
    <row r="286" spans="2:6" ht="15.75" thickBot="1" x14ac:dyDescent="0.3">
      <c r="B286" s="11" t="s">
        <v>50</v>
      </c>
      <c r="C286" s="6"/>
      <c r="D286" s="6"/>
      <c r="E286" s="6"/>
      <c r="F286" s="6"/>
    </row>
    <row r="287" spans="2:6" ht="15.75" thickBot="1" x14ac:dyDescent="0.3">
      <c r="B287" s="11" t="s">
        <v>51</v>
      </c>
      <c r="C287" s="6"/>
      <c r="D287" s="6"/>
      <c r="E287" s="6"/>
      <c r="F287" s="6"/>
    </row>
    <row r="288" spans="2:6" ht="24.75" thickBot="1" x14ac:dyDescent="0.3">
      <c r="B288" s="1" t="s">
        <v>32</v>
      </c>
      <c r="C288" s="478"/>
      <c r="D288" s="8"/>
      <c r="E288" s="8"/>
      <c r="F288" s="8"/>
    </row>
    <row r="289" spans="2:7" ht="17.25" customHeight="1" thickBot="1" x14ac:dyDescent="0.3">
      <c r="B289" s="11" t="s">
        <v>50</v>
      </c>
      <c r="C289" s="478"/>
      <c r="D289" s="8"/>
      <c r="E289" s="8"/>
      <c r="F289" s="8"/>
    </row>
    <row r="290" spans="2:7" ht="15.75" customHeight="1" thickBot="1" x14ac:dyDescent="0.3">
      <c r="B290" s="11" t="s">
        <v>51</v>
      </c>
      <c r="C290" s="478"/>
      <c r="D290" s="8"/>
      <c r="E290" s="8"/>
      <c r="F290" s="8"/>
    </row>
    <row r="291" spans="2:7" ht="12.75" customHeight="1" thickBot="1" x14ac:dyDescent="0.3">
      <c r="B291" s="242" t="s">
        <v>1</v>
      </c>
      <c r="C291" s="6">
        <f>C292</f>
        <v>3500</v>
      </c>
      <c r="D291" s="6">
        <f>D292</f>
        <v>3000</v>
      </c>
      <c r="E291" s="6">
        <f>E292</f>
        <v>3500</v>
      </c>
      <c r="F291" s="6">
        <f>F292</f>
        <v>3500</v>
      </c>
      <c r="G291" s="335"/>
    </row>
    <row r="292" spans="2:7" ht="12.75" customHeight="1" thickBot="1" x14ac:dyDescent="0.3">
      <c r="B292" s="243" t="s">
        <v>50</v>
      </c>
      <c r="C292" s="6">
        <v>3500</v>
      </c>
      <c r="D292" s="6">
        <v>3000</v>
      </c>
      <c r="E292" s="6">
        <v>3500</v>
      </c>
      <c r="F292" s="6">
        <v>3500</v>
      </c>
    </row>
    <row r="293" spans="2:7" ht="15.75" thickBot="1" x14ac:dyDescent="0.3">
      <c r="B293" s="243" t="s">
        <v>51</v>
      </c>
      <c r="C293" s="12"/>
      <c r="D293" s="9"/>
      <c r="E293" s="9"/>
      <c r="F293" s="9"/>
    </row>
    <row r="294" spans="2:7" ht="15.75" thickBot="1" x14ac:dyDescent="0.3">
      <c r="B294" s="242" t="s">
        <v>2</v>
      </c>
      <c r="C294" s="12"/>
      <c r="D294" s="9"/>
      <c r="E294" s="9"/>
      <c r="F294" s="9"/>
    </row>
    <row r="295" spans="2:7" ht="15.75" thickBot="1" x14ac:dyDescent="0.3">
      <c r="B295" s="243" t="s">
        <v>50</v>
      </c>
      <c r="C295" s="12"/>
      <c r="D295" s="9"/>
      <c r="E295" s="9"/>
      <c r="F295" s="9"/>
    </row>
    <row r="296" spans="2:7" ht="15.75" thickBot="1" x14ac:dyDescent="0.3">
      <c r="B296" s="243" t="s">
        <v>51</v>
      </c>
      <c r="C296" s="12"/>
      <c r="D296" s="9"/>
      <c r="E296" s="9"/>
      <c r="F296" s="9"/>
    </row>
    <row r="297" spans="2:7" ht="15.75" thickBot="1" x14ac:dyDescent="0.3">
      <c r="B297" s="242" t="s">
        <v>24</v>
      </c>
      <c r="C297" s="12"/>
      <c r="D297" s="9"/>
      <c r="E297" s="9"/>
      <c r="F297" s="9"/>
    </row>
    <row r="298" spans="2:7" ht="15.75" thickBot="1" x14ac:dyDescent="0.3">
      <c r="B298" s="243" t="s">
        <v>50</v>
      </c>
      <c r="C298" s="12"/>
      <c r="D298" s="9"/>
      <c r="E298" s="9"/>
      <c r="F298" s="9"/>
    </row>
    <row r="299" spans="2:7" ht="15.75" customHeight="1" thickBot="1" x14ac:dyDescent="0.3">
      <c r="B299" s="243" t="s">
        <v>51</v>
      </c>
      <c r="C299" s="12"/>
      <c r="D299" s="9"/>
      <c r="E299" s="9"/>
      <c r="F299" s="9"/>
    </row>
    <row r="300" spans="2:7" ht="12.75" customHeight="1" thickBot="1" x14ac:dyDescent="0.3">
      <c r="B300" s="242" t="s">
        <v>25</v>
      </c>
      <c r="C300" s="12"/>
      <c r="D300" s="9"/>
      <c r="E300" s="9"/>
      <c r="F300" s="9"/>
    </row>
    <row r="301" spans="2:7" ht="15.75" thickBot="1" x14ac:dyDescent="0.3">
      <c r="B301" s="243" t="s">
        <v>50</v>
      </c>
      <c r="C301" s="12"/>
      <c r="D301" s="9"/>
      <c r="E301" s="9"/>
      <c r="F301" s="9"/>
    </row>
    <row r="302" spans="2:7" ht="15.75" thickBot="1" x14ac:dyDescent="0.3">
      <c r="B302" s="243" t="s">
        <v>51</v>
      </c>
      <c r="C302" s="12"/>
      <c r="D302" s="9"/>
      <c r="E302" s="9"/>
      <c r="F302" s="9"/>
    </row>
    <row r="303" spans="2:7" ht="24.75" thickBot="1" x14ac:dyDescent="0.3">
      <c r="B303" s="242" t="s">
        <v>3</v>
      </c>
      <c r="C303" s="12">
        <v>0</v>
      </c>
      <c r="D303" s="9">
        <v>0</v>
      </c>
      <c r="E303" s="9">
        <f>D303*1.03*0.99</f>
        <v>0</v>
      </c>
      <c r="F303" s="9">
        <f>E303*1.03*0.99</f>
        <v>0</v>
      </c>
    </row>
    <row r="304" spans="2:7" ht="27" customHeight="1" thickBot="1" x14ac:dyDescent="0.3">
      <c r="B304" s="243" t="s">
        <v>50</v>
      </c>
      <c r="C304" s="12"/>
      <c r="D304" s="36"/>
      <c r="E304" s="36"/>
      <c r="F304" s="36"/>
    </row>
    <row r="305" spans="2:6" ht="15.75" thickBot="1" x14ac:dyDescent="0.3">
      <c r="B305" s="243" t="s">
        <v>51</v>
      </c>
      <c r="C305" s="12"/>
      <c r="D305" s="37"/>
      <c r="E305" s="36"/>
      <c r="F305" s="36"/>
    </row>
    <row r="306" spans="2:6" ht="15.75" thickBot="1" x14ac:dyDescent="0.3">
      <c r="B306" s="22" t="s">
        <v>34</v>
      </c>
      <c r="C306" s="74">
        <f>C303+C300+C297+C294+C291+C288+C285</f>
        <v>3500</v>
      </c>
      <c r="D306" s="74">
        <f>D303+D300+D297+D294+D291+D288+D285</f>
        <v>3000</v>
      </c>
      <c r="E306" s="74">
        <f>E303+E300+E297+E294+E291+E288+E285</f>
        <v>3500</v>
      </c>
      <c r="F306" s="74">
        <f>F303+F300+F297+F294+F291+F288+F285</f>
        <v>3500</v>
      </c>
    </row>
    <row r="307" spans="2:6" ht="15.75" thickBot="1" x14ac:dyDescent="0.3">
      <c r="B307" s="253" t="s">
        <v>36</v>
      </c>
      <c r="C307" s="26">
        <f>IF(C306-C277=0,0,"Error")</f>
        <v>0</v>
      </c>
      <c r="D307" s="26">
        <f>IF(D306-D277=0,0,"Error")</f>
        <v>0</v>
      </c>
      <c r="E307" s="26">
        <f>IF(E306-E277=0,0,"Error")</f>
        <v>0</v>
      </c>
      <c r="F307" s="26">
        <f>IF(F306-F277=0,0,"Error")</f>
        <v>0</v>
      </c>
    </row>
    <row r="308" spans="2:6" ht="27" customHeight="1" thickBot="1" x14ac:dyDescent="0.3">
      <c r="B308" s="859" t="s">
        <v>363</v>
      </c>
      <c r="C308" s="522"/>
      <c r="D308" s="522"/>
      <c r="E308" s="522"/>
      <c r="F308" s="523"/>
    </row>
    <row r="309" spans="2:6" ht="15.75" thickBot="1" x14ac:dyDescent="0.3">
      <c r="B309" s="524" t="s">
        <v>38</v>
      </c>
      <c r="C309" s="544"/>
      <c r="D309" s="544"/>
      <c r="E309" s="544"/>
      <c r="F309" s="526"/>
    </row>
    <row r="310" spans="2:6" ht="15.75" thickBot="1" x14ac:dyDescent="0.3">
      <c r="B310" s="524" t="s">
        <v>42</v>
      </c>
      <c r="C310" s="544"/>
      <c r="D310" s="544"/>
      <c r="E310" s="544"/>
      <c r="F310" s="526"/>
    </row>
    <row r="311" spans="2:6" ht="23.25" thickBot="1" x14ac:dyDescent="0.3">
      <c r="B311" s="21" t="s">
        <v>45</v>
      </c>
      <c r="C311" s="545" t="s">
        <v>364</v>
      </c>
      <c r="D311" s="546"/>
      <c r="E311" s="547"/>
      <c r="F311" s="548"/>
    </row>
    <row r="312" spans="2:6" ht="57" thickBot="1" x14ac:dyDescent="0.3">
      <c r="B312" s="21" t="s">
        <v>28</v>
      </c>
      <c r="C312" s="309" t="s">
        <v>406</v>
      </c>
      <c r="D312" s="310" t="s">
        <v>344</v>
      </c>
      <c r="E312" s="860" t="s">
        <v>405</v>
      </c>
      <c r="F312" s="861"/>
    </row>
    <row r="313" spans="2:6" ht="15" customHeight="1" thickBot="1" x14ac:dyDescent="0.3">
      <c r="B313" s="4" t="s">
        <v>9</v>
      </c>
      <c r="C313" s="497" t="s">
        <v>365</v>
      </c>
      <c r="D313" s="543"/>
      <c r="E313" s="498"/>
      <c r="F313" s="499"/>
    </row>
    <row r="314" spans="2:6" ht="15.75" thickBot="1" x14ac:dyDescent="0.3">
      <c r="B314" s="4" t="s">
        <v>14</v>
      </c>
      <c r="C314" s="531" t="s">
        <v>366</v>
      </c>
      <c r="D314" s="532"/>
      <c r="E314" s="532"/>
      <c r="F314" s="533"/>
    </row>
    <row r="315" spans="2:6" ht="15.75" customHeight="1" x14ac:dyDescent="0.25">
      <c r="B315" s="516"/>
      <c r="C315" s="19">
        <v>2019</v>
      </c>
      <c r="D315" s="19">
        <v>2020</v>
      </c>
      <c r="E315" s="19">
        <v>2021</v>
      </c>
      <c r="F315" s="19">
        <v>2022</v>
      </c>
    </row>
    <row r="316" spans="2:6" ht="15.75" thickBot="1" x14ac:dyDescent="0.3">
      <c r="B316" s="517"/>
      <c r="C316" s="20" t="s">
        <v>5</v>
      </c>
      <c r="D316" s="20" t="s">
        <v>6</v>
      </c>
      <c r="E316" s="20" t="s">
        <v>6</v>
      </c>
      <c r="F316" s="20" t="s">
        <v>6</v>
      </c>
    </row>
    <row r="317" spans="2:6" ht="15.75" thickBot="1" x14ac:dyDescent="0.3">
      <c r="B317" s="4" t="s">
        <v>8</v>
      </c>
      <c r="C317" s="6">
        <v>1</v>
      </c>
      <c r="D317" s="6">
        <v>1</v>
      </c>
      <c r="E317" s="6">
        <v>1</v>
      </c>
      <c r="F317" s="6">
        <v>1</v>
      </c>
    </row>
    <row r="318" spans="2:6" ht="15.75" thickBot="1" x14ac:dyDescent="0.3">
      <c r="B318" s="4" t="s">
        <v>15</v>
      </c>
      <c r="C318" s="6">
        <f>C336</f>
        <v>182600</v>
      </c>
      <c r="D318" s="6">
        <f>D336</f>
        <v>82100</v>
      </c>
      <c r="E318" s="6">
        <f>E336</f>
        <v>101119</v>
      </c>
      <c r="F318" s="6">
        <f>F336</f>
        <v>131523</v>
      </c>
    </row>
    <row r="319" spans="2:6" ht="15.75" thickBot="1" x14ac:dyDescent="0.3">
      <c r="B319" s="4" t="s">
        <v>23</v>
      </c>
      <c r="C319" s="6">
        <f>C318/C317</f>
        <v>182600</v>
      </c>
      <c r="D319" s="6">
        <f>D318/D317</f>
        <v>82100</v>
      </c>
      <c r="E319" s="6">
        <f>E318/E317</f>
        <v>101119</v>
      </c>
      <c r="F319" s="6">
        <f>F318/F317</f>
        <v>131523</v>
      </c>
    </row>
    <row r="320" spans="2:6" ht="15.75" thickBot="1" x14ac:dyDescent="0.3">
      <c r="B320" s="4" t="s">
        <v>16</v>
      </c>
      <c r="C320" s="8"/>
      <c r="D320" s="8">
        <f t="shared" ref="D320:F322" si="6">D317/C317-1</f>
        <v>0</v>
      </c>
      <c r="E320" s="8">
        <f t="shared" si="6"/>
        <v>0</v>
      </c>
      <c r="F320" s="8">
        <f t="shared" si="6"/>
        <v>0</v>
      </c>
    </row>
    <row r="321" spans="2:6" ht="15.75" thickBot="1" x14ac:dyDescent="0.3">
      <c r="B321" s="4" t="s">
        <v>17</v>
      </c>
      <c r="C321" s="8"/>
      <c r="D321" s="8">
        <f>D318/C318-1</f>
        <v>-0.55038335158817087</v>
      </c>
      <c r="E321" s="8">
        <f t="shared" si="6"/>
        <v>0.23165651644336172</v>
      </c>
      <c r="F321" s="8">
        <f t="shared" si="6"/>
        <v>0.30067544180618877</v>
      </c>
    </row>
    <row r="322" spans="2:6" ht="15.75" thickBot="1" x14ac:dyDescent="0.3">
      <c r="B322" s="4" t="s">
        <v>18</v>
      </c>
      <c r="C322" s="8"/>
      <c r="D322" s="8">
        <f t="shared" si="6"/>
        <v>-0.55038335158817087</v>
      </c>
      <c r="E322" s="8">
        <f t="shared" si="6"/>
        <v>0.23165651644336172</v>
      </c>
      <c r="F322" s="8">
        <f t="shared" si="6"/>
        <v>0.30067544180618877</v>
      </c>
    </row>
    <row r="323" spans="2:6" ht="15" customHeight="1" thickBot="1" x14ac:dyDescent="0.3">
      <c r="B323" s="534" t="s">
        <v>194</v>
      </c>
      <c r="C323" s="535"/>
      <c r="D323" s="535"/>
      <c r="E323" s="535"/>
      <c r="F323" s="536"/>
    </row>
    <row r="324" spans="2:6" x14ac:dyDescent="0.25">
      <c r="B324" s="516"/>
      <c r="C324" s="19">
        <v>2019</v>
      </c>
      <c r="D324" s="19">
        <v>2020</v>
      </c>
      <c r="E324" s="19">
        <v>2021</v>
      </c>
      <c r="F324" s="19">
        <v>2022</v>
      </c>
    </row>
    <row r="325" spans="2:6" ht="15.75" thickBot="1" x14ac:dyDescent="0.3">
      <c r="B325" s="517"/>
      <c r="C325" s="20" t="s">
        <v>5</v>
      </c>
      <c r="D325" s="20" t="s">
        <v>6</v>
      </c>
      <c r="E325" s="20" t="s">
        <v>6</v>
      </c>
      <c r="F325" s="20" t="s">
        <v>6</v>
      </c>
    </row>
    <row r="326" spans="2:6" ht="15.75" thickBot="1" x14ac:dyDescent="0.3">
      <c r="B326" s="1" t="s">
        <v>40</v>
      </c>
      <c r="C326" s="9">
        <f>C327+C328+C329+C330</f>
        <v>0</v>
      </c>
      <c r="D326" s="9">
        <f>D327+D328+D329+D330</f>
        <v>0</v>
      </c>
      <c r="E326" s="9">
        <f>E327+E328+E329+E330</f>
        <v>0</v>
      </c>
      <c r="F326" s="9">
        <f>F327+F328+F329+F330</f>
        <v>0</v>
      </c>
    </row>
    <row r="327" spans="2:6" ht="15.75" thickBot="1" x14ac:dyDescent="0.3">
      <c r="B327" s="11" t="s">
        <v>50</v>
      </c>
      <c r="C327" s="9"/>
      <c r="D327" s="9"/>
      <c r="E327" s="9"/>
      <c r="F327" s="9"/>
    </row>
    <row r="328" spans="2:6" ht="15.75" thickBot="1" x14ac:dyDescent="0.3">
      <c r="B328" s="11" t="s">
        <v>54</v>
      </c>
      <c r="C328" s="9"/>
      <c r="D328" s="9"/>
      <c r="E328" s="9"/>
      <c r="F328" s="9"/>
    </row>
    <row r="329" spans="2:6" ht="15.75" thickBot="1" x14ac:dyDescent="0.3">
      <c r="B329" s="11" t="s">
        <v>55</v>
      </c>
      <c r="C329" s="9"/>
      <c r="D329" s="9"/>
      <c r="E329" s="9"/>
      <c r="F329" s="9"/>
    </row>
    <row r="330" spans="2:6" ht="15.75" thickBot="1" x14ac:dyDescent="0.3">
      <c r="B330" s="11" t="s">
        <v>56</v>
      </c>
      <c r="C330" s="9"/>
      <c r="D330" s="9"/>
      <c r="E330" s="9"/>
      <c r="F330" s="9"/>
    </row>
    <row r="331" spans="2:6" ht="15.75" thickBot="1" x14ac:dyDescent="0.3">
      <c r="B331" s="1" t="s">
        <v>41</v>
      </c>
      <c r="C331" s="74">
        <f>C332+C333+C334+C335</f>
        <v>182600</v>
      </c>
      <c r="D331" s="74">
        <f>D332+D333+D334+D335</f>
        <v>82100</v>
      </c>
      <c r="E331" s="74">
        <f>E332+E333+E334+E335</f>
        <v>101119</v>
      </c>
      <c r="F331" s="74">
        <f>F332+F333+F334+F335</f>
        <v>131523</v>
      </c>
    </row>
    <row r="332" spans="2:6" ht="15.75" thickBot="1" x14ac:dyDescent="0.3">
      <c r="B332" s="11" t="s">
        <v>50</v>
      </c>
      <c r="C332" s="74"/>
      <c r="D332" s="74"/>
      <c r="E332" s="74"/>
      <c r="F332" s="74"/>
    </row>
    <row r="333" spans="2:6" ht="15.75" thickBot="1" x14ac:dyDescent="0.3">
      <c r="B333" s="11" t="s">
        <v>54</v>
      </c>
      <c r="C333" s="74">
        <v>172600</v>
      </c>
      <c r="D333" s="74">
        <v>74100</v>
      </c>
      <c r="E333" s="74">
        <v>93119</v>
      </c>
      <c r="F333" s="74">
        <v>123523</v>
      </c>
    </row>
    <row r="334" spans="2:6" ht="15.75" thickBot="1" x14ac:dyDescent="0.3">
      <c r="B334" s="11" t="s">
        <v>55</v>
      </c>
      <c r="C334" s="74">
        <v>10000</v>
      </c>
      <c r="D334" s="74">
        <v>8000</v>
      </c>
      <c r="E334" s="74">
        <v>8000</v>
      </c>
      <c r="F334" s="74">
        <v>8000</v>
      </c>
    </row>
    <row r="335" spans="2:6" ht="15.75" thickBot="1" x14ac:dyDescent="0.3">
      <c r="B335" s="11" t="s">
        <v>56</v>
      </c>
      <c r="C335" s="74"/>
      <c r="D335" s="74"/>
      <c r="E335" s="74"/>
      <c r="F335" s="74"/>
    </row>
    <row r="336" spans="2:6" ht="15.75" thickBot="1" x14ac:dyDescent="0.3">
      <c r="B336" s="22" t="s">
        <v>34</v>
      </c>
      <c r="C336" s="74">
        <f>C326+C331</f>
        <v>182600</v>
      </c>
      <c r="D336" s="74">
        <f>D326+D331</f>
        <v>82100</v>
      </c>
      <c r="E336" s="74">
        <f>E326+E331</f>
        <v>101119</v>
      </c>
      <c r="F336" s="74">
        <f>F326+F331</f>
        <v>131523</v>
      </c>
    </row>
    <row r="337" spans="2:6" ht="15.75" thickBot="1" x14ac:dyDescent="0.3">
      <c r="B337" s="253" t="s">
        <v>36</v>
      </c>
      <c r="C337" s="26">
        <f>IF(C336-C318=0,0,"Error")</f>
        <v>0</v>
      </c>
      <c r="D337" s="26">
        <f>IF(D336-D318=0,0,"Error")</f>
        <v>0</v>
      </c>
      <c r="E337" s="26">
        <f>IF(E336-E318=0,0,"Error")</f>
        <v>0</v>
      </c>
      <c r="F337" s="26">
        <f>IF(F336-F318=0,0,"Error")</f>
        <v>0</v>
      </c>
    </row>
    <row r="338" spans="2:6" ht="15.75" thickBot="1" x14ac:dyDescent="0.3">
      <c r="B338" s="21" t="s">
        <v>57</v>
      </c>
      <c r="C338" s="862" t="s">
        <v>404</v>
      </c>
      <c r="D338" s="863"/>
      <c r="E338" s="864"/>
      <c r="F338" s="865"/>
    </row>
    <row r="339" spans="2:6" ht="48" customHeight="1" thickBot="1" x14ac:dyDescent="0.3">
      <c r="B339" s="4" t="s">
        <v>9</v>
      </c>
      <c r="C339" s="348" t="s">
        <v>403</v>
      </c>
      <c r="D339" s="43" t="s">
        <v>344</v>
      </c>
      <c r="E339" s="311"/>
      <c r="F339" s="312"/>
    </row>
    <row r="340" spans="2:6" ht="15.75" thickBot="1" x14ac:dyDescent="0.3">
      <c r="B340" s="4" t="s">
        <v>14</v>
      </c>
      <c r="C340" s="531" t="s">
        <v>366</v>
      </c>
      <c r="D340" s="532"/>
      <c r="E340" s="532"/>
      <c r="F340" s="533"/>
    </row>
    <row r="341" spans="2:6" x14ac:dyDescent="0.25">
      <c r="B341" s="516"/>
      <c r="C341" s="19">
        <v>2019</v>
      </c>
      <c r="D341" s="19">
        <v>2020</v>
      </c>
      <c r="E341" s="19">
        <v>2021</v>
      </c>
      <c r="F341" s="19">
        <v>2022</v>
      </c>
    </row>
    <row r="342" spans="2:6" ht="15.75" thickBot="1" x14ac:dyDescent="0.3">
      <c r="B342" s="517"/>
      <c r="C342" s="20" t="s">
        <v>5</v>
      </c>
      <c r="D342" s="20" t="s">
        <v>6</v>
      </c>
      <c r="E342" s="20" t="s">
        <v>6</v>
      </c>
      <c r="F342" s="20" t="s">
        <v>6</v>
      </c>
    </row>
    <row r="343" spans="2:6" ht="15.75" thickBot="1" x14ac:dyDescent="0.3">
      <c r="B343" s="4" t="s">
        <v>8</v>
      </c>
      <c r="C343" s="6">
        <v>0</v>
      </c>
      <c r="D343" s="6">
        <v>1</v>
      </c>
      <c r="E343" s="6">
        <v>0</v>
      </c>
      <c r="F343" s="6">
        <v>0</v>
      </c>
    </row>
    <row r="344" spans="2:6" ht="15.75" thickBot="1" x14ac:dyDescent="0.3">
      <c r="B344" s="4" t="s">
        <v>15</v>
      </c>
      <c r="C344" s="6">
        <f>C362</f>
        <v>0</v>
      </c>
      <c r="D344" s="6">
        <f>D362</f>
        <v>37940</v>
      </c>
      <c r="E344" s="6">
        <f>E362</f>
        <v>0</v>
      </c>
      <c r="F344" s="6">
        <f>F362</f>
        <v>0</v>
      </c>
    </row>
    <row r="345" spans="2:6" ht="15.75" thickBot="1" x14ac:dyDescent="0.3">
      <c r="B345" s="4" t="s">
        <v>23</v>
      </c>
      <c r="C345" s="6"/>
      <c r="D345" s="6">
        <f>D344/D343</f>
        <v>37940</v>
      </c>
      <c r="E345" s="6" t="e">
        <f>E344/E343</f>
        <v>#DIV/0!</v>
      </c>
      <c r="F345" s="6" t="e">
        <f>F344/F343</f>
        <v>#DIV/0!</v>
      </c>
    </row>
    <row r="346" spans="2:6" ht="15.75" thickBot="1" x14ac:dyDescent="0.3">
      <c r="B346" s="4" t="s">
        <v>16</v>
      </c>
      <c r="C346" s="8"/>
      <c r="D346" s="8"/>
      <c r="E346" s="8">
        <f>E343/D343-1</f>
        <v>-1</v>
      </c>
      <c r="F346" s="8" t="e">
        <f>F343/E343-1</f>
        <v>#DIV/0!</v>
      </c>
    </row>
    <row r="347" spans="2:6" ht="15.75" thickBot="1" x14ac:dyDescent="0.3">
      <c r="B347" s="4" t="s">
        <v>17</v>
      </c>
      <c r="C347" s="8"/>
      <c r="D347" s="8"/>
      <c r="E347" s="8"/>
      <c r="F347" s="8"/>
    </row>
    <row r="348" spans="2:6" ht="15.75" thickBot="1" x14ac:dyDescent="0.3">
      <c r="B348" s="4" t="s">
        <v>18</v>
      </c>
      <c r="C348" s="8"/>
      <c r="D348" s="8"/>
      <c r="E348" s="8"/>
      <c r="F348" s="8"/>
    </row>
    <row r="349" spans="2:6" ht="15" customHeight="1" thickBot="1" x14ac:dyDescent="0.3">
      <c r="B349" s="534" t="s">
        <v>200</v>
      </c>
      <c r="C349" s="535"/>
      <c r="D349" s="535"/>
      <c r="E349" s="535"/>
      <c r="F349" s="536"/>
    </row>
    <row r="350" spans="2:6" x14ac:dyDescent="0.25">
      <c r="B350" s="516"/>
      <c r="C350" s="19">
        <v>2019</v>
      </c>
      <c r="D350" s="19">
        <v>2020</v>
      </c>
      <c r="E350" s="19">
        <v>2021</v>
      </c>
      <c r="F350" s="19">
        <v>2022</v>
      </c>
    </row>
    <row r="351" spans="2:6" ht="15.75" thickBot="1" x14ac:dyDescent="0.3">
      <c r="B351" s="517"/>
      <c r="C351" s="20" t="s">
        <v>5</v>
      </c>
      <c r="D351" s="20" t="s">
        <v>6</v>
      </c>
      <c r="E351" s="20" t="s">
        <v>6</v>
      </c>
      <c r="F351" s="20" t="s">
        <v>6</v>
      </c>
    </row>
    <row r="352" spans="2:6" ht="15.75" thickBot="1" x14ac:dyDescent="0.3">
      <c r="B352" s="1" t="s">
        <v>40</v>
      </c>
      <c r="C352" s="9">
        <f>C353+C354+C355+C356</f>
        <v>0</v>
      </c>
      <c r="D352" s="9">
        <f>D353+D354+D355+D356</f>
        <v>0</v>
      </c>
      <c r="E352" s="9">
        <f>E353+E354+E355+E356</f>
        <v>0</v>
      </c>
      <c r="F352" s="9">
        <f>F353+F354+F355+F356</f>
        <v>0</v>
      </c>
    </row>
    <row r="353" spans="1:6" ht="15.75" thickBot="1" x14ac:dyDescent="0.3">
      <c r="B353" s="11" t="s">
        <v>50</v>
      </c>
      <c r="C353" s="9"/>
      <c r="D353" s="9"/>
      <c r="E353" s="9"/>
      <c r="F353" s="9"/>
    </row>
    <row r="354" spans="1:6" ht="15.75" thickBot="1" x14ac:dyDescent="0.3">
      <c r="B354" s="11" t="s">
        <v>54</v>
      </c>
      <c r="C354" s="9"/>
      <c r="D354" s="9"/>
      <c r="E354" s="9"/>
      <c r="F354" s="9"/>
    </row>
    <row r="355" spans="1:6" ht="15.75" thickBot="1" x14ac:dyDescent="0.3">
      <c r="B355" s="11" t="s">
        <v>55</v>
      </c>
      <c r="C355" s="9"/>
      <c r="D355" s="9"/>
      <c r="E355" s="9"/>
      <c r="F355" s="9"/>
    </row>
    <row r="356" spans="1:6" ht="15.75" thickBot="1" x14ac:dyDescent="0.3">
      <c r="B356" s="11" t="s">
        <v>56</v>
      </c>
      <c r="C356" s="9"/>
      <c r="D356" s="9"/>
      <c r="E356" s="9"/>
      <c r="F356" s="9"/>
    </row>
    <row r="357" spans="1:6" ht="15.75" thickBot="1" x14ac:dyDescent="0.3">
      <c r="B357" s="1" t="s">
        <v>41</v>
      </c>
      <c r="C357" s="74">
        <f>C358+C359+C360+C361</f>
        <v>0</v>
      </c>
      <c r="D357" s="74">
        <f>D358+D359+D360+D361</f>
        <v>37940</v>
      </c>
      <c r="E357" s="74">
        <f>E358+E359+E360+E361</f>
        <v>0</v>
      </c>
      <c r="F357" s="74">
        <f>F358+F359+F360+F361</f>
        <v>0</v>
      </c>
    </row>
    <row r="358" spans="1:6" ht="15.75" thickBot="1" x14ac:dyDescent="0.3">
      <c r="B358" s="11" t="s">
        <v>50</v>
      </c>
      <c r="C358" s="74"/>
      <c r="D358" s="74"/>
      <c r="E358" s="74"/>
      <c r="F358" s="74"/>
    </row>
    <row r="359" spans="1:6" ht="15.75" thickBot="1" x14ac:dyDescent="0.3">
      <c r="B359" s="11" t="s">
        <v>54</v>
      </c>
      <c r="C359" s="74"/>
      <c r="D359" s="74">
        <v>37050</v>
      </c>
      <c r="E359" s="74"/>
      <c r="F359" s="74"/>
    </row>
    <row r="360" spans="1:6" ht="15.75" thickBot="1" x14ac:dyDescent="0.3">
      <c r="B360" s="11" t="s">
        <v>55</v>
      </c>
      <c r="C360" s="74">
        <v>0</v>
      </c>
      <c r="D360" s="74">
        <v>0</v>
      </c>
      <c r="E360" s="74">
        <v>0</v>
      </c>
      <c r="F360" s="74">
        <v>0</v>
      </c>
    </row>
    <row r="361" spans="1:6" ht="15.75" thickBot="1" x14ac:dyDescent="0.3">
      <c r="B361" s="11" t="s">
        <v>56</v>
      </c>
      <c r="C361" s="74"/>
      <c r="D361" s="74">
        <v>890</v>
      </c>
      <c r="E361" s="74"/>
      <c r="F361" s="74"/>
    </row>
    <row r="362" spans="1:6" ht="15.75" thickBot="1" x14ac:dyDescent="0.3">
      <c r="B362" s="22" t="s">
        <v>78</v>
      </c>
      <c r="C362" s="74">
        <f>C352+C357</f>
        <v>0</v>
      </c>
      <c r="D362" s="74">
        <f>D352+D357</f>
        <v>37940</v>
      </c>
      <c r="E362" s="74">
        <f>E352+E357</f>
        <v>0</v>
      </c>
      <c r="F362" s="74">
        <f>F352+F357</f>
        <v>0</v>
      </c>
    </row>
    <row r="363" spans="1:6" ht="15.75" thickBot="1" x14ac:dyDescent="0.3">
      <c r="B363" s="253" t="s">
        <v>36</v>
      </c>
      <c r="C363" s="347">
        <f>IF(C362-C344=0,0,"Error")</f>
        <v>0</v>
      </c>
      <c r="D363" s="347">
        <f>IF(D362-D344=0,0,"Error")</f>
        <v>0</v>
      </c>
      <c r="E363" s="347">
        <f>IF(E362-E344=0,0,"Error")</f>
        <v>0</v>
      </c>
      <c r="F363" s="347">
        <f>IF(F362-F344=0,0,"Error")</f>
        <v>0</v>
      </c>
    </row>
    <row r="364" spans="1:6" ht="15.75" thickBot="1" x14ac:dyDescent="0.3">
      <c r="B364" s="21" t="s">
        <v>79</v>
      </c>
      <c r="C364" s="866" t="s">
        <v>402</v>
      </c>
      <c r="D364" s="867"/>
      <c r="E364" s="868"/>
      <c r="F364" s="869"/>
    </row>
    <row r="365" spans="1:6" ht="57" thickBot="1" x14ac:dyDescent="0.3">
      <c r="A365" s="63"/>
      <c r="B365" s="345" t="s">
        <v>79</v>
      </c>
      <c r="C365" s="344" t="s">
        <v>401</v>
      </c>
      <c r="D365" s="343" t="s">
        <v>344</v>
      </c>
      <c r="E365" s="342"/>
      <c r="F365" s="346"/>
    </row>
    <row r="366" spans="1:6" ht="15.75" thickBot="1" x14ac:dyDescent="0.3">
      <c r="B366" s="4" t="s">
        <v>14</v>
      </c>
      <c r="C366" s="870" t="s">
        <v>400</v>
      </c>
      <c r="D366" s="871"/>
      <c r="E366" s="871"/>
      <c r="F366" s="872"/>
    </row>
    <row r="367" spans="1:6" ht="15.75" customHeight="1" x14ac:dyDescent="0.25">
      <c r="B367" s="516"/>
      <c r="C367" s="341">
        <v>2019</v>
      </c>
      <c r="D367" s="341">
        <v>2020</v>
      </c>
      <c r="E367" s="341">
        <v>2021</v>
      </c>
      <c r="F367" s="341">
        <v>2022</v>
      </c>
    </row>
    <row r="368" spans="1:6" ht="15.75" thickBot="1" x14ac:dyDescent="0.3">
      <c r="B368" s="517"/>
      <c r="C368" s="20" t="s">
        <v>5</v>
      </c>
      <c r="D368" s="20" t="s">
        <v>6</v>
      </c>
      <c r="E368" s="20" t="s">
        <v>6</v>
      </c>
      <c r="F368" s="20" t="s">
        <v>6</v>
      </c>
    </row>
    <row r="369" spans="2:6" ht="15.75" thickBot="1" x14ac:dyDescent="0.3">
      <c r="B369" s="4" t="s">
        <v>8</v>
      </c>
      <c r="C369" s="6">
        <v>1</v>
      </c>
      <c r="D369" s="6">
        <v>1</v>
      </c>
      <c r="E369" s="6">
        <v>1</v>
      </c>
      <c r="F369" s="6">
        <v>1</v>
      </c>
    </row>
    <row r="370" spans="2:6" ht="15.75" thickBot="1" x14ac:dyDescent="0.3">
      <c r="B370" s="4" t="s">
        <v>15</v>
      </c>
      <c r="C370" s="6">
        <f>C388</f>
        <v>0</v>
      </c>
      <c r="D370" s="6">
        <f>D388</f>
        <v>630020</v>
      </c>
      <c r="E370" s="6">
        <f>E388</f>
        <v>733550</v>
      </c>
      <c r="F370" s="6">
        <f>F388</f>
        <v>840000</v>
      </c>
    </row>
    <row r="371" spans="2:6" ht="15.75" thickBot="1" x14ac:dyDescent="0.3">
      <c r="B371" s="4" t="s">
        <v>23</v>
      </c>
      <c r="C371" s="6">
        <f>C370/C369</f>
        <v>0</v>
      </c>
      <c r="D371" s="6">
        <f>D370/D369</f>
        <v>630020</v>
      </c>
      <c r="E371" s="6">
        <f>E370/E369</f>
        <v>733550</v>
      </c>
      <c r="F371" s="6">
        <f>F370/F369</f>
        <v>840000</v>
      </c>
    </row>
    <row r="372" spans="2:6" ht="15.75" thickBot="1" x14ac:dyDescent="0.3">
      <c r="B372" s="4" t="s">
        <v>16</v>
      </c>
      <c r="C372" s="8"/>
      <c r="D372" s="8">
        <f t="shared" ref="D372:F374" si="7">D369/C369-1</f>
        <v>0</v>
      </c>
      <c r="E372" s="8">
        <f t="shared" si="7"/>
        <v>0</v>
      </c>
      <c r="F372" s="8">
        <f t="shared" si="7"/>
        <v>0</v>
      </c>
    </row>
    <row r="373" spans="2:6" ht="15.75" thickBot="1" x14ac:dyDescent="0.3">
      <c r="B373" s="4" t="s">
        <v>17</v>
      </c>
      <c r="C373" s="8"/>
      <c r="D373" s="8"/>
      <c r="E373" s="8">
        <f t="shared" si="7"/>
        <v>0.16432811656772794</v>
      </c>
      <c r="F373" s="8">
        <f t="shared" si="7"/>
        <v>0.14511621566355393</v>
      </c>
    </row>
    <row r="374" spans="2:6" ht="15.75" thickBot="1" x14ac:dyDescent="0.3">
      <c r="B374" s="4" t="s">
        <v>18</v>
      </c>
      <c r="C374" s="8"/>
      <c r="D374" s="8"/>
      <c r="E374" s="8">
        <f t="shared" si="7"/>
        <v>0.16432811656772794</v>
      </c>
      <c r="F374" s="8">
        <f t="shared" si="7"/>
        <v>0.14511621566355393</v>
      </c>
    </row>
    <row r="375" spans="2:6" ht="15" customHeight="1" thickBot="1" x14ac:dyDescent="0.3">
      <c r="B375" s="534" t="s">
        <v>194</v>
      </c>
      <c r="C375" s="535"/>
      <c r="D375" s="535"/>
      <c r="E375" s="535"/>
      <c r="F375" s="536"/>
    </row>
    <row r="376" spans="2:6" x14ac:dyDescent="0.25">
      <c r="B376" s="516"/>
      <c r="C376" s="19">
        <v>2019</v>
      </c>
      <c r="D376" s="19">
        <v>2020</v>
      </c>
      <c r="E376" s="19">
        <v>2021</v>
      </c>
      <c r="F376" s="19">
        <v>2022</v>
      </c>
    </row>
    <row r="377" spans="2:6" ht="15.75" thickBot="1" x14ac:dyDescent="0.3">
      <c r="B377" s="517"/>
      <c r="C377" s="20" t="s">
        <v>5</v>
      </c>
      <c r="D377" s="20" t="s">
        <v>6</v>
      </c>
      <c r="E377" s="20" t="s">
        <v>6</v>
      </c>
      <c r="F377" s="20" t="s">
        <v>6</v>
      </c>
    </row>
    <row r="378" spans="2:6" ht="15.75" thickBot="1" x14ac:dyDescent="0.3">
      <c r="B378" s="1" t="s">
        <v>40</v>
      </c>
      <c r="C378" s="9">
        <f>C379+C380+C381+C382</f>
        <v>0</v>
      </c>
      <c r="D378" s="9">
        <f>D379+D380+D381+D382</f>
        <v>0</v>
      </c>
      <c r="E378" s="9">
        <f>E379+E380+E381+E382</f>
        <v>0</v>
      </c>
      <c r="F378" s="9">
        <f>F379+F380+F381+F382</f>
        <v>0</v>
      </c>
    </row>
    <row r="379" spans="2:6" ht="15.75" thickBot="1" x14ac:dyDescent="0.3">
      <c r="B379" s="11" t="s">
        <v>50</v>
      </c>
      <c r="C379" s="9"/>
      <c r="D379" s="9"/>
      <c r="E379" s="9"/>
      <c r="F379" s="9"/>
    </row>
    <row r="380" spans="2:6" ht="15.75" thickBot="1" x14ac:dyDescent="0.3">
      <c r="B380" s="11" t="s">
        <v>54</v>
      </c>
      <c r="C380" s="9"/>
      <c r="D380" s="9"/>
      <c r="E380" s="9"/>
      <c r="F380" s="9"/>
    </row>
    <row r="381" spans="2:6" ht="15.75" thickBot="1" x14ac:dyDescent="0.3">
      <c r="B381" s="11" t="s">
        <v>55</v>
      </c>
      <c r="C381" s="9"/>
      <c r="D381" s="9"/>
      <c r="E381" s="9"/>
      <c r="F381" s="9"/>
    </row>
    <row r="382" spans="2:6" ht="15.75" thickBot="1" x14ac:dyDescent="0.3">
      <c r="B382" s="11" t="s">
        <v>56</v>
      </c>
      <c r="C382" s="9"/>
      <c r="D382" s="9"/>
      <c r="E382" s="9"/>
      <c r="F382" s="9"/>
    </row>
    <row r="383" spans="2:6" ht="15.75" thickBot="1" x14ac:dyDescent="0.3">
      <c r="B383" s="1" t="s">
        <v>41</v>
      </c>
      <c r="C383" s="12">
        <v>0</v>
      </c>
      <c r="D383" s="12">
        <f>D384+D385+D386+D387</f>
        <v>630020</v>
      </c>
      <c r="E383" s="12">
        <f>E384+E385+E386+E387</f>
        <v>733550</v>
      </c>
      <c r="F383" s="12">
        <f>F384+F385+F386+F387</f>
        <v>840000</v>
      </c>
    </row>
    <row r="384" spans="2:6" ht="15.75" thickBot="1" x14ac:dyDescent="0.3">
      <c r="B384" s="11" t="s">
        <v>50</v>
      </c>
      <c r="C384" s="12"/>
      <c r="D384" s="12"/>
      <c r="E384" s="12"/>
      <c r="F384" s="12"/>
    </row>
    <row r="385" spans="1:8" ht="15.75" thickBot="1" x14ac:dyDescent="0.3">
      <c r="B385" s="11" t="s">
        <v>54</v>
      </c>
      <c r="C385" s="12"/>
      <c r="D385" s="12">
        <v>561450</v>
      </c>
      <c r="E385" s="12">
        <v>613550</v>
      </c>
      <c r="F385" s="12">
        <v>700000</v>
      </c>
    </row>
    <row r="386" spans="1:8" ht="15.75" thickBot="1" x14ac:dyDescent="0.3">
      <c r="B386" s="11" t="s">
        <v>55</v>
      </c>
      <c r="C386" s="12"/>
      <c r="D386" s="12"/>
      <c r="E386" s="12"/>
      <c r="F386" s="12"/>
    </row>
    <row r="387" spans="1:8" ht="15.75" thickBot="1" x14ac:dyDescent="0.3">
      <c r="B387" s="11" t="s">
        <v>56</v>
      </c>
      <c r="C387" s="12"/>
      <c r="D387" s="12">
        <v>68570</v>
      </c>
      <c r="E387" s="12">
        <v>120000</v>
      </c>
      <c r="F387" s="12">
        <v>140000</v>
      </c>
    </row>
    <row r="388" spans="1:8" ht="15.75" thickBot="1" x14ac:dyDescent="0.3">
      <c r="B388" s="22" t="s">
        <v>34</v>
      </c>
      <c r="C388" s="12">
        <f>C378+C383</f>
        <v>0</v>
      </c>
      <c r="D388" s="12">
        <f>D378+D383</f>
        <v>630020</v>
      </c>
      <c r="E388" s="12">
        <f>E378+E383</f>
        <v>733550</v>
      </c>
      <c r="F388" s="12">
        <f>F378+F383</f>
        <v>840000</v>
      </c>
    </row>
    <row r="389" spans="1:8" ht="15.75" thickBot="1" x14ac:dyDescent="0.3">
      <c r="B389" s="253" t="s">
        <v>36</v>
      </c>
      <c r="C389" s="26">
        <f>IF(C388-C370=0,0,"Error")</f>
        <v>0</v>
      </c>
      <c r="D389" s="26">
        <f>IF(D388-D370=0,0,"Error")</f>
        <v>0</v>
      </c>
      <c r="E389" s="26">
        <f>IF(E388-E370=0,0,"Error")</f>
        <v>0</v>
      </c>
      <c r="F389" s="26">
        <f>IF(F388-F370=0,0,"Error")</f>
        <v>0</v>
      </c>
    </row>
    <row r="390" spans="1:8" ht="15.75" thickBot="1" x14ac:dyDescent="0.3">
      <c r="A390" s="873"/>
      <c r="B390" s="604" t="s">
        <v>44</v>
      </c>
      <c r="C390" s="874"/>
      <c r="D390" s="874"/>
      <c r="E390" s="874"/>
      <c r="F390" s="875"/>
    </row>
    <row r="391" spans="1:8" ht="15.75" thickBot="1" x14ac:dyDescent="0.3">
      <c r="A391" s="873"/>
      <c r="B391" s="571" t="s">
        <v>39</v>
      </c>
      <c r="C391" s="572"/>
      <c r="D391" s="572"/>
      <c r="E391" s="572"/>
      <c r="F391" s="573"/>
    </row>
    <row r="392" spans="1:8" ht="21.75" thickBot="1" x14ac:dyDescent="0.3">
      <c r="A392" s="873"/>
      <c r="B392" s="59" t="s">
        <v>29</v>
      </c>
      <c r="C392" s="876"/>
      <c r="D392" s="877"/>
      <c r="E392" s="877"/>
      <c r="F392" s="878"/>
    </row>
    <row r="393" spans="1:8" ht="36.75" customHeight="1" thickBot="1" x14ac:dyDescent="0.3">
      <c r="A393" s="879"/>
      <c r="B393" s="45" t="s">
        <v>52</v>
      </c>
      <c r="C393" s="594" t="s">
        <v>399</v>
      </c>
      <c r="D393" s="595"/>
      <c r="E393" s="336" t="s">
        <v>391</v>
      </c>
      <c r="F393" s="337"/>
    </row>
    <row r="394" spans="1:8" ht="27" customHeight="1" thickBot="1" x14ac:dyDescent="0.3">
      <c r="A394" s="879"/>
      <c r="B394" s="46" t="s">
        <v>9</v>
      </c>
      <c r="C394" s="576" t="s">
        <v>398</v>
      </c>
      <c r="D394" s="577"/>
      <c r="E394" s="577"/>
      <c r="F394" s="557"/>
    </row>
    <row r="395" spans="1:8" ht="15.75" thickBot="1" x14ac:dyDescent="0.3">
      <c r="A395" s="879"/>
      <c r="B395" s="46" t="s">
        <v>14</v>
      </c>
      <c r="C395" s="558" t="s">
        <v>199</v>
      </c>
      <c r="D395" s="559"/>
      <c r="E395" s="559"/>
      <c r="F395" s="560"/>
    </row>
    <row r="396" spans="1:8" ht="12.75" customHeight="1" x14ac:dyDescent="0.25">
      <c r="A396" s="879"/>
      <c r="B396" s="561"/>
      <c r="C396" s="47">
        <v>2019</v>
      </c>
      <c r="D396" s="47">
        <v>2020</v>
      </c>
      <c r="E396" s="47">
        <v>2021</v>
      </c>
      <c r="F396" s="47">
        <v>2022</v>
      </c>
    </row>
    <row r="397" spans="1:8" ht="12.75" customHeight="1" thickBot="1" x14ac:dyDescent="0.3">
      <c r="A397" s="879"/>
      <c r="B397" s="562"/>
      <c r="C397" s="48" t="s">
        <v>5</v>
      </c>
      <c r="D397" s="48" t="s">
        <v>6</v>
      </c>
      <c r="E397" s="48" t="s">
        <v>6</v>
      </c>
      <c r="F397" s="48" t="s">
        <v>6</v>
      </c>
    </row>
    <row r="398" spans="1:8" ht="15.75" thickBot="1" x14ac:dyDescent="0.3">
      <c r="A398" s="879"/>
      <c r="B398" s="46" t="s">
        <v>8</v>
      </c>
      <c r="C398" s="49"/>
      <c r="D398" s="49">
        <v>1</v>
      </c>
      <c r="E398" s="49"/>
      <c r="F398" s="49">
        <v>1</v>
      </c>
    </row>
    <row r="399" spans="1:8" ht="15.75" thickBot="1" x14ac:dyDescent="0.3">
      <c r="A399" s="879"/>
      <c r="B399" s="46" t="s">
        <v>15</v>
      </c>
      <c r="C399" s="56">
        <f>C417</f>
        <v>0</v>
      </c>
      <c r="D399" s="49">
        <v>70000</v>
      </c>
      <c r="E399" s="49">
        <v>0</v>
      </c>
      <c r="F399" s="56"/>
      <c r="H399" s="10"/>
    </row>
    <row r="400" spans="1:8" ht="15.75" thickBot="1" x14ac:dyDescent="0.3">
      <c r="A400" s="879"/>
      <c r="B400" s="46" t="s">
        <v>23</v>
      </c>
      <c r="C400" s="49"/>
      <c r="D400" s="49">
        <f>D399/D398</f>
        <v>70000</v>
      </c>
      <c r="E400" s="49"/>
      <c r="F400" s="49"/>
    </row>
    <row r="401" spans="1:9" ht="15.75" thickBot="1" x14ac:dyDescent="0.3">
      <c r="A401" s="879"/>
      <c r="B401" s="46" t="s">
        <v>16</v>
      </c>
      <c r="C401" s="480" t="s">
        <v>22</v>
      </c>
      <c r="D401" s="50"/>
      <c r="E401" s="50">
        <f>E398/D398-1</f>
        <v>-1</v>
      </c>
      <c r="F401" s="50"/>
      <c r="I401" s="10"/>
    </row>
    <row r="402" spans="1:9" ht="15.75" thickBot="1" x14ac:dyDescent="0.3">
      <c r="A402" s="879"/>
      <c r="B402" s="46" t="s">
        <v>17</v>
      </c>
      <c r="C402" s="480" t="s">
        <v>22</v>
      </c>
      <c r="D402" s="50"/>
      <c r="E402" s="50">
        <f>E399/D399-1</f>
        <v>-1</v>
      </c>
      <c r="F402" s="50"/>
    </row>
    <row r="403" spans="1:9" ht="15.75" thickBot="1" x14ac:dyDescent="0.3">
      <c r="A403" s="879"/>
      <c r="B403" s="46" t="s">
        <v>18</v>
      </c>
      <c r="C403" s="480" t="s">
        <v>22</v>
      </c>
      <c r="D403" s="50"/>
      <c r="E403" s="50"/>
      <c r="F403" s="50"/>
    </row>
    <row r="404" spans="1:9" ht="15.75" customHeight="1" thickBot="1" x14ac:dyDescent="0.3">
      <c r="A404" s="879"/>
      <c r="B404" s="563" t="s">
        <v>392</v>
      </c>
      <c r="C404" s="564"/>
      <c r="D404" s="564"/>
      <c r="E404" s="564"/>
      <c r="F404" s="565"/>
    </row>
    <row r="405" spans="1:9" ht="12.75" customHeight="1" x14ac:dyDescent="0.25">
      <c r="A405" s="879"/>
      <c r="B405" s="561"/>
      <c r="C405" s="47">
        <v>2019</v>
      </c>
      <c r="D405" s="47">
        <v>2020</v>
      </c>
      <c r="E405" s="47">
        <v>2021</v>
      </c>
      <c r="F405" s="47">
        <v>2022</v>
      </c>
    </row>
    <row r="406" spans="1:9" ht="12.75" customHeight="1" thickBot="1" x14ac:dyDescent="0.3">
      <c r="A406" s="879"/>
      <c r="B406" s="562"/>
      <c r="C406" s="48" t="s">
        <v>5</v>
      </c>
      <c r="D406" s="48" t="s">
        <v>6</v>
      </c>
      <c r="E406" s="48" t="s">
        <v>6</v>
      </c>
      <c r="F406" s="48" t="s">
        <v>6</v>
      </c>
    </row>
    <row r="407" spans="1:9" ht="15.75" thickBot="1" x14ac:dyDescent="0.3">
      <c r="A407" s="879"/>
      <c r="B407" s="51" t="s">
        <v>40</v>
      </c>
      <c r="C407" s="52">
        <f>C408+C409+C410+C411</f>
        <v>0</v>
      </c>
      <c r="D407" s="52">
        <f>D408+D409+D410+D411</f>
        <v>0</v>
      </c>
      <c r="E407" s="52">
        <f>E408+E409+E410+E411</f>
        <v>0</v>
      </c>
      <c r="F407" s="52">
        <f>F408+F409+F410+F411</f>
        <v>0</v>
      </c>
    </row>
    <row r="408" spans="1:9" ht="15.75" thickBot="1" x14ac:dyDescent="0.3">
      <c r="A408" s="879"/>
      <c r="B408" s="53" t="s">
        <v>50</v>
      </c>
      <c r="C408" s="52"/>
      <c r="D408" s="52">
        <v>0</v>
      </c>
      <c r="E408" s="52"/>
      <c r="F408" s="52"/>
    </row>
    <row r="409" spans="1:9" ht="15.75" thickBot="1" x14ac:dyDescent="0.3">
      <c r="A409" s="879"/>
      <c r="B409" s="53" t="s">
        <v>54</v>
      </c>
      <c r="C409" s="52"/>
      <c r="D409" s="52"/>
      <c r="E409" s="52"/>
      <c r="F409" s="52"/>
      <c r="I409" s="10"/>
    </row>
    <row r="410" spans="1:9" ht="15.75" thickBot="1" x14ac:dyDescent="0.3">
      <c r="A410" s="879"/>
      <c r="B410" s="53" t="s">
        <v>55</v>
      </c>
      <c r="C410" s="52"/>
      <c r="D410" s="52"/>
      <c r="E410" s="52"/>
      <c r="F410" s="52"/>
    </row>
    <row r="411" spans="1:9" ht="15.75" thickBot="1" x14ac:dyDescent="0.3">
      <c r="A411" s="879"/>
      <c r="B411" s="53" t="s">
        <v>56</v>
      </c>
      <c r="C411" s="52"/>
      <c r="D411" s="52"/>
      <c r="E411" s="52"/>
      <c r="F411" s="52"/>
    </row>
    <row r="412" spans="1:9" ht="15.75" thickBot="1" x14ac:dyDescent="0.3">
      <c r="A412" s="879"/>
      <c r="B412" s="51" t="s">
        <v>41</v>
      </c>
      <c r="C412" s="58">
        <f>C413</f>
        <v>0</v>
      </c>
      <c r="D412" s="58">
        <f>D413</f>
        <v>70000</v>
      </c>
      <c r="E412" s="58">
        <f>E413</f>
        <v>0</v>
      </c>
      <c r="F412" s="57">
        <f>F413</f>
        <v>0</v>
      </c>
      <c r="G412" s="332"/>
    </row>
    <row r="413" spans="1:9" ht="15.75" thickBot="1" x14ac:dyDescent="0.3">
      <c r="A413" s="879"/>
      <c r="B413" s="53" t="s">
        <v>50</v>
      </c>
      <c r="C413" s="54"/>
      <c r="D413" s="52">
        <v>70000</v>
      </c>
      <c r="E413" s="52">
        <v>0</v>
      </c>
      <c r="F413" s="52"/>
      <c r="G413" s="335"/>
    </row>
    <row r="414" spans="1:9" ht="15.75" thickBot="1" x14ac:dyDescent="0.3">
      <c r="A414" s="879"/>
      <c r="B414" s="53" t="s">
        <v>54</v>
      </c>
      <c r="C414" s="54"/>
      <c r="D414" s="52"/>
      <c r="E414" s="52"/>
      <c r="F414" s="52"/>
      <c r="G414" s="335"/>
    </row>
    <row r="415" spans="1:9" ht="15.75" thickBot="1" x14ac:dyDescent="0.3">
      <c r="A415" s="879"/>
      <c r="B415" s="53" t="s">
        <v>55</v>
      </c>
      <c r="C415" s="54"/>
      <c r="D415" s="52"/>
      <c r="E415" s="52"/>
      <c r="F415" s="52"/>
    </row>
    <row r="416" spans="1:9" ht="15.75" thickBot="1" x14ac:dyDescent="0.3">
      <c r="A416" s="879"/>
      <c r="B416" s="53" t="s">
        <v>56</v>
      </c>
      <c r="C416" s="54"/>
      <c r="D416" s="52"/>
      <c r="E416" s="52"/>
      <c r="F416" s="52"/>
    </row>
    <row r="417" spans="1:8" ht="15.75" thickBot="1" x14ac:dyDescent="0.3">
      <c r="A417" s="879"/>
      <c r="B417" s="60" t="s">
        <v>34</v>
      </c>
      <c r="C417" s="54">
        <f>SUM(C412+C407)</f>
        <v>0</v>
      </c>
      <c r="D417" s="54">
        <f>SUM(D412+D407)</f>
        <v>70000</v>
      </c>
      <c r="E417" s="54">
        <f>SUM(E412+E407)</f>
        <v>0</v>
      </c>
      <c r="F417" s="54">
        <f>SUM(F412+F407)</f>
        <v>0</v>
      </c>
    </row>
    <row r="418" spans="1:8" ht="17.25" customHeight="1" thickBot="1" x14ac:dyDescent="0.3">
      <c r="A418" s="879"/>
      <c r="B418" s="61" t="s">
        <v>36</v>
      </c>
      <c r="C418" s="55">
        <v>0</v>
      </c>
      <c r="D418" s="55">
        <f>IF(D417-D399=0,0,"Error")</f>
        <v>0</v>
      </c>
      <c r="E418" s="55">
        <f>IF(E417-E399=0,0,"Error")</f>
        <v>0</v>
      </c>
      <c r="F418" s="55">
        <f>IF(F417-F399=0,0,"Error")</f>
        <v>0</v>
      </c>
    </row>
    <row r="419" spans="1:8" ht="41.45" customHeight="1" thickBot="1" x14ac:dyDescent="0.3">
      <c r="A419" s="879"/>
      <c r="B419" s="45" t="s">
        <v>57</v>
      </c>
      <c r="C419" s="637" t="s">
        <v>397</v>
      </c>
      <c r="D419" s="638"/>
      <c r="E419" s="339" t="s">
        <v>53</v>
      </c>
      <c r="F419" s="340"/>
    </row>
    <row r="420" spans="1:8" ht="27" customHeight="1" thickBot="1" x14ac:dyDescent="0.3">
      <c r="A420" s="879"/>
      <c r="B420" s="46" t="s">
        <v>9</v>
      </c>
      <c r="C420" s="576" t="s">
        <v>396</v>
      </c>
      <c r="D420" s="577"/>
      <c r="E420" s="577"/>
      <c r="F420" s="557"/>
    </row>
    <row r="421" spans="1:8" ht="15.75" thickBot="1" x14ac:dyDescent="0.3">
      <c r="A421" s="879"/>
      <c r="B421" s="46" t="s">
        <v>14</v>
      </c>
      <c r="C421" s="558" t="s">
        <v>395</v>
      </c>
      <c r="D421" s="559"/>
      <c r="E421" s="559"/>
      <c r="F421" s="560"/>
    </row>
    <row r="422" spans="1:8" ht="12.75" customHeight="1" x14ac:dyDescent="0.25">
      <c r="A422" s="879"/>
      <c r="B422" s="561"/>
      <c r="C422" s="47">
        <v>2019</v>
      </c>
      <c r="D422" s="47">
        <v>2020</v>
      </c>
      <c r="E422" s="47">
        <v>2021</v>
      </c>
      <c r="F422" s="47">
        <v>2022</v>
      </c>
    </row>
    <row r="423" spans="1:8" ht="12.75" customHeight="1" thickBot="1" x14ac:dyDescent="0.3">
      <c r="A423" s="879"/>
      <c r="B423" s="562"/>
      <c r="C423" s="48" t="s">
        <v>5</v>
      </c>
      <c r="D423" s="48" t="s">
        <v>6</v>
      </c>
      <c r="E423" s="48" t="s">
        <v>6</v>
      </c>
      <c r="F423" s="48" t="s">
        <v>6</v>
      </c>
    </row>
    <row r="424" spans="1:8" ht="15.75" thickBot="1" x14ac:dyDescent="0.3">
      <c r="A424" s="879"/>
      <c r="B424" s="46" t="s">
        <v>8</v>
      </c>
      <c r="C424" s="49">
        <v>0</v>
      </c>
      <c r="D424" s="49">
        <v>1</v>
      </c>
      <c r="E424" s="49">
        <v>0</v>
      </c>
      <c r="F424" s="49">
        <v>0</v>
      </c>
    </row>
    <row r="425" spans="1:8" ht="15.75" thickBot="1" x14ac:dyDescent="0.3">
      <c r="A425" s="879"/>
      <c r="B425" s="46" t="s">
        <v>15</v>
      </c>
      <c r="C425" s="56">
        <f>C443</f>
        <v>0</v>
      </c>
      <c r="D425" s="49">
        <v>2540</v>
      </c>
      <c r="E425" s="49">
        <v>0</v>
      </c>
      <c r="F425" s="49">
        <v>0</v>
      </c>
    </row>
    <row r="426" spans="1:8" ht="15.75" thickBot="1" x14ac:dyDescent="0.3">
      <c r="A426" s="879"/>
      <c r="B426" s="46" t="s">
        <v>23</v>
      </c>
      <c r="C426" s="49"/>
      <c r="D426" s="49">
        <f>D425/D424</f>
        <v>2540</v>
      </c>
      <c r="E426" s="49"/>
      <c r="F426" s="49"/>
    </row>
    <row r="427" spans="1:8" ht="15.75" thickBot="1" x14ac:dyDescent="0.3">
      <c r="A427" s="879"/>
      <c r="B427" s="46" t="s">
        <v>16</v>
      </c>
      <c r="C427" s="480" t="s">
        <v>22</v>
      </c>
      <c r="D427" s="50"/>
      <c r="E427" s="50"/>
      <c r="F427" s="50"/>
    </row>
    <row r="428" spans="1:8" ht="15.75" thickBot="1" x14ac:dyDescent="0.3">
      <c r="A428" s="879"/>
      <c r="B428" s="46" t="s">
        <v>17</v>
      </c>
      <c r="C428" s="480" t="s">
        <v>22</v>
      </c>
      <c r="D428" s="50"/>
      <c r="E428" s="50"/>
      <c r="F428" s="50"/>
      <c r="H428" s="10"/>
    </row>
    <row r="429" spans="1:8" ht="15.75" thickBot="1" x14ac:dyDescent="0.3">
      <c r="A429" s="879"/>
      <c r="B429" s="46" t="s">
        <v>18</v>
      </c>
      <c r="C429" s="480" t="s">
        <v>22</v>
      </c>
      <c r="D429" s="50"/>
      <c r="E429" s="50"/>
      <c r="F429" s="50"/>
    </row>
    <row r="430" spans="1:8" ht="15.75" customHeight="1" thickBot="1" x14ac:dyDescent="0.3">
      <c r="A430" s="879"/>
      <c r="B430" s="563" t="s">
        <v>394</v>
      </c>
      <c r="C430" s="564"/>
      <c r="D430" s="564"/>
      <c r="E430" s="564"/>
      <c r="F430" s="565"/>
    </row>
    <row r="431" spans="1:8" ht="12.75" customHeight="1" x14ac:dyDescent="0.25">
      <c r="A431" s="879"/>
      <c r="B431" s="561"/>
      <c r="C431" s="47">
        <v>2019</v>
      </c>
      <c r="D431" s="47">
        <v>2020</v>
      </c>
      <c r="E431" s="47">
        <v>2021</v>
      </c>
      <c r="F431" s="47">
        <v>2022</v>
      </c>
    </row>
    <row r="432" spans="1:8" ht="12.75" customHeight="1" thickBot="1" x14ac:dyDescent="0.3">
      <c r="A432" s="879"/>
      <c r="B432" s="562"/>
      <c r="C432" s="48" t="s">
        <v>5</v>
      </c>
      <c r="D432" s="48" t="s">
        <v>6</v>
      </c>
      <c r="E432" s="48" t="s">
        <v>6</v>
      </c>
      <c r="F432" s="48" t="s">
        <v>6</v>
      </c>
    </row>
    <row r="433" spans="1:6" ht="15.75" thickBot="1" x14ac:dyDescent="0.3">
      <c r="A433" s="879"/>
      <c r="B433" s="51" t="s">
        <v>40</v>
      </c>
      <c r="C433" s="52">
        <f>C434+C435+C436+C437</f>
        <v>0</v>
      </c>
      <c r="D433" s="52">
        <f>D434+D435+D436+D437</f>
        <v>2540</v>
      </c>
      <c r="E433" s="52">
        <f>E434+E435+E436+E437</f>
        <v>0</v>
      </c>
      <c r="F433" s="52">
        <f>F434+F435+F436+F437</f>
        <v>0</v>
      </c>
    </row>
    <row r="434" spans="1:6" ht="15.75" thickBot="1" x14ac:dyDescent="0.3">
      <c r="A434" s="879"/>
      <c r="B434" s="53" t="s">
        <v>50</v>
      </c>
      <c r="C434" s="52"/>
      <c r="D434" s="58">
        <v>2540</v>
      </c>
      <c r="E434" s="52"/>
      <c r="F434" s="52"/>
    </row>
    <row r="435" spans="1:6" ht="15.75" thickBot="1" x14ac:dyDescent="0.3">
      <c r="A435" s="879"/>
      <c r="B435" s="53" t="s">
        <v>54</v>
      </c>
      <c r="C435" s="52"/>
      <c r="D435" s="52"/>
      <c r="E435" s="52"/>
      <c r="F435" s="52"/>
    </row>
    <row r="436" spans="1:6" ht="15.75" thickBot="1" x14ac:dyDescent="0.3">
      <c r="A436" s="879"/>
      <c r="B436" s="53" t="s">
        <v>55</v>
      </c>
      <c r="C436" s="52"/>
      <c r="D436" s="52"/>
      <c r="E436" s="52"/>
      <c r="F436" s="52"/>
    </row>
    <row r="437" spans="1:6" ht="15.75" thickBot="1" x14ac:dyDescent="0.3">
      <c r="A437" s="879"/>
      <c r="B437" s="53" t="s">
        <v>56</v>
      </c>
      <c r="C437" s="52"/>
      <c r="D437" s="52"/>
      <c r="E437" s="52"/>
      <c r="F437" s="52"/>
    </row>
    <row r="438" spans="1:6" ht="15.75" thickBot="1" x14ac:dyDescent="0.3">
      <c r="A438" s="879"/>
      <c r="B438" s="51" t="s">
        <v>41</v>
      </c>
      <c r="C438" s="57">
        <f>C439+C440+C441+C442</f>
        <v>0</v>
      </c>
      <c r="D438" s="58"/>
      <c r="E438" s="57">
        <f>E439+E440+E441+E442</f>
        <v>0</v>
      </c>
      <c r="F438" s="58">
        <f>F439+F440+F441+F442</f>
        <v>0</v>
      </c>
    </row>
    <row r="439" spans="1:6" ht="15.75" thickBot="1" x14ac:dyDescent="0.3">
      <c r="A439" s="879"/>
      <c r="B439" s="53" t="s">
        <v>50</v>
      </c>
      <c r="C439" s="54"/>
      <c r="D439" s="52"/>
      <c r="E439" s="52"/>
      <c r="F439" s="52">
        <v>0</v>
      </c>
    </row>
    <row r="440" spans="1:6" ht="15.75" thickBot="1" x14ac:dyDescent="0.3">
      <c r="A440" s="879"/>
      <c r="B440" s="53" t="s">
        <v>54</v>
      </c>
      <c r="C440" s="54"/>
      <c r="D440" s="52"/>
      <c r="E440" s="52"/>
      <c r="F440" s="52"/>
    </row>
    <row r="441" spans="1:6" ht="15.75" thickBot="1" x14ac:dyDescent="0.3">
      <c r="A441" s="879"/>
      <c r="B441" s="53" t="s">
        <v>55</v>
      </c>
      <c r="C441" s="54"/>
      <c r="D441" s="52"/>
      <c r="E441" s="52"/>
      <c r="F441" s="52"/>
    </row>
    <row r="442" spans="1:6" ht="15.75" thickBot="1" x14ac:dyDescent="0.3">
      <c r="A442" s="879"/>
      <c r="B442" s="53" t="s">
        <v>56</v>
      </c>
      <c r="C442" s="54"/>
      <c r="D442" s="52"/>
      <c r="E442" s="52"/>
      <c r="F442" s="52"/>
    </row>
    <row r="443" spans="1:6" ht="15.75" thickBot="1" x14ac:dyDescent="0.3">
      <c r="A443" s="879"/>
      <c r="B443" s="60" t="s">
        <v>78</v>
      </c>
      <c r="C443" s="52">
        <f>C433+C438</f>
        <v>0</v>
      </c>
      <c r="D443" s="52">
        <f>D433+D438</f>
        <v>2540</v>
      </c>
      <c r="E443" s="52">
        <f>E433+E438</f>
        <v>0</v>
      </c>
      <c r="F443" s="52">
        <f>F433+F438</f>
        <v>0</v>
      </c>
    </row>
    <row r="444" spans="1:6" ht="17.25" customHeight="1" thickBot="1" x14ac:dyDescent="0.3">
      <c r="A444" s="879"/>
      <c r="B444" s="61" t="s">
        <v>36</v>
      </c>
      <c r="C444" s="55">
        <v>0</v>
      </c>
      <c r="D444" s="55">
        <f>IF(D443-D425=0,0,"Error")</f>
        <v>0</v>
      </c>
      <c r="E444" s="55">
        <f>IF(E443-E425=0,0,"Error")</f>
        <v>0</v>
      </c>
      <c r="F444" s="55">
        <f>IF(F443-F425=0,0,"Error")</f>
        <v>0</v>
      </c>
    </row>
    <row r="445" spans="1:6" ht="36.75" customHeight="1" thickBot="1" x14ac:dyDescent="0.3">
      <c r="A445" s="879"/>
      <c r="B445" s="45" t="s">
        <v>244</v>
      </c>
      <c r="C445" s="594" t="s">
        <v>393</v>
      </c>
      <c r="D445" s="595"/>
      <c r="E445" s="336" t="s">
        <v>391</v>
      </c>
      <c r="F445" s="337"/>
    </row>
    <row r="446" spans="1:6" ht="27" customHeight="1" thickBot="1" x14ac:dyDescent="0.3">
      <c r="A446" s="879"/>
      <c r="B446" s="46" t="s">
        <v>9</v>
      </c>
      <c r="C446" s="576" t="s">
        <v>393</v>
      </c>
      <c r="D446" s="577"/>
      <c r="E446" s="577"/>
      <c r="F446" s="557"/>
    </row>
    <row r="447" spans="1:6" ht="15.75" thickBot="1" x14ac:dyDescent="0.3">
      <c r="A447" s="879"/>
      <c r="B447" s="46" t="s">
        <v>14</v>
      </c>
      <c r="C447" s="558" t="s">
        <v>199</v>
      </c>
      <c r="D447" s="559"/>
      <c r="E447" s="559"/>
      <c r="F447" s="560"/>
    </row>
    <row r="448" spans="1:6" ht="12.75" customHeight="1" x14ac:dyDescent="0.25">
      <c r="A448" s="879"/>
      <c r="B448" s="561"/>
      <c r="C448" s="47">
        <v>2019</v>
      </c>
      <c r="D448" s="47">
        <v>2020</v>
      </c>
      <c r="E448" s="47">
        <v>2021</v>
      </c>
      <c r="F448" s="47">
        <v>2022</v>
      </c>
    </row>
    <row r="449" spans="1:9" ht="12.75" customHeight="1" thickBot="1" x14ac:dyDescent="0.3">
      <c r="A449" s="879"/>
      <c r="B449" s="562"/>
      <c r="C449" s="48" t="s">
        <v>5</v>
      </c>
      <c r="D449" s="48" t="s">
        <v>6</v>
      </c>
      <c r="E449" s="48" t="s">
        <v>6</v>
      </c>
      <c r="F449" s="48" t="s">
        <v>6</v>
      </c>
    </row>
    <row r="450" spans="1:9" ht="15.75" thickBot="1" x14ac:dyDescent="0.3">
      <c r="A450" s="879"/>
      <c r="B450" s="46" t="s">
        <v>8</v>
      </c>
      <c r="C450" s="49"/>
      <c r="D450" s="49">
        <v>1</v>
      </c>
      <c r="E450" s="49"/>
      <c r="F450" s="49">
        <v>1</v>
      </c>
    </row>
    <row r="451" spans="1:9" ht="15.75" thickBot="1" x14ac:dyDescent="0.3">
      <c r="A451" s="879"/>
      <c r="B451" s="46" t="s">
        <v>15</v>
      </c>
      <c r="C451" s="56">
        <f>C469</f>
        <v>0</v>
      </c>
      <c r="D451" s="49"/>
      <c r="E451" s="49">
        <v>65931</v>
      </c>
      <c r="F451" s="56">
        <v>14069</v>
      </c>
      <c r="G451" s="10"/>
      <c r="H451" s="10"/>
    </row>
    <row r="452" spans="1:9" ht="15.75" thickBot="1" x14ac:dyDescent="0.3">
      <c r="A452" s="879"/>
      <c r="B452" s="46" t="s">
        <v>23</v>
      </c>
      <c r="C452" s="49"/>
      <c r="D452" s="49"/>
      <c r="E452" s="49"/>
      <c r="F452" s="56"/>
    </row>
    <row r="453" spans="1:9" ht="15.75" thickBot="1" x14ac:dyDescent="0.3">
      <c r="A453" s="879"/>
      <c r="B453" s="46" t="s">
        <v>16</v>
      </c>
      <c r="C453" s="480" t="s">
        <v>22</v>
      </c>
      <c r="D453" s="50"/>
      <c r="E453" s="50">
        <f>E450/D450-1</f>
        <v>-1</v>
      </c>
      <c r="F453" s="338"/>
      <c r="I453" s="10"/>
    </row>
    <row r="454" spans="1:9" ht="15.75" thickBot="1" x14ac:dyDescent="0.3">
      <c r="A454" s="879"/>
      <c r="B454" s="46" t="s">
        <v>17</v>
      </c>
      <c r="C454" s="480" t="s">
        <v>22</v>
      </c>
      <c r="D454" s="50"/>
      <c r="E454" s="50" t="e">
        <f>E451/D451-1</f>
        <v>#DIV/0!</v>
      </c>
      <c r="F454" s="50"/>
    </row>
    <row r="455" spans="1:9" ht="15.75" thickBot="1" x14ac:dyDescent="0.3">
      <c r="A455" s="879"/>
      <c r="B455" s="46" t="s">
        <v>18</v>
      </c>
      <c r="C455" s="480" t="s">
        <v>22</v>
      </c>
      <c r="D455" s="50"/>
      <c r="E455" s="50"/>
      <c r="F455" s="50"/>
    </row>
    <row r="456" spans="1:9" ht="15.75" customHeight="1" thickBot="1" x14ac:dyDescent="0.3">
      <c r="A456" s="879"/>
      <c r="B456" s="563" t="s">
        <v>392</v>
      </c>
      <c r="C456" s="564"/>
      <c r="D456" s="564"/>
      <c r="E456" s="564"/>
      <c r="F456" s="565"/>
    </row>
    <row r="457" spans="1:9" ht="12.75" customHeight="1" x14ac:dyDescent="0.25">
      <c r="A457" s="879"/>
      <c r="B457" s="561"/>
      <c r="C457" s="47">
        <v>2019</v>
      </c>
      <c r="D457" s="47">
        <v>2020</v>
      </c>
      <c r="E457" s="47">
        <v>2021</v>
      </c>
      <c r="F457" s="47">
        <v>2022</v>
      </c>
    </row>
    <row r="458" spans="1:9" ht="12.75" customHeight="1" thickBot="1" x14ac:dyDescent="0.3">
      <c r="A458" s="879"/>
      <c r="B458" s="562"/>
      <c r="C458" s="48" t="s">
        <v>5</v>
      </c>
      <c r="D458" s="48" t="s">
        <v>6</v>
      </c>
      <c r="E458" s="48" t="s">
        <v>6</v>
      </c>
      <c r="F458" s="48" t="s">
        <v>6</v>
      </c>
    </row>
    <row r="459" spans="1:9" ht="15.75" thickBot="1" x14ac:dyDescent="0.3">
      <c r="A459" s="879"/>
      <c r="B459" s="51" t="s">
        <v>40</v>
      </c>
      <c r="C459" s="52">
        <f>C460+C461+C462+C463</f>
        <v>0</v>
      </c>
      <c r="D459" s="52">
        <f>D460+D461+D462+D463</f>
        <v>0</v>
      </c>
      <c r="E459" s="52">
        <f>E460+E461+E462+E463</f>
        <v>0</v>
      </c>
      <c r="F459" s="52">
        <f>F460+F461+F462+F463</f>
        <v>0</v>
      </c>
    </row>
    <row r="460" spans="1:9" ht="15.75" thickBot="1" x14ac:dyDescent="0.3">
      <c r="A460" s="879"/>
      <c r="B460" s="53" t="s">
        <v>50</v>
      </c>
      <c r="C460" s="52"/>
      <c r="D460" s="52">
        <v>0</v>
      </c>
      <c r="E460" s="52"/>
      <c r="F460" s="52"/>
    </row>
    <row r="461" spans="1:9" ht="15.75" thickBot="1" x14ac:dyDescent="0.3">
      <c r="A461" s="879"/>
      <c r="B461" s="53" t="s">
        <v>54</v>
      </c>
      <c r="C461" s="52"/>
      <c r="D461" s="52"/>
      <c r="E461" s="52"/>
      <c r="F461" s="52"/>
      <c r="I461" s="10"/>
    </row>
    <row r="462" spans="1:9" ht="15.75" thickBot="1" x14ac:dyDescent="0.3">
      <c r="A462" s="879"/>
      <c r="B462" s="53" t="s">
        <v>55</v>
      </c>
      <c r="C462" s="52"/>
      <c r="D462" s="52"/>
      <c r="E462" s="52"/>
      <c r="F462" s="52"/>
    </row>
    <row r="463" spans="1:9" ht="15.75" thickBot="1" x14ac:dyDescent="0.3">
      <c r="A463" s="879"/>
      <c r="B463" s="53" t="s">
        <v>56</v>
      </c>
      <c r="C463" s="52"/>
      <c r="D463" s="52"/>
      <c r="E463" s="52"/>
      <c r="F463" s="52"/>
    </row>
    <row r="464" spans="1:9" ht="15.75" thickBot="1" x14ac:dyDescent="0.3">
      <c r="A464" s="879"/>
      <c r="B464" s="51" t="s">
        <v>41</v>
      </c>
      <c r="C464" s="58">
        <f>C465</f>
        <v>0</v>
      </c>
      <c r="D464" s="58">
        <f>D465</f>
        <v>0</v>
      </c>
      <c r="E464" s="58">
        <f>+E466</f>
        <v>65931</v>
      </c>
      <c r="F464" s="57">
        <f>+F466</f>
        <v>14069</v>
      </c>
      <c r="G464" s="332"/>
    </row>
    <row r="465" spans="1:7" ht="15.75" thickBot="1" x14ac:dyDescent="0.3">
      <c r="A465" s="879"/>
      <c r="B465" s="53" t="s">
        <v>50</v>
      </c>
      <c r="C465" s="54"/>
      <c r="D465" s="52"/>
      <c r="E465" s="52">
        <v>0</v>
      </c>
      <c r="F465" s="52"/>
      <c r="G465" s="335"/>
    </row>
    <row r="466" spans="1:7" ht="15.75" thickBot="1" x14ac:dyDescent="0.3">
      <c r="A466" s="879"/>
      <c r="B466" s="53" t="s">
        <v>54</v>
      </c>
      <c r="C466" s="54"/>
      <c r="D466" s="52"/>
      <c r="E466" s="52">
        <v>65931</v>
      </c>
      <c r="F466" s="52">
        <v>14069</v>
      </c>
      <c r="G466" s="335"/>
    </row>
    <row r="467" spans="1:7" ht="15.75" thickBot="1" x14ac:dyDescent="0.3">
      <c r="A467" s="879"/>
      <c r="B467" s="53" t="s">
        <v>55</v>
      </c>
      <c r="C467" s="54"/>
      <c r="D467" s="52"/>
      <c r="E467" s="52"/>
      <c r="F467" s="52"/>
    </row>
    <row r="468" spans="1:7" ht="15.75" thickBot="1" x14ac:dyDescent="0.3">
      <c r="A468" s="879"/>
      <c r="B468" s="53" t="s">
        <v>56</v>
      </c>
      <c r="C468" s="54"/>
      <c r="D468" s="52"/>
      <c r="E468" s="52"/>
      <c r="F468" s="52"/>
    </row>
    <row r="469" spans="1:7" ht="15.75" thickBot="1" x14ac:dyDescent="0.3">
      <c r="A469" s="879"/>
      <c r="B469" s="60" t="s">
        <v>34</v>
      </c>
      <c r="C469" s="54">
        <f>SUM(C464+C459)</f>
        <v>0</v>
      </c>
      <c r="D469" s="54">
        <f>SUM(D464+D459)</f>
        <v>0</v>
      </c>
      <c r="E469" s="54">
        <f>+E464</f>
        <v>65931</v>
      </c>
      <c r="F469" s="54">
        <f>SUM(F464+F459)</f>
        <v>14069</v>
      </c>
    </row>
    <row r="470" spans="1:7" ht="17.25" customHeight="1" thickBot="1" x14ac:dyDescent="0.3">
      <c r="A470" s="879"/>
      <c r="B470" s="61" t="s">
        <v>36</v>
      </c>
      <c r="C470" s="55">
        <v>0</v>
      </c>
      <c r="D470" s="55">
        <f>IF(D469-D451=0,0,"Error")</f>
        <v>0</v>
      </c>
      <c r="E470" s="55">
        <f>IF(E469-E451=0,0,"Error")</f>
        <v>0</v>
      </c>
      <c r="F470" s="55">
        <f>IF(F469-F451=0,0,"Error")</f>
        <v>0</v>
      </c>
    </row>
    <row r="471" spans="1:7" ht="17.25" customHeight="1" thickBot="1" x14ac:dyDescent="0.3">
      <c r="A471" s="879"/>
      <c r="B471" s="45" t="s">
        <v>159</v>
      </c>
      <c r="C471" s="594" t="s">
        <v>390</v>
      </c>
      <c r="D471" s="595"/>
      <c r="E471" s="336" t="s">
        <v>391</v>
      </c>
      <c r="F471" s="337"/>
    </row>
    <row r="472" spans="1:7" ht="17.25" customHeight="1" thickBot="1" x14ac:dyDescent="0.3">
      <c r="A472" s="879"/>
      <c r="B472" s="46" t="s">
        <v>9</v>
      </c>
      <c r="C472" s="576" t="s">
        <v>390</v>
      </c>
      <c r="D472" s="577"/>
      <c r="E472" s="577"/>
      <c r="F472" s="557"/>
    </row>
    <row r="473" spans="1:7" ht="17.25" customHeight="1" thickBot="1" x14ac:dyDescent="0.3">
      <c r="A473" s="879"/>
      <c r="B473" s="46" t="s">
        <v>14</v>
      </c>
      <c r="C473" s="558" t="s">
        <v>199</v>
      </c>
      <c r="D473" s="559"/>
      <c r="E473" s="559"/>
      <c r="F473" s="560"/>
    </row>
    <row r="474" spans="1:7" ht="17.25" customHeight="1" x14ac:dyDescent="0.25">
      <c r="A474" s="879"/>
      <c r="B474" s="561"/>
      <c r="C474" s="47">
        <v>2019</v>
      </c>
      <c r="D474" s="47">
        <v>2020</v>
      </c>
      <c r="E474" s="47">
        <v>2021</v>
      </c>
      <c r="F474" s="47">
        <v>2022</v>
      </c>
    </row>
    <row r="475" spans="1:7" ht="17.25" customHeight="1" thickBot="1" x14ac:dyDescent="0.3">
      <c r="A475" s="879"/>
      <c r="B475" s="562"/>
      <c r="C475" s="48" t="s">
        <v>5</v>
      </c>
      <c r="D475" s="48" t="s">
        <v>6</v>
      </c>
      <c r="E475" s="48" t="s">
        <v>6</v>
      </c>
      <c r="F475" s="48" t="s">
        <v>6</v>
      </c>
    </row>
    <row r="476" spans="1:7" ht="17.25" customHeight="1" thickBot="1" x14ac:dyDescent="0.3">
      <c r="A476" s="879"/>
      <c r="B476" s="46" t="s">
        <v>8</v>
      </c>
      <c r="C476" s="49"/>
      <c r="D476" s="49">
        <v>1</v>
      </c>
      <c r="E476" s="49"/>
      <c r="F476" s="49">
        <v>1</v>
      </c>
    </row>
    <row r="477" spans="1:7" ht="17.25" customHeight="1" thickBot="1" x14ac:dyDescent="0.3">
      <c r="A477" s="879"/>
      <c r="B477" s="46" t="s">
        <v>15</v>
      </c>
      <c r="C477" s="56">
        <f>C495</f>
        <v>0</v>
      </c>
      <c r="D477" s="49"/>
      <c r="E477" s="49"/>
      <c r="F477" s="880">
        <v>97008</v>
      </c>
    </row>
    <row r="478" spans="1:7" ht="17.25" customHeight="1" thickBot="1" x14ac:dyDescent="0.3">
      <c r="A478" s="879"/>
      <c r="B478" s="46" t="s">
        <v>23</v>
      </c>
      <c r="C478" s="49"/>
      <c r="D478" s="49"/>
      <c r="E478" s="49"/>
      <c r="F478" s="880"/>
    </row>
    <row r="479" spans="1:7" ht="17.25" customHeight="1" thickBot="1" x14ac:dyDescent="0.3">
      <c r="A479" s="879"/>
      <c r="B479" s="46" t="s">
        <v>16</v>
      </c>
      <c r="C479" s="480" t="s">
        <v>22</v>
      </c>
      <c r="D479" s="50"/>
      <c r="E479" s="50">
        <f>E476/D476-1</f>
        <v>-1</v>
      </c>
      <c r="F479" s="50"/>
    </row>
    <row r="480" spans="1:7" ht="17.25" customHeight="1" thickBot="1" x14ac:dyDescent="0.3">
      <c r="A480" s="879"/>
      <c r="B480" s="46" t="s">
        <v>17</v>
      </c>
      <c r="C480" s="480" t="s">
        <v>22</v>
      </c>
      <c r="D480" s="50"/>
      <c r="E480" s="50" t="e">
        <f>E477/D477-1</f>
        <v>#DIV/0!</v>
      </c>
      <c r="F480" s="50"/>
    </row>
    <row r="481" spans="1:8" ht="17.25" customHeight="1" thickBot="1" x14ac:dyDescent="0.3">
      <c r="A481" s="879"/>
      <c r="B481" s="46" t="s">
        <v>18</v>
      </c>
      <c r="C481" s="480" t="s">
        <v>22</v>
      </c>
      <c r="D481" s="50"/>
      <c r="E481" s="50"/>
      <c r="F481" s="50"/>
    </row>
    <row r="482" spans="1:8" ht="17.25" customHeight="1" thickBot="1" x14ac:dyDescent="0.3">
      <c r="A482" s="879"/>
      <c r="B482" s="563" t="s">
        <v>389</v>
      </c>
      <c r="C482" s="564"/>
      <c r="D482" s="564"/>
      <c r="E482" s="564"/>
      <c r="F482" s="565"/>
    </row>
    <row r="483" spans="1:8" ht="17.25" customHeight="1" x14ac:dyDescent="0.25">
      <c r="A483" s="879"/>
      <c r="B483" s="561"/>
      <c r="C483" s="47">
        <v>2019</v>
      </c>
      <c r="D483" s="47">
        <v>2020</v>
      </c>
      <c r="E483" s="47">
        <v>2021</v>
      </c>
      <c r="F483" s="47">
        <v>2022</v>
      </c>
    </row>
    <row r="484" spans="1:8" ht="17.25" customHeight="1" thickBot="1" x14ac:dyDescent="0.3">
      <c r="A484" s="879"/>
      <c r="B484" s="562"/>
      <c r="C484" s="48" t="s">
        <v>5</v>
      </c>
      <c r="D484" s="48" t="s">
        <v>6</v>
      </c>
      <c r="E484" s="48" t="s">
        <v>6</v>
      </c>
      <c r="F484" s="48" t="s">
        <v>6</v>
      </c>
    </row>
    <row r="485" spans="1:8" ht="17.25" customHeight="1" thickBot="1" x14ac:dyDescent="0.3">
      <c r="A485" s="879"/>
      <c r="B485" s="51" t="s">
        <v>40</v>
      </c>
      <c r="C485" s="52">
        <f>C486+C487+C488+C489</f>
        <v>0</v>
      </c>
      <c r="D485" s="52">
        <f>D486+D487+D488+D489</f>
        <v>0</v>
      </c>
      <c r="E485" s="52">
        <f>E486+E487+E488+E489</f>
        <v>0</v>
      </c>
      <c r="F485" s="52">
        <f>F486+F487+F488+F489</f>
        <v>0</v>
      </c>
    </row>
    <row r="486" spans="1:8" ht="17.25" customHeight="1" thickBot="1" x14ac:dyDescent="0.3">
      <c r="A486" s="879"/>
      <c r="B486" s="53" t="s">
        <v>50</v>
      </c>
      <c r="C486" s="52"/>
      <c r="D486" s="52">
        <v>0</v>
      </c>
      <c r="E486" s="52"/>
      <c r="F486" s="52"/>
    </row>
    <row r="487" spans="1:8" ht="17.25" customHeight="1" thickBot="1" x14ac:dyDescent="0.3">
      <c r="A487" s="879"/>
      <c r="B487" s="53" t="s">
        <v>54</v>
      </c>
      <c r="C487" s="52"/>
      <c r="D487" s="52"/>
      <c r="E487" s="52"/>
      <c r="F487" s="52"/>
    </row>
    <row r="488" spans="1:8" ht="17.25" customHeight="1" thickBot="1" x14ac:dyDescent="0.3">
      <c r="A488" s="879"/>
      <c r="B488" s="53" t="s">
        <v>55</v>
      </c>
      <c r="C488" s="52"/>
      <c r="D488" s="52"/>
      <c r="E488" s="52"/>
      <c r="F488" s="52"/>
    </row>
    <row r="489" spans="1:8" ht="17.25" customHeight="1" thickBot="1" x14ac:dyDescent="0.3">
      <c r="A489" s="879"/>
      <c r="B489" s="53" t="s">
        <v>56</v>
      </c>
      <c r="C489" s="52"/>
      <c r="D489" s="52"/>
      <c r="E489" s="52"/>
      <c r="F489" s="52"/>
    </row>
    <row r="490" spans="1:8" ht="17.25" customHeight="1" thickBot="1" x14ac:dyDescent="0.3">
      <c r="A490" s="879"/>
      <c r="B490" s="51" t="s">
        <v>41</v>
      </c>
      <c r="C490" s="58">
        <f>C491</f>
        <v>0</v>
      </c>
      <c r="D490" s="58">
        <f>D491</f>
        <v>0</v>
      </c>
      <c r="E490" s="58">
        <f>+E491+E492</f>
        <v>0</v>
      </c>
      <c r="F490" s="57">
        <f>+F491+F492</f>
        <v>97008</v>
      </c>
    </row>
    <row r="491" spans="1:8" ht="17.25" customHeight="1" thickBot="1" x14ac:dyDescent="0.3">
      <c r="A491" s="879"/>
      <c r="B491" s="53" t="s">
        <v>50</v>
      </c>
      <c r="C491" s="54"/>
      <c r="D491" s="52"/>
      <c r="E491" s="52"/>
      <c r="F491" s="52">
        <v>62000</v>
      </c>
    </row>
    <row r="492" spans="1:8" ht="17.25" customHeight="1" thickBot="1" x14ac:dyDescent="0.3">
      <c r="A492" s="879"/>
      <c r="B492" s="53" t="s">
        <v>54</v>
      </c>
      <c r="C492" s="54"/>
      <c r="D492" s="52"/>
      <c r="E492" s="52"/>
      <c r="F492" s="52">
        <v>35008</v>
      </c>
      <c r="H492" s="10"/>
    </row>
    <row r="493" spans="1:8" ht="17.25" customHeight="1" thickBot="1" x14ac:dyDescent="0.3">
      <c r="A493" s="879"/>
      <c r="B493" s="53" t="s">
        <v>55</v>
      </c>
      <c r="C493" s="54"/>
      <c r="D493" s="52"/>
      <c r="E493" s="52"/>
      <c r="F493" s="52"/>
    </row>
    <row r="494" spans="1:8" ht="17.25" customHeight="1" thickBot="1" x14ac:dyDescent="0.3">
      <c r="A494" s="879"/>
      <c r="B494" s="53" t="s">
        <v>56</v>
      </c>
      <c r="C494" s="54"/>
      <c r="D494" s="52"/>
      <c r="E494" s="52"/>
      <c r="F494" s="52"/>
    </row>
    <row r="495" spans="1:8" ht="17.25" customHeight="1" thickBot="1" x14ac:dyDescent="0.3">
      <c r="A495" s="879"/>
      <c r="B495" s="60" t="s">
        <v>82</v>
      </c>
      <c r="C495" s="54">
        <f>SUM(C490+C485)</f>
        <v>0</v>
      </c>
      <c r="D495" s="54">
        <f>SUM(D490+D485)</f>
        <v>0</v>
      </c>
      <c r="E495" s="54">
        <f>+E492</f>
        <v>0</v>
      </c>
      <c r="F495" s="54">
        <f>SUM(F490+F485)</f>
        <v>97008</v>
      </c>
    </row>
    <row r="496" spans="1:8" ht="17.25" customHeight="1" thickBot="1" x14ac:dyDescent="0.3">
      <c r="A496" s="879"/>
      <c r="B496" s="61" t="s">
        <v>36</v>
      </c>
      <c r="C496" s="55">
        <v>0</v>
      </c>
      <c r="D496" s="55">
        <f>IF(D495-D477=0,0,"Error")</f>
        <v>0</v>
      </c>
      <c r="E496" s="55">
        <f>IF(E495-E477=0,0,"Error")</f>
        <v>0</v>
      </c>
      <c r="F496" s="55">
        <f>IF(F495-F477=0,0,"Error")</f>
        <v>0</v>
      </c>
    </row>
    <row r="497" spans="2:8" ht="15.75" thickBot="1" x14ac:dyDescent="0.3">
      <c r="B497" s="27"/>
      <c r="C497" s="313"/>
      <c r="D497" s="28"/>
      <c r="E497" s="28"/>
      <c r="F497" s="28"/>
    </row>
    <row r="498" spans="2:8" ht="36.75" thickBot="1" x14ac:dyDescent="0.3">
      <c r="B498" s="15" t="s">
        <v>46</v>
      </c>
      <c r="C498" s="16">
        <f>C344+C318+C277+C244+C218+C141+C104+C67+C30+C178</f>
        <v>342600</v>
      </c>
      <c r="D498" s="16">
        <f>D344+D318+D277+D244+D218+D141+D104+D67+D30+D178+D399+D370+D425</f>
        <v>1012600</v>
      </c>
      <c r="E498" s="16">
        <f>E344+E318+E277+E244+E218+E141+E104+E67+E30+E178+E399+E370+E425+E451+E477</f>
        <v>1063600</v>
      </c>
      <c r="F498" s="16">
        <f>F344+F318+F277+F244+F218+F141+F104+F67+F30+F178+F399+F370+F425+F451+F477</f>
        <v>1194600</v>
      </c>
      <c r="G498" s="10"/>
      <c r="H498" s="10"/>
    </row>
    <row r="499" spans="2:8" ht="24" customHeight="1" thickBot="1" x14ac:dyDescent="0.3">
      <c r="B499" s="15" t="s">
        <v>47</v>
      </c>
      <c r="C499" s="16">
        <f>C500+C503+C506+C509+C512+C515+C518+C521+C526</f>
        <v>342600</v>
      </c>
      <c r="D499" s="16">
        <f>D500+D503+D506+D509+D512+D515+D518+D521+D526</f>
        <v>1012600</v>
      </c>
      <c r="E499" s="16">
        <f>E500+E503+E506+E509+E512+E515+E518+E521+E526</f>
        <v>1063600</v>
      </c>
      <c r="F499" s="16">
        <f>F500+F503+F506+F509+F512+F515+F518+F521+F526</f>
        <v>1194600</v>
      </c>
      <c r="H499" s="10"/>
    </row>
    <row r="500" spans="2:8" ht="15.75" thickBot="1" x14ac:dyDescent="0.3">
      <c r="B500" s="1" t="s">
        <v>0</v>
      </c>
      <c r="C500" s="23">
        <f>C501+C502</f>
        <v>29562</v>
      </c>
      <c r="D500" s="23">
        <f>D501+D502</f>
        <v>43000</v>
      </c>
      <c r="E500" s="23">
        <f>E501+E502</f>
        <v>43000</v>
      </c>
      <c r="F500" s="23">
        <f>F501+F502</f>
        <v>43000</v>
      </c>
      <c r="G500" s="335"/>
    </row>
    <row r="501" spans="2:8" ht="15.75" thickBot="1" x14ac:dyDescent="0.3">
      <c r="B501" s="11" t="s">
        <v>50</v>
      </c>
      <c r="C501" s="12">
        <f>C286+C187+C150+C113+C76+C39</f>
        <v>29562</v>
      </c>
      <c r="D501" s="12">
        <f>D286+D187+D150+D113+D76+D39</f>
        <v>43000</v>
      </c>
      <c r="E501" s="12">
        <f>E286+E187+E150+E113+E76+E39</f>
        <v>43000</v>
      </c>
      <c r="F501" s="12">
        <f>F286+F187+F150+F113+F76+F39</f>
        <v>43000</v>
      </c>
    </row>
    <row r="502" spans="2:8" ht="15.75" thickBot="1" x14ac:dyDescent="0.3">
      <c r="B502" s="11" t="s">
        <v>62</v>
      </c>
      <c r="C502" s="12">
        <f>C40+C77+C114</f>
        <v>0</v>
      </c>
      <c r="D502" s="12">
        <f>D40+D77+D114</f>
        <v>0</v>
      </c>
      <c r="E502" s="12">
        <f>E40+E77+E114</f>
        <v>0</v>
      </c>
      <c r="F502" s="12">
        <f>F40+F77+F114</f>
        <v>0</v>
      </c>
    </row>
    <row r="503" spans="2:8" ht="24.75" thickBot="1" x14ac:dyDescent="0.3">
      <c r="B503" s="1" t="s">
        <v>32</v>
      </c>
      <c r="C503" s="23">
        <f>C504+C505</f>
        <v>5938</v>
      </c>
      <c r="D503" s="23">
        <f>D504+D505</f>
        <v>7000</v>
      </c>
      <c r="E503" s="23">
        <f>E504+E505</f>
        <v>7000</v>
      </c>
      <c r="F503" s="23">
        <f>F504+F505</f>
        <v>7000</v>
      </c>
    </row>
    <row r="504" spans="2:8" ht="15.75" thickBot="1" x14ac:dyDescent="0.3">
      <c r="B504" s="11" t="s">
        <v>50</v>
      </c>
      <c r="C504" s="9">
        <f>C289+C190+C153+C116+C79+C42</f>
        <v>5938</v>
      </c>
      <c r="D504" s="9">
        <f>D289+D190+D153+D116+D79+D42</f>
        <v>7000</v>
      </c>
      <c r="E504" s="9">
        <f>E289+E190+E153+E116+E79+E42</f>
        <v>7000</v>
      </c>
      <c r="F504" s="9">
        <f>F289+F190+F153+F116+F79+F42</f>
        <v>7000</v>
      </c>
    </row>
    <row r="505" spans="2:8" ht="15.75" thickBot="1" x14ac:dyDescent="0.3">
      <c r="B505" s="11" t="s">
        <v>62</v>
      </c>
      <c r="C505" s="12">
        <f>C43+C80+C114</f>
        <v>0</v>
      </c>
      <c r="D505" s="12">
        <f>D43+D80+D114</f>
        <v>0</v>
      </c>
      <c r="E505" s="12">
        <f>E43+E80+E114</f>
        <v>0</v>
      </c>
      <c r="F505" s="12">
        <f>F43+F80+F114</f>
        <v>0</v>
      </c>
    </row>
    <row r="506" spans="2:8" ht="15.75" thickBot="1" x14ac:dyDescent="0.3">
      <c r="B506" s="1" t="s">
        <v>1</v>
      </c>
      <c r="C506" s="23">
        <f>C507+C508</f>
        <v>74500</v>
      </c>
      <c r="D506" s="23">
        <f>D507+D508</f>
        <v>60000</v>
      </c>
      <c r="E506" s="23">
        <f>E507+E508</f>
        <v>61000</v>
      </c>
      <c r="F506" s="23">
        <f>F507+F508</f>
        <v>62000</v>
      </c>
      <c r="G506" s="335"/>
    </row>
    <row r="507" spans="2:8" ht="15.75" thickBot="1" x14ac:dyDescent="0.3">
      <c r="B507" s="11" t="s">
        <v>50</v>
      </c>
      <c r="C507" s="12">
        <f>C292+C193+C156+C119+C82+C45</f>
        <v>74500</v>
      </c>
      <c r="D507" s="12">
        <f>D292+D193+D156+D119+D82+D45</f>
        <v>60000</v>
      </c>
      <c r="E507" s="12">
        <f>E292+E193+E156+E119+E82+E45</f>
        <v>61000</v>
      </c>
      <c r="F507" s="12">
        <f>F292+F193+F156+F119+F82+F45</f>
        <v>62000</v>
      </c>
    </row>
    <row r="508" spans="2:8" ht="15.75" thickBot="1" x14ac:dyDescent="0.3">
      <c r="B508" s="11" t="s">
        <v>62</v>
      </c>
      <c r="C508" s="12">
        <f>C46+C83+C120</f>
        <v>0</v>
      </c>
      <c r="D508" s="12">
        <f>D46+D83+D120</f>
        <v>0</v>
      </c>
      <c r="E508" s="12">
        <f>E46+E83+E120</f>
        <v>0</v>
      </c>
      <c r="F508" s="12">
        <f>F46+F83+F120</f>
        <v>0</v>
      </c>
    </row>
    <row r="509" spans="2:8" ht="15.75" thickBot="1" x14ac:dyDescent="0.3">
      <c r="B509" s="1" t="s">
        <v>2</v>
      </c>
      <c r="C509" s="23">
        <f>C510+C511</f>
        <v>0</v>
      </c>
      <c r="D509" s="23">
        <f>D510+D511</f>
        <v>0</v>
      </c>
      <c r="E509" s="23">
        <f>E510+E511</f>
        <v>0</v>
      </c>
      <c r="F509" s="23">
        <f>F510+F511</f>
        <v>0</v>
      </c>
    </row>
    <row r="510" spans="2:8" ht="15.75" thickBot="1" x14ac:dyDescent="0.3">
      <c r="B510" s="11" t="s">
        <v>50</v>
      </c>
      <c r="C510" s="9">
        <f t="shared" ref="C510:F511" si="8">C48+C85+C122</f>
        <v>0</v>
      </c>
      <c r="D510" s="9">
        <f t="shared" si="8"/>
        <v>0</v>
      </c>
      <c r="E510" s="9">
        <f t="shared" si="8"/>
        <v>0</v>
      </c>
      <c r="F510" s="9">
        <f t="shared" si="8"/>
        <v>0</v>
      </c>
    </row>
    <row r="511" spans="2:8" ht="15.75" thickBot="1" x14ac:dyDescent="0.3">
      <c r="B511" s="11" t="s">
        <v>62</v>
      </c>
      <c r="C511" s="12">
        <f t="shared" si="8"/>
        <v>0</v>
      </c>
      <c r="D511" s="12">
        <f t="shared" si="8"/>
        <v>0</v>
      </c>
      <c r="E511" s="12">
        <f t="shared" si="8"/>
        <v>0</v>
      </c>
      <c r="F511" s="12">
        <f t="shared" si="8"/>
        <v>0</v>
      </c>
    </row>
    <row r="512" spans="2:8" ht="15.75" thickBot="1" x14ac:dyDescent="0.3">
      <c r="B512" s="1" t="s">
        <v>24</v>
      </c>
      <c r="C512" s="23">
        <f>C513+C514</f>
        <v>0</v>
      </c>
      <c r="D512" s="23">
        <f>D513+D514</f>
        <v>0</v>
      </c>
      <c r="E512" s="23">
        <f>E513+E514</f>
        <v>0</v>
      </c>
      <c r="F512" s="23">
        <f>F513+F514</f>
        <v>0</v>
      </c>
    </row>
    <row r="513" spans="2:14" ht="15.75" thickBot="1" x14ac:dyDescent="0.3">
      <c r="B513" s="11" t="s">
        <v>50</v>
      </c>
      <c r="C513" s="9">
        <f t="shared" ref="C513:F514" si="9">C51+C88+C125</f>
        <v>0</v>
      </c>
      <c r="D513" s="9">
        <f t="shared" si="9"/>
        <v>0</v>
      </c>
      <c r="E513" s="9">
        <f t="shared" si="9"/>
        <v>0</v>
      </c>
      <c r="F513" s="9">
        <f t="shared" si="9"/>
        <v>0</v>
      </c>
    </row>
    <row r="514" spans="2:14" ht="15.75" thickBot="1" x14ac:dyDescent="0.3">
      <c r="B514" s="11" t="s">
        <v>62</v>
      </c>
      <c r="C514" s="12">
        <f t="shared" si="9"/>
        <v>0</v>
      </c>
      <c r="D514" s="12">
        <f t="shared" si="9"/>
        <v>0</v>
      </c>
      <c r="E514" s="12">
        <f t="shared" si="9"/>
        <v>0</v>
      </c>
      <c r="F514" s="12">
        <f t="shared" si="9"/>
        <v>0</v>
      </c>
    </row>
    <row r="515" spans="2:14" ht="15.75" thickBot="1" x14ac:dyDescent="0.3">
      <c r="B515" s="1" t="s">
        <v>25</v>
      </c>
      <c r="C515" s="23">
        <f>C516+C517</f>
        <v>0</v>
      </c>
      <c r="D515" s="23">
        <f>D516+D517</f>
        <v>0</v>
      </c>
      <c r="E515" s="23">
        <f>E516+E517</f>
        <v>0</v>
      </c>
      <c r="F515" s="23">
        <f>F516+F517</f>
        <v>0</v>
      </c>
    </row>
    <row r="516" spans="2:14" ht="15.75" thickBot="1" x14ac:dyDescent="0.3">
      <c r="B516" s="11" t="s">
        <v>50</v>
      </c>
      <c r="C516" s="9">
        <f>C165</f>
        <v>0</v>
      </c>
      <c r="D516" s="9">
        <f>D165</f>
        <v>0</v>
      </c>
      <c r="E516" s="9">
        <f>E165</f>
        <v>0</v>
      </c>
      <c r="F516" s="9">
        <f>F165</f>
        <v>0</v>
      </c>
    </row>
    <row r="517" spans="2:14" ht="15.75" thickBot="1" x14ac:dyDescent="0.3">
      <c r="B517" s="11" t="s">
        <v>62</v>
      </c>
      <c r="C517" s="12">
        <f>C55+C92+C129</f>
        <v>0</v>
      </c>
      <c r="D517" s="12">
        <f>D55+D92+D129</f>
        <v>0</v>
      </c>
      <c r="E517" s="12">
        <f>E55+E92+E129</f>
        <v>0</v>
      </c>
      <c r="F517" s="12">
        <f>F55+F92+F129</f>
        <v>0</v>
      </c>
    </row>
    <row r="518" spans="2:14" ht="24.75" thickBot="1" x14ac:dyDescent="0.3">
      <c r="B518" s="1" t="s">
        <v>3</v>
      </c>
      <c r="C518" s="23">
        <f>C93+C56</f>
        <v>0</v>
      </c>
      <c r="D518" s="23">
        <f>D93+D56</f>
        <v>0</v>
      </c>
      <c r="E518" s="23">
        <f>E93+E56</f>
        <v>0</v>
      </c>
      <c r="F518" s="23">
        <f>F93+F56</f>
        <v>0</v>
      </c>
    </row>
    <row r="519" spans="2:14" ht="15.75" thickBot="1" x14ac:dyDescent="0.3">
      <c r="B519" s="11" t="s">
        <v>50</v>
      </c>
      <c r="C519" s="9">
        <f t="shared" ref="C519:F520" si="10">C57+C94+C131</f>
        <v>0</v>
      </c>
      <c r="D519" s="9">
        <f t="shared" si="10"/>
        <v>0</v>
      </c>
      <c r="E519" s="9">
        <f t="shared" si="10"/>
        <v>0</v>
      </c>
      <c r="F519" s="9">
        <f t="shared" si="10"/>
        <v>0</v>
      </c>
    </row>
    <row r="520" spans="2:14" ht="15.75" thickBot="1" x14ac:dyDescent="0.3">
      <c r="B520" s="11" t="s">
        <v>62</v>
      </c>
      <c r="C520" s="12">
        <f t="shared" si="10"/>
        <v>0</v>
      </c>
      <c r="D520" s="12">
        <f t="shared" si="10"/>
        <v>0</v>
      </c>
      <c r="E520" s="12">
        <f t="shared" si="10"/>
        <v>0</v>
      </c>
      <c r="F520" s="12">
        <f t="shared" si="10"/>
        <v>0</v>
      </c>
      <c r="G520" s="10"/>
    </row>
    <row r="521" spans="2:14" ht="15.75" thickBot="1" x14ac:dyDescent="0.3">
      <c r="B521" s="1" t="s">
        <v>19</v>
      </c>
      <c r="C521" s="23">
        <f>C522+C523+C524+C525</f>
        <v>2530</v>
      </c>
      <c r="D521" s="23">
        <f>D522+D523+D524+D525</f>
        <v>2540</v>
      </c>
      <c r="E521" s="23">
        <f>E522+E523+E524+E525</f>
        <v>0</v>
      </c>
      <c r="F521" s="23">
        <f>F522+F523+F524+F525</f>
        <v>0</v>
      </c>
      <c r="G521" s="10"/>
      <c r="K521" s="10"/>
    </row>
    <row r="522" spans="2:14" ht="15.75" thickBot="1" x14ac:dyDescent="0.3">
      <c r="B522" s="11" t="s">
        <v>50</v>
      </c>
      <c r="C522" s="9">
        <f>C434+C408+C379+C353+C327+C253+C227</f>
        <v>2530</v>
      </c>
      <c r="D522" s="9">
        <f>D434+D408+D379+D353+D327+D253+D227</f>
        <v>2540</v>
      </c>
      <c r="E522" s="9">
        <f>E434+E408+E379+E353+E327+E253+E227</f>
        <v>0</v>
      </c>
      <c r="F522" s="9">
        <f>F434+F408+F379+F353+F327+F253+F227</f>
        <v>0</v>
      </c>
      <c r="H522" s="10"/>
      <c r="I522" s="10"/>
      <c r="J522" s="10"/>
    </row>
    <row r="523" spans="2:14" ht="15.75" thickBot="1" x14ac:dyDescent="0.3">
      <c r="B523" s="11" t="s">
        <v>63</v>
      </c>
      <c r="C523" s="9">
        <f t="shared" ref="C523:F525" si="11">C354+C328+C254+C228</f>
        <v>0</v>
      </c>
      <c r="D523" s="9">
        <f t="shared" si="11"/>
        <v>0</v>
      </c>
      <c r="E523" s="9">
        <f t="shared" si="11"/>
        <v>0</v>
      </c>
      <c r="F523" s="9">
        <f t="shared" si="11"/>
        <v>0</v>
      </c>
      <c r="G523" s="10"/>
    </row>
    <row r="524" spans="2:14" ht="15.75" thickBot="1" x14ac:dyDescent="0.3">
      <c r="B524" s="11" t="s">
        <v>55</v>
      </c>
      <c r="C524" s="9">
        <f t="shared" si="11"/>
        <v>0</v>
      </c>
      <c r="D524" s="9">
        <f t="shared" si="11"/>
        <v>0</v>
      </c>
      <c r="E524" s="9">
        <f t="shared" si="11"/>
        <v>0</v>
      </c>
      <c r="F524" s="9">
        <f t="shared" si="11"/>
        <v>0</v>
      </c>
      <c r="G524" s="10"/>
    </row>
    <row r="525" spans="2:14" ht="15.75" thickBot="1" x14ac:dyDescent="0.3">
      <c r="B525" s="11" t="s">
        <v>56</v>
      </c>
      <c r="C525" s="9">
        <f t="shared" si="11"/>
        <v>0</v>
      </c>
      <c r="D525" s="9">
        <f t="shared" si="11"/>
        <v>0</v>
      </c>
      <c r="E525" s="9">
        <f t="shared" si="11"/>
        <v>0</v>
      </c>
      <c r="F525" s="9">
        <f t="shared" si="11"/>
        <v>0</v>
      </c>
      <c r="G525" s="10"/>
      <c r="N525" s="10"/>
    </row>
    <row r="526" spans="2:14" ht="15.75" thickBot="1" x14ac:dyDescent="0.3">
      <c r="B526" s="1" t="s">
        <v>20</v>
      </c>
      <c r="C526" s="23">
        <f>C527+C528+C529+C530</f>
        <v>230070</v>
      </c>
      <c r="D526" s="23">
        <f>D527+D528+D529+D530</f>
        <v>900060</v>
      </c>
      <c r="E526" s="23">
        <f>E527+E528+E529+E530</f>
        <v>952600</v>
      </c>
      <c r="F526" s="23">
        <f>F527+F528+F529+F530</f>
        <v>1082600</v>
      </c>
      <c r="G526" s="10"/>
    </row>
    <row r="527" spans="2:14" ht="15.75" thickBot="1" x14ac:dyDescent="0.3">
      <c r="B527" s="11" t="s">
        <v>50</v>
      </c>
      <c r="C527" s="9">
        <f t="shared" ref="C527:D530" si="12">C439+C413+C384+C358+C332+C258+C232</f>
        <v>47470</v>
      </c>
      <c r="D527" s="9">
        <f t="shared" si="12"/>
        <v>150000</v>
      </c>
      <c r="E527" s="9">
        <f>E439+E413+E384+E358+E332+E258+E232+E465</f>
        <v>52000</v>
      </c>
      <c r="F527" s="9">
        <f>+F491</f>
        <v>62000</v>
      </c>
      <c r="G527" s="10"/>
      <c r="H527" s="10"/>
      <c r="I527" s="333"/>
      <c r="J527" s="333"/>
      <c r="K527" s="63"/>
      <c r="L527" s="63"/>
    </row>
    <row r="528" spans="2:14" ht="15.75" thickBot="1" x14ac:dyDescent="0.3">
      <c r="B528" s="11" t="s">
        <v>63</v>
      </c>
      <c r="C528" s="9">
        <f t="shared" si="12"/>
        <v>172600</v>
      </c>
      <c r="D528" s="9">
        <f t="shared" si="12"/>
        <v>672600</v>
      </c>
      <c r="E528" s="9">
        <f>E440+E414+E385+E359+E333+E259+E233+E466+E492</f>
        <v>772600</v>
      </c>
      <c r="F528" s="9">
        <f>F440+F414+F385+F359+F333+F259+F233+F492+F466</f>
        <v>872600</v>
      </c>
      <c r="G528" s="10"/>
      <c r="I528" s="63"/>
      <c r="J528" s="63"/>
      <c r="K528" s="63"/>
      <c r="L528" s="333"/>
    </row>
    <row r="529" spans="1:12" ht="15.75" thickBot="1" x14ac:dyDescent="0.3">
      <c r="B529" s="11" t="s">
        <v>55</v>
      </c>
      <c r="C529" s="9">
        <f t="shared" si="12"/>
        <v>10000</v>
      </c>
      <c r="D529" s="9">
        <f t="shared" si="12"/>
        <v>8000</v>
      </c>
      <c r="E529" s="9">
        <f>E441+E415+E386+E360+E334+E260+E234</f>
        <v>8000</v>
      </c>
      <c r="F529" s="9">
        <f>F441+F415+F386+F360+F334+F260+F234</f>
        <v>8000</v>
      </c>
      <c r="G529" s="10"/>
      <c r="H529" s="10"/>
      <c r="I529" s="333"/>
      <c r="J529" s="333"/>
      <c r="K529" s="334"/>
      <c r="L529" s="333"/>
    </row>
    <row r="530" spans="1:12" ht="15.75" thickBot="1" x14ac:dyDescent="0.3">
      <c r="B530" s="11" t="s">
        <v>56</v>
      </c>
      <c r="C530" s="9">
        <f t="shared" si="12"/>
        <v>0</v>
      </c>
      <c r="D530" s="9">
        <f t="shared" si="12"/>
        <v>69460</v>
      </c>
      <c r="E530" s="9">
        <f>E442+E416+E387+E361+E335+E261+E235</f>
        <v>120000</v>
      </c>
      <c r="F530" s="9">
        <f>F442+F416+F387+F361+F335+F261+F235</f>
        <v>140000</v>
      </c>
      <c r="G530" s="10"/>
      <c r="I530" s="63"/>
      <c r="J530" s="63"/>
      <c r="K530" s="63"/>
      <c r="L530" s="63"/>
    </row>
    <row r="531" spans="1:12" ht="15.75" thickBot="1" x14ac:dyDescent="0.3">
      <c r="B531" s="25" t="s">
        <v>36</v>
      </c>
      <c r="C531" s="26">
        <f>IF(C499-C498=0,0,"Error")</f>
        <v>0</v>
      </c>
      <c r="D531" s="26">
        <f>IF(D499-D498=0,0,"Error")</f>
        <v>0</v>
      </c>
      <c r="E531" s="26">
        <f>IF(E499-E498=0,0,"Error")</f>
        <v>0</v>
      </c>
      <c r="F531" s="26">
        <f>IF(F499-F498=0,0,"Error")</f>
        <v>0</v>
      </c>
      <c r="G531" s="332"/>
      <c r="H531" s="10"/>
      <c r="J531" s="10"/>
    </row>
    <row r="532" spans="1:12" ht="15.75" thickBot="1" x14ac:dyDescent="0.3">
      <c r="B532" s="881"/>
      <c r="C532" s="249"/>
      <c r="D532" s="249"/>
      <c r="E532" s="249"/>
      <c r="F532" s="249"/>
      <c r="G532" s="10"/>
      <c r="H532" s="10"/>
      <c r="I532" s="10"/>
    </row>
    <row r="533" spans="1:12" ht="48" x14ac:dyDescent="0.25">
      <c r="A533" s="882" t="s">
        <v>903</v>
      </c>
      <c r="B533" s="883" t="s">
        <v>904</v>
      </c>
      <c r="C533" s="884" t="s">
        <v>905</v>
      </c>
      <c r="D533" s="885" t="s">
        <v>906</v>
      </c>
      <c r="E533" s="883" t="s">
        <v>904</v>
      </c>
      <c r="F533" s="884" t="s">
        <v>907</v>
      </c>
      <c r="G533" s="885" t="s">
        <v>908</v>
      </c>
      <c r="H533" s="883" t="s">
        <v>904</v>
      </c>
      <c r="I533" s="884" t="s">
        <v>909</v>
      </c>
    </row>
    <row r="534" spans="1:12" x14ac:dyDescent="0.25">
      <c r="A534" s="886"/>
      <c r="B534" s="887" t="s">
        <v>910</v>
      </c>
      <c r="C534" s="888"/>
      <c r="D534" s="889"/>
      <c r="E534" s="887" t="s">
        <v>910</v>
      </c>
      <c r="F534" s="888"/>
      <c r="G534" s="889"/>
      <c r="H534" s="887" t="s">
        <v>910</v>
      </c>
      <c r="I534" s="888"/>
    </row>
    <row r="535" spans="1:12" ht="15.75" thickBot="1" x14ac:dyDescent="0.3">
      <c r="A535" s="890"/>
      <c r="B535" s="891" t="s">
        <v>911</v>
      </c>
      <c r="C535" s="892" t="s">
        <v>912</v>
      </c>
      <c r="D535" s="893"/>
      <c r="E535" s="891" t="s">
        <v>911</v>
      </c>
      <c r="F535" s="892" t="s">
        <v>912</v>
      </c>
      <c r="G535" s="893"/>
      <c r="H535" s="891" t="s">
        <v>911</v>
      </c>
      <c r="I535" s="892" t="s">
        <v>912</v>
      </c>
    </row>
    <row r="536" spans="1:12" x14ac:dyDescent="0.25">
      <c r="B536" s="881"/>
      <c r="C536" s="249"/>
      <c r="D536" s="249"/>
      <c r="E536" s="249"/>
      <c r="F536" s="249"/>
      <c r="G536" s="10"/>
      <c r="H536" s="10"/>
      <c r="I536" s="10"/>
    </row>
    <row r="537" spans="1:12" x14ac:dyDescent="0.25">
      <c r="B537" s="881"/>
      <c r="C537" s="249"/>
      <c r="D537" s="249"/>
      <c r="E537" s="249"/>
      <c r="F537" s="249"/>
      <c r="G537" s="10"/>
      <c r="H537" s="10"/>
      <c r="I537" s="10"/>
    </row>
  </sheetData>
  <mergeCells count="115">
    <mergeCell ref="A533:A535"/>
    <mergeCell ref="C471:D471"/>
    <mergeCell ref="C472:F472"/>
    <mergeCell ref="C473:F473"/>
    <mergeCell ref="B474:B475"/>
    <mergeCell ref="B482:F482"/>
    <mergeCell ref="B483:B484"/>
    <mergeCell ref="C445:D445"/>
    <mergeCell ref="C446:F446"/>
    <mergeCell ref="C447:F447"/>
    <mergeCell ref="B448:B449"/>
    <mergeCell ref="B456:F456"/>
    <mergeCell ref="B457:B458"/>
    <mergeCell ref="C419:D419"/>
    <mergeCell ref="C420:F420"/>
    <mergeCell ref="C421:F421"/>
    <mergeCell ref="B422:B423"/>
    <mergeCell ref="B430:F430"/>
    <mergeCell ref="B431:B432"/>
    <mergeCell ref="C393:D393"/>
    <mergeCell ref="C394:F394"/>
    <mergeCell ref="C395:F395"/>
    <mergeCell ref="B396:B397"/>
    <mergeCell ref="B404:F404"/>
    <mergeCell ref="B405:B406"/>
    <mergeCell ref="B367:B368"/>
    <mergeCell ref="B375:F375"/>
    <mergeCell ref="B376:B377"/>
    <mergeCell ref="B390:F390"/>
    <mergeCell ref="B391:F391"/>
    <mergeCell ref="C392:F392"/>
    <mergeCell ref="C340:F340"/>
    <mergeCell ref="B341:B342"/>
    <mergeCell ref="B349:F349"/>
    <mergeCell ref="B350:B351"/>
    <mergeCell ref="C364:F364"/>
    <mergeCell ref="C366:F366"/>
    <mergeCell ref="C313:F313"/>
    <mergeCell ref="C314:F314"/>
    <mergeCell ref="B315:B316"/>
    <mergeCell ref="B323:F323"/>
    <mergeCell ref="B324:B325"/>
    <mergeCell ref="C338:F338"/>
    <mergeCell ref="B283:B284"/>
    <mergeCell ref="B308:F308"/>
    <mergeCell ref="B309:F309"/>
    <mergeCell ref="B310:F310"/>
    <mergeCell ref="C311:F311"/>
    <mergeCell ref="E312:F312"/>
    <mergeCell ref="B270:F270"/>
    <mergeCell ref="C271:F271"/>
    <mergeCell ref="C272:F272"/>
    <mergeCell ref="C273:F273"/>
    <mergeCell ref="B274:B275"/>
    <mergeCell ref="B282:F282"/>
    <mergeCell ref="B241:B242"/>
    <mergeCell ref="B249:F249"/>
    <mergeCell ref="B250:B251"/>
    <mergeCell ref="C264:F264"/>
    <mergeCell ref="B265:F265"/>
    <mergeCell ref="B269:F269"/>
    <mergeCell ref="C214:F214"/>
    <mergeCell ref="B215:B216"/>
    <mergeCell ref="B223:F223"/>
    <mergeCell ref="B224:B225"/>
    <mergeCell ref="C239:F239"/>
    <mergeCell ref="C240:F240"/>
    <mergeCell ref="B184:B185"/>
    <mergeCell ref="B209:F209"/>
    <mergeCell ref="B210:F210"/>
    <mergeCell ref="C211:F211"/>
    <mergeCell ref="E212:F212"/>
    <mergeCell ref="C213:F213"/>
    <mergeCell ref="B147:B148"/>
    <mergeCell ref="C172:F172"/>
    <mergeCell ref="C173:F173"/>
    <mergeCell ref="C174:F174"/>
    <mergeCell ref="B175:B176"/>
    <mergeCell ref="B183:F183"/>
    <mergeCell ref="B110:B111"/>
    <mergeCell ref="C135:F135"/>
    <mergeCell ref="C136:F136"/>
    <mergeCell ref="C137:F137"/>
    <mergeCell ref="B138:B139"/>
    <mergeCell ref="B146:F146"/>
    <mergeCell ref="B73:B74"/>
    <mergeCell ref="C98:F98"/>
    <mergeCell ref="C99:F99"/>
    <mergeCell ref="C100:F100"/>
    <mergeCell ref="B101:B102"/>
    <mergeCell ref="B109:F109"/>
    <mergeCell ref="B36:B37"/>
    <mergeCell ref="C61:F61"/>
    <mergeCell ref="C62:F62"/>
    <mergeCell ref="C63:F63"/>
    <mergeCell ref="B64:B65"/>
    <mergeCell ref="B72:F72"/>
    <mergeCell ref="B23:F23"/>
    <mergeCell ref="C24:F24"/>
    <mergeCell ref="C25:F25"/>
    <mergeCell ref="C26:F26"/>
    <mergeCell ref="B27:B28"/>
    <mergeCell ref="B35:F35"/>
    <mergeCell ref="B8:F10"/>
    <mergeCell ref="C11:F11"/>
    <mergeCell ref="B12:B13"/>
    <mergeCell ref="C19:F19"/>
    <mergeCell ref="B20:F20"/>
    <mergeCell ref="B22:F22"/>
    <mergeCell ref="A1:F1"/>
    <mergeCell ref="B2:F2"/>
    <mergeCell ref="C4:F4"/>
    <mergeCell ref="C5:F5"/>
    <mergeCell ref="C6:F6"/>
    <mergeCell ref="B7: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G582"/>
  <sheetViews>
    <sheetView topLeftCell="A557" zoomScaleNormal="100" workbookViewId="0">
      <selection activeCell="I579" sqref="I578:I579"/>
    </sheetView>
  </sheetViews>
  <sheetFormatPr defaultRowHeight="15" x14ac:dyDescent="0.25"/>
  <cols>
    <col min="1" max="1" width="22.85546875" customWidth="1"/>
    <col min="2" max="3" width="25.5703125" customWidth="1"/>
    <col min="4" max="4" width="25.5703125" style="118" customWidth="1"/>
    <col min="5" max="5" width="25.5703125" customWidth="1"/>
    <col min="6" max="6" width="11.42578125" customWidth="1"/>
    <col min="7" max="7" width="11.5703125" customWidth="1"/>
    <col min="255" max="255" width="11.7109375" customWidth="1"/>
    <col min="256" max="256" width="12.7109375" customWidth="1"/>
    <col min="257" max="257" width="15.7109375" customWidth="1"/>
    <col min="258" max="258" width="12.85546875" customWidth="1"/>
    <col min="259" max="259" width="13.5703125" customWidth="1"/>
    <col min="260" max="260" width="17.140625" customWidth="1"/>
    <col min="261" max="261" width="26.85546875" customWidth="1"/>
    <col min="262" max="262" width="11.42578125" customWidth="1"/>
    <col min="263" max="263" width="11.5703125" customWidth="1"/>
    <col min="511" max="511" width="11.7109375" customWidth="1"/>
    <col min="512" max="512" width="12.7109375" customWidth="1"/>
    <col min="513" max="513" width="15.7109375" customWidth="1"/>
    <col min="514" max="514" width="12.85546875" customWidth="1"/>
    <col min="515" max="515" width="13.5703125" customWidth="1"/>
    <col min="516" max="516" width="17.140625" customWidth="1"/>
    <col min="517" max="517" width="26.85546875" customWidth="1"/>
    <col min="518" max="518" width="11.42578125" customWidth="1"/>
    <col min="519" max="519" width="11.5703125" customWidth="1"/>
    <col min="767" max="767" width="11.7109375" customWidth="1"/>
    <col min="768" max="768" width="12.7109375" customWidth="1"/>
    <col min="769" max="769" width="15.7109375" customWidth="1"/>
    <col min="770" max="770" width="12.85546875" customWidth="1"/>
    <col min="771" max="771" width="13.5703125" customWidth="1"/>
    <col min="772" max="772" width="17.140625" customWidth="1"/>
    <col min="773" max="773" width="26.85546875" customWidth="1"/>
    <col min="774" max="774" width="11.42578125" customWidth="1"/>
    <col min="775" max="775" width="11.5703125" customWidth="1"/>
    <col min="1023" max="1023" width="11.7109375" customWidth="1"/>
    <col min="1024" max="1024" width="12.7109375" customWidth="1"/>
    <col min="1025" max="1025" width="15.7109375" customWidth="1"/>
    <col min="1026" max="1026" width="12.85546875" customWidth="1"/>
    <col min="1027" max="1027" width="13.5703125" customWidth="1"/>
    <col min="1028" max="1028" width="17.140625" customWidth="1"/>
    <col min="1029" max="1029" width="26.85546875" customWidth="1"/>
    <col min="1030" max="1030" width="11.42578125" customWidth="1"/>
    <col min="1031" max="1031" width="11.5703125" customWidth="1"/>
    <col min="1279" max="1279" width="11.7109375" customWidth="1"/>
    <col min="1280" max="1280" width="12.7109375" customWidth="1"/>
    <col min="1281" max="1281" width="15.7109375" customWidth="1"/>
    <col min="1282" max="1282" width="12.85546875" customWidth="1"/>
    <col min="1283" max="1283" width="13.5703125" customWidth="1"/>
    <col min="1284" max="1284" width="17.140625" customWidth="1"/>
    <col min="1285" max="1285" width="26.85546875" customWidth="1"/>
    <col min="1286" max="1286" width="11.42578125" customWidth="1"/>
    <col min="1287" max="1287" width="11.5703125" customWidth="1"/>
    <col min="1535" max="1535" width="11.7109375" customWidth="1"/>
    <col min="1536" max="1536" width="12.7109375" customWidth="1"/>
    <col min="1537" max="1537" width="15.7109375" customWidth="1"/>
    <col min="1538" max="1538" width="12.85546875" customWidth="1"/>
    <col min="1539" max="1539" width="13.5703125" customWidth="1"/>
    <col min="1540" max="1540" width="17.140625" customWidth="1"/>
    <col min="1541" max="1541" width="26.85546875" customWidth="1"/>
    <col min="1542" max="1542" width="11.42578125" customWidth="1"/>
    <col min="1543" max="1543" width="11.5703125" customWidth="1"/>
    <col min="1791" max="1791" width="11.7109375" customWidth="1"/>
    <col min="1792" max="1792" width="12.7109375" customWidth="1"/>
    <col min="1793" max="1793" width="15.7109375" customWidth="1"/>
    <col min="1794" max="1794" width="12.85546875" customWidth="1"/>
    <col min="1795" max="1795" width="13.5703125" customWidth="1"/>
    <col min="1796" max="1796" width="17.140625" customWidth="1"/>
    <col min="1797" max="1797" width="26.85546875" customWidth="1"/>
    <col min="1798" max="1798" width="11.42578125" customWidth="1"/>
    <col min="1799" max="1799" width="11.5703125" customWidth="1"/>
    <col min="2047" max="2047" width="11.7109375" customWidth="1"/>
    <col min="2048" max="2048" width="12.7109375" customWidth="1"/>
    <col min="2049" max="2049" width="15.7109375" customWidth="1"/>
    <col min="2050" max="2050" width="12.85546875" customWidth="1"/>
    <col min="2051" max="2051" width="13.5703125" customWidth="1"/>
    <col min="2052" max="2052" width="17.140625" customWidth="1"/>
    <col min="2053" max="2053" width="26.85546875" customWidth="1"/>
    <col min="2054" max="2054" width="11.42578125" customWidth="1"/>
    <col min="2055" max="2055" width="11.5703125" customWidth="1"/>
    <col min="2303" max="2303" width="11.7109375" customWidth="1"/>
    <col min="2304" max="2304" width="12.7109375" customWidth="1"/>
    <col min="2305" max="2305" width="15.7109375" customWidth="1"/>
    <col min="2306" max="2306" width="12.85546875" customWidth="1"/>
    <col min="2307" max="2307" width="13.5703125" customWidth="1"/>
    <col min="2308" max="2308" width="17.140625" customWidth="1"/>
    <col min="2309" max="2309" width="26.85546875" customWidth="1"/>
    <col min="2310" max="2310" width="11.42578125" customWidth="1"/>
    <col min="2311" max="2311" width="11.5703125" customWidth="1"/>
    <col min="2559" max="2559" width="11.7109375" customWidth="1"/>
    <col min="2560" max="2560" width="12.7109375" customWidth="1"/>
    <col min="2561" max="2561" width="15.7109375" customWidth="1"/>
    <col min="2562" max="2562" width="12.85546875" customWidth="1"/>
    <col min="2563" max="2563" width="13.5703125" customWidth="1"/>
    <col min="2564" max="2564" width="17.140625" customWidth="1"/>
    <col min="2565" max="2565" width="26.85546875" customWidth="1"/>
    <col min="2566" max="2566" width="11.42578125" customWidth="1"/>
    <col min="2567" max="2567" width="11.5703125" customWidth="1"/>
    <col min="2815" max="2815" width="11.7109375" customWidth="1"/>
    <col min="2816" max="2816" width="12.7109375" customWidth="1"/>
    <col min="2817" max="2817" width="15.7109375" customWidth="1"/>
    <col min="2818" max="2818" width="12.85546875" customWidth="1"/>
    <col min="2819" max="2819" width="13.5703125" customWidth="1"/>
    <col min="2820" max="2820" width="17.140625" customWidth="1"/>
    <col min="2821" max="2821" width="26.85546875" customWidth="1"/>
    <col min="2822" max="2822" width="11.42578125" customWidth="1"/>
    <col min="2823" max="2823" width="11.5703125" customWidth="1"/>
    <col min="3071" max="3071" width="11.7109375" customWidth="1"/>
    <col min="3072" max="3072" width="12.7109375" customWidth="1"/>
    <col min="3073" max="3073" width="15.7109375" customWidth="1"/>
    <col min="3074" max="3074" width="12.85546875" customWidth="1"/>
    <col min="3075" max="3075" width="13.5703125" customWidth="1"/>
    <col min="3076" max="3076" width="17.140625" customWidth="1"/>
    <col min="3077" max="3077" width="26.85546875" customWidth="1"/>
    <col min="3078" max="3078" width="11.42578125" customWidth="1"/>
    <col min="3079" max="3079" width="11.5703125" customWidth="1"/>
    <col min="3327" max="3327" width="11.7109375" customWidth="1"/>
    <col min="3328" max="3328" width="12.7109375" customWidth="1"/>
    <col min="3329" max="3329" width="15.7109375" customWidth="1"/>
    <col min="3330" max="3330" width="12.85546875" customWidth="1"/>
    <col min="3331" max="3331" width="13.5703125" customWidth="1"/>
    <col min="3332" max="3332" width="17.140625" customWidth="1"/>
    <col min="3333" max="3333" width="26.85546875" customWidth="1"/>
    <col min="3334" max="3334" width="11.42578125" customWidth="1"/>
    <col min="3335" max="3335" width="11.5703125" customWidth="1"/>
    <col min="3583" max="3583" width="11.7109375" customWidth="1"/>
    <col min="3584" max="3584" width="12.7109375" customWidth="1"/>
    <col min="3585" max="3585" width="15.7109375" customWidth="1"/>
    <col min="3586" max="3586" width="12.85546875" customWidth="1"/>
    <col min="3587" max="3587" width="13.5703125" customWidth="1"/>
    <col min="3588" max="3588" width="17.140625" customWidth="1"/>
    <col min="3589" max="3589" width="26.85546875" customWidth="1"/>
    <col min="3590" max="3590" width="11.42578125" customWidth="1"/>
    <col min="3591" max="3591" width="11.5703125" customWidth="1"/>
    <col min="3839" max="3839" width="11.7109375" customWidth="1"/>
    <col min="3840" max="3840" width="12.7109375" customWidth="1"/>
    <col min="3841" max="3841" width="15.7109375" customWidth="1"/>
    <col min="3842" max="3842" width="12.85546875" customWidth="1"/>
    <col min="3843" max="3843" width="13.5703125" customWidth="1"/>
    <col min="3844" max="3844" width="17.140625" customWidth="1"/>
    <col min="3845" max="3845" width="26.85546875" customWidth="1"/>
    <col min="3846" max="3846" width="11.42578125" customWidth="1"/>
    <col min="3847" max="3847" width="11.5703125" customWidth="1"/>
    <col min="4095" max="4095" width="11.7109375" customWidth="1"/>
    <col min="4096" max="4096" width="12.7109375" customWidth="1"/>
    <col min="4097" max="4097" width="15.7109375" customWidth="1"/>
    <col min="4098" max="4098" width="12.85546875" customWidth="1"/>
    <col min="4099" max="4099" width="13.5703125" customWidth="1"/>
    <col min="4100" max="4100" width="17.140625" customWidth="1"/>
    <col min="4101" max="4101" width="26.85546875" customWidth="1"/>
    <col min="4102" max="4102" width="11.42578125" customWidth="1"/>
    <col min="4103" max="4103" width="11.5703125" customWidth="1"/>
    <col min="4351" max="4351" width="11.7109375" customWidth="1"/>
    <col min="4352" max="4352" width="12.7109375" customWidth="1"/>
    <col min="4353" max="4353" width="15.7109375" customWidth="1"/>
    <col min="4354" max="4354" width="12.85546875" customWidth="1"/>
    <col min="4355" max="4355" width="13.5703125" customWidth="1"/>
    <col min="4356" max="4356" width="17.140625" customWidth="1"/>
    <col min="4357" max="4357" width="26.85546875" customWidth="1"/>
    <col min="4358" max="4358" width="11.42578125" customWidth="1"/>
    <col min="4359" max="4359" width="11.5703125" customWidth="1"/>
    <col min="4607" max="4607" width="11.7109375" customWidth="1"/>
    <col min="4608" max="4608" width="12.7109375" customWidth="1"/>
    <col min="4609" max="4609" width="15.7109375" customWidth="1"/>
    <col min="4610" max="4610" width="12.85546875" customWidth="1"/>
    <col min="4611" max="4611" width="13.5703125" customWidth="1"/>
    <col min="4612" max="4612" width="17.140625" customWidth="1"/>
    <col min="4613" max="4613" width="26.85546875" customWidth="1"/>
    <col min="4614" max="4614" width="11.42578125" customWidth="1"/>
    <col min="4615" max="4615" width="11.5703125" customWidth="1"/>
    <col min="4863" max="4863" width="11.7109375" customWidth="1"/>
    <col min="4864" max="4864" width="12.7109375" customWidth="1"/>
    <col min="4865" max="4865" width="15.7109375" customWidth="1"/>
    <col min="4866" max="4866" width="12.85546875" customWidth="1"/>
    <col min="4867" max="4867" width="13.5703125" customWidth="1"/>
    <col min="4868" max="4868" width="17.140625" customWidth="1"/>
    <col min="4869" max="4869" width="26.85546875" customWidth="1"/>
    <col min="4870" max="4870" width="11.42578125" customWidth="1"/>
    <col min="4871" max="4871" width="11.5703125" customWidth="1"/>
    <col min="5119" max="5119" width="11.7109375" customWidth="1"/>
    <col min="5120" max="5120" width="12.7109375" customWidth="1"/>
    <col min="5121" max="5121" width="15.7109375" customWidth="1"/>
    <col min="5122" max="5122" width="12.85546875" customWidth="1"/>
    <col min="5123" max="5123" width="13.5703125" customWidth="1"/>
    <col min="5124" max="5124" width="17.140625" customWidth="1"/>
    <col min="5125" max="5125" width="26.85546875" customWidth="1"/>
    <col min="5126" max="5126" width="11.42578125" customWidth="1"/>
    <col min="5127" max="5127" width="11.5703125" customWidth="1"/>
    <col min="5375" max="5375" width="11.7109375" customWidth="1"/>
    <col min="5376" max="5376" width="12.7109375" customWidth="1"/>
    <col min="5377" max="5377" width="15.7109375" customWidth="1"/>
    <col min="5378" max="5378" width="12.85546875" customWidth="1"/>
    <col min="5379" max="5379" width="13.5703125" customWidth="1"/>
    <col min="5380" max="5380" width="17.140625" customWidth="1"/>
    <col min="5381" max="5381" width="26.85546875" customWidth="1"/>
    <col min="5382" max="5382" width="11.42578125" customWidth="1"/>
    <col min="5383" max="5383" width="11.5703125" customWidth="1"/>
    <col min="5631" max="5631" width="11.7109375" customWidth="1"/>
    <col min="5632" max="5632" width="12.7109375" customWidth="1"/>
    <col min="5633" max="5633" width="15.7109375" customWidth="1"/>
    <col min="5634" max="5634" width="12.85546875" customWidth="1"/>
    <col min="5635" max="5635" width="13.5703125" customWidth="1"/>
    <col min="5636" max="5636" width="17.140625" customWidth="1"/>
    <col min="5637" max="5637" width="26.85546875" customWidth="1"/>
    <col min="5638" max="5638" width="11.42578125" customWidth="1"/>
    <col min="5639" max="5639" width="11.5703125" customWidth="1"/>
    <col min="5887" max="5887" width="11.7109375" customWidth="1"/>
    <col min="5888" max="5888" width="12.7109375" customWidth="1"/>
    <col min="5889" max="5889" width="15.7109375" customWidth="1"/>
    <col min="5890" max="5890" width="12.85546875" customWidth="1"/>
    <col min="5891" max="5891" width="13.5703125" customWidth="1"/>
    <col min="5892" max="5892" width="17.140625" customWidth="1"/>
    <col min="5893" max="5893" width="26.85546875" customWidth="1"/>
    <col min="5894" max="5894" width="11.42578125" customWidth="1"/>
    <col min="5895" max="5895" width="11.5703125" customWidth="1"/>
    <col min="6143" max="6143" width="11.7109375" customWidth="1"/>
    <col min="6144" max="6144" width="12.7109375" customWidth="1"/>
    <col min="6145" max="6145" width="15.7109375" customWidth="1"/>
    <col min="6146" max="6146" width="12.85546875" customWidth="1"/>
    <col min="6147" max="6147" width="13.5703125" customWidth="1"/>
    <col min="6148" max="6148" width="17.140625" customWidth="1"/>
    <col min="6149" max="6149" width="26.85546875" customWidth="1"/>
    <col min="6150" max="6150" width="11.42578125" customWidth="1"/>
    <col min="6151" max="6151" width="11.5703125" customWidth="1"/>
    <col min="6399" max="6399" width="11.7109375" customWidth="1"/>
    <col min="6400" max="6400" width="12.7109375" customWidth="1"/>
    <col min="6401" max="6401" width="15.7109375" customWidth="1"/>
    <col min="6402" max="6402" width="12.85546875" customWidth="1"/>
    <col min="6403" max="6403" width="13.5703125" customWidth="1"/>
    <col min="6404" max="6404" width="17.140625" customWidth="1"/>
    <col min="6405" max="6405" width="26.85546875" customWidth="1"/>
    <col min="6406" max="6406" width="11.42578125" customWidth="1"/>
    <col min="6407" max="6407" width="11.5703125" customWidth="1"/>
    <col min="6655" max="6655" width="11.7109375" customWidth="1"/>
    <col min="6656" max="6656" width="12.7109375" customWidth="1"/>
    <col min="6657" max="6657" width="15.7109375" customWidth="1"/>
    <col min="6658" max="6658" width="12.85546875" customWidth="1"/>
    <col min="6659" max="6659" width="13.5703125" customWidth="1"/>
    <col min="6660" max="6660" width="17.140625" customWidth="1"/>
    <col min="6661" max="6661" width="26.85546875" customWidth="1"/>
    <col min="6662" max="6662" width="11.42578125" customWidth="1"/>
    <col min="6663" max="6663" width="11.5703125" customWidth="1"/>
    <col min="6911" max="6911" width="11.7109375" customWidth="1"/>
    <col min="6912" max="6912" width="12.7109375" customWidth="1"/>
    <col min="6913" max="6913" width="15.7109375" customWidth="1"/>
    <col min="6914" max="6914" width="12.85546875" customWidth="1"/>
    <col min="6915" max="6915" width="13.5703125" customWidth="1"/>
    <col min="6916" max="6916" width="17.140625" customWidth="1"/>
    <col min="6917" max="6917" width="26.85546875" customWidth="1"/>
    <col min="6918" max="6918" width="11.42578125" customWidth="1"/>
    <col min="6919" max="6919" width="11.5703125" customWidth="1"/>
    <col min="7167" max="7167" width="11.7109375" customWidth="1"/>
    <col min="7168" max="7168" width="12.7109375" customWidth="1"/>
    <col min="7169" max="7169" width="15.7109375" customWidth="1"/>
    <col min="7170" max="7170" width="12.85546875" customWidth="1"/>
    <col min="7171" max="7171" width="13.5703125" customWidth="1"/>
    <col min="7172" max="7172" width="17.140625" customWidth="1"/>
    <col min="7173" max="7173" width="26.85546875" customWidth="1"/>
    <col min="7174" max="7174" width="11.42578125" customWidth="1"/>
    <col min="7175" max="7175" width="11.5703125" customWidth="1"/>
    <col min="7423" max="7423" width="11.7109375" customWidth="1"/>
    <col min="7424" max="7424" width="12.7109375" customWidth="1"/>
    <col min="7425" max="7425" width="15.7109375" customWidth="1"/>
    <col min="7426" max="7426" width="12.85546875" customWidth="1"/>
    <col min="7427" max="7427" width="13.5703125" customWidth="1"/>
    <col min="7428" max="7428" width="17.140625" customWidth="1"/>
    <col min="7429" max="7429" width="26.85546875" customWidth="1"/>
    <col min="7430" max="7430" width="11.42578125" customWidth="1"/>
    <col min="7431" max="7431" width="11.5703125" customWidth="1"/>
    <col min="7679" max="7679" width="11.7109375" customWidth="1"/>
    <col min="7680" max="7680" width="12.7109375" customWidth="1"/>
    <col min="7681" max="7681" width="15.7109375" customWidth="1"/>
    <col min="7682" max="7682" width="12.85546875" customWidth="1"/>
    <col min="7683" max="7683" width="13.5703125" customWidth="1"/>
    <col min="7684" max="7684" width="17.140625" customWidth="1"/>
    <col min="7685" max="7685" width="26.85546875" customWidth="1"/>
    <col min="7686" max="7686" width="11.42578125" customWidth="1"/>
    <col min="7687" max="7687" width="11.5703125" customWidth="1"/>
    <col min="7935" max="7935" width="11.7109375" customWidth="1"/>
    <col min="7936" max="7936" width="12.7109375" customWidth="1"/>
    <col min="7937" max="7937" width="15.7109375" customWidth="1"/>
    <col min="7938" max="7938" width="12.85546875" customWidth="1"/>
    <col min="7939" max="7939" width="13.5703125" customWidth="1"/>
    <col min="7940" max="7940" width="17.140625" customWidth="1"/>
    <col min="7941" max="7941" width="26.85546875" customWidth="1"/>
    <col min="7942" max="7942" width="11.42578125" customWidth="1"/>
    <col min="7943" max="7943" width="11.5703125" customWidth="1"/>
    <col min="8191" max="8191" width="11.7109375" customWidth="1"/>
    <col min="8192" max="8192" width="12.7109375" customWidth="1"/>
    <col min="8193" max="8193" width="15.7109375" customWidth="1"/>
    <col min="8194" max="8194" width="12.85546875" customWidth="1"/>
    <col min="8195" max="8195" width="13.5703125" customWidth="1"/>
    <col min="8196" max="8196" width="17.140625" customWidth="1"/>
    <col min="8197" max="8197" width="26.85546875" customWidth="1"/>
    <col min="8198" max="8198" width="11.42578125" customWidth="1"/>
    <col min="8199" max="8199" width="11.5703125" customWidth="1"/>
    <col min="8447" max="8447" width="11.7109375" customWidth="1"/>
    <col min="8448" max="8448" width="12.7109375" customWidth="1"/>
    <col min="8449" max="8449" width="15.7109375" customWidth="1"/>
    <col min="8450" max="8450" width="12.85546875" customWidth="1"/>
    <col min="8451" max="8451" width="13.5703125" customWidth="1"/>
    <col min="8452" max="8452" width="17.140625" customWidth="1"/>
    <col min="8453" max="8453" width="26.85546875" customWidth="1"/>
    <col min="8454" max="8454" width="11.42578125" customWidth="1"/>
    <col min="8455" max="8455" width="11.5703125" customWidth="1"/>
    <col min="8703" max="8703" width="11.7109375" customWidth="1"/>
    <col min="8704" max="8704" width="12.7109375" customWidth="1"/>
    <col min="8705" max="8705" width="15.7109375" customWidth="1"/>
    <col min="8706" max="8706" width="12.85546875" customWidth="1"/>
    <col min="8707" max="8707" width="13.5703125" customWidth="1"/>
    <col min="8708" max="8708" width="17.140625" customWidth="1"/>
    <col min="8709" max="8709" width="26.85546875" customWidth="1"/>
    <col min="8710" max="8710" width="11.42578125" customWidth="1"/>
    <col min="8711" max="8711" width="11.5703125" customWidth="1"/>
    <col min="8959" max="8959" width="11.7109375" customWidth="1"/>
    <col min="8960" max="8960" width="12.7109375" customWidth="1"/>
    <col min="8961" max="8961" width="15.7109375" customWidth="1"/>
    <col min="8962" max="8962" width="12.85546875" customWidth="1"/>
    <col min="8963" max="8963" width="13.5703125" customWidth="1"/>
    <col min="8964" max="8964" width="17.140625" customWidth="1"/>
    <col min="8965" max="8965" width="26.85546875" customWidth="1"/>
    <col min="8966" max="8966" width="11.42578125" customWidth="1"/>
    <col min="8967" max="8967" width="11.5703125" customWidth="1"/>
    <col min="9215" max="9215" width="11.7109375" customWidth="1"/>
    <col min="9216" max="9216" width="12.7109375" customWidth="1"/>
    <col min="9217" max="9217" width="15.7109375" customWidth="1"/>
    <col min="9218" max="9218" width="12.85546875" customWidth="1"/>
    <col min="9219" max="9219" width="13.5703125" customWidth="1"/>
    <col min="9220" max="9220" width="17.140625" customWidth="1"/>
    <col min="9221" max="9221" width="26.85546875" customWidth="1"/>
    <col min="9222" max="9222" width="11.42578125" customWidth="1"/>
    <col min="9223" max="9223" width="11.5703125" customWidth="1"/>
    <col min="9471" max="9471" width="11.7109375" customWidth="1"/>
    <col min="9472" max="9472" width="12.7109375" customWidth="1"/>
    <col min="9473" max="9473" width="15.7109375" customWidth="1"/>
    <col min="9474" max="9474" width="12.85546875" customWidth="1"/>
    <col min="9475" max="9475" width="13.5703125" customWidth="1"/>
    <col min="9476" max="9476" width="17.140625" customWidth="1"/>
    <col min="9477" max="9477" width="26.85546875" customWidth="1"/>
    <col min="9478" max="9478" width="11.42578125" customWidth="1"/>
    <col min="9479" max="9479" width="11.5703125" customWidth="1"/>
    <col min="9727" max="9727" width="11.7109375" customWidth="1"/>
    <col min="9728" max="9728" width="12.7109375" customWidth="1"/>
    <col min="9729" max="9729" width="15.7109375" customWidth="1"/>
    <col min="9730" max="9730" width="12.85546875" customWidth="1"/>
    <col min="9731" max="9731" width="13.5703125" customWidth="1"/>
    <col min="9732" max="9732" width="17.140625" customWidth="1"/>
    <col min="9733" max="9733" width="26.85546875" customWidth="1"/>
    <col min="9734" max="9734" width="11.42578125" customWidth="1"/>
    <col min="9735" max="9735" width="11.5703125" customWidth="1"/>
    <col min="9983" max="9983" width="11.7109375" customWidth="1"/>
    <col min="9984" max="9984" width="12.7109375" customWidth="1"/>
    <col min="9985" max="9985" width="15.7109375" customWidth="1"/>
    <col min="9986" max="9986" width="12.85546875" customWidth="1"/>
    <col min="9987" max="9987" width="13.5703125" customWidth="1"/>
    <col min="9988" max="9988" width="17.140625" customWidth="1"/>
    <col min="9989" max="9989" width="26.85546875" customWidth="1"/>
    <col min="9990" max="9990" width="11.42578125" customWidth="1"/>
    <col min="9991" max="9991" width="11.5703125" customWidth="1"/>
    <col min="10239" max="10239" width="11.7109375" customWidth="1"/>
    <col min="10240" max="10240" width="12.7109375" customWidth="1"/>
    <col min="10241" max="10241" width="15.7109375" customWidth="1"/>
    <col min="10242" max="10242" width="12.85546875" customWidth="1"/>
    <col min="10243" max="10243" width="13.5703125" customWidth="1"/>
    <col min="10244" max="10244" width="17.140625" customWidth="1"/>
    <col min="10245" max="10245" width="26.85546875" customWidth="1"/>
    <col min="10246" max="10246" width="11.42578125" customWidth="1"/>
    <col min="10247" max="10247" width="11.5703125" customWidth="1"/>
    <col min="10495" max="10495" width="11.7109375" customWidth="1"/>
    <col min="10496" max="10496" width="12.7109375" customWidth="1"/>
    <col min="10497" max="10497" width="15.7109375" customWidth="1"/>
    <col min="10498" max="10498" width="12.85546875" customWidth="1"/>
    <col min="10499" max="10499" width="13.5703125" customWidth="1"/>
    <col min="10500" max="10500" width="17.140625" customWidth="1"/>
    <col min="10501" max="10501" width="26.85546875" customWidth="1"/>
    <col min="10502" max="10502" width="11.42578125" customWidth="1"/>
    <col min="10503" max="10503" width="11.5703125" customWidth="1"/>
    <col min="10751" max="10751" width="11.7109375" customWidth="1"/>
    <col min="10752" max="10752" width="12.7109375" customWidth="1"/>
    <col min="10753" max="10753" width="15.7109375" customWidth="1"/>
    <col min="10754" max="10754" width="12.85546875" customWidth="1"/>
    <col min="10755" max="10755" width="13.5703125" customWidth="1"/>
    <col min="10756" max="10756" width="17.140625" customWidth="1"/>
    <col min="10757" max="10757" width="26.85546875" customWidth="1"/>
    <col min="10758" max="10758" width="11.42578125" customWidth="1"/>
    <col min="10759" max="10759" width="11.5703125" customWidth="1"/>
    <col min="11007" max="11007" width="11.7109375" customWidth="1"/>
    <col min="11008" max="11008" width="12.7109375" customWidth="1"/>
    <col min="11009" max="11009" width="15.7109375" customWidth="1"/>
    <col min="11010" max="11010" width="12.85546875" customWidth="1"/>
    <col min="11011" max="11011" width="13.5703125" customWidth="1"/>
    <col min="11012" max="11012" width="17.140625" customWidth="1"/>
    <col min="11013" max="11013" width="26.85546875" customWidth="1"/>
    <col min="11014" max="11014" width="11.42578125" customWidth="1"/>
    <col min="11015" max="11015" width="11.5703125" customWidth="1"/>
    <col min="11263" max="11263" width="11.7109375" customWidth="1"/>
    <col min="11264" max="11264" width="12.7109375" customWidth="1"/>
    <col min="11265" max="11265" width="15.7109375" customWidth="1"/>
    <col min="11266" max="11266" width="12.85546875" customWidth="1"/>
    <col min="11267" max="11267" width="13.5703125" customWidth="1"/>
    <col min="11268" max="11268" width="17.140625" customWidth="1"/>
    <col min="11269" max="11269" width="26.85546875" customWidth="1"/>
    <col min="11270" max="11270" width="11.42578125" customWidth="1"/>
    <col min="11271" max="11271" width="11.5703125" customWidth="1"/>
    <col min="11519" max="11519" width="11.7109375" customWidth="1"/>
    <col min="11520" max="11520" width="12.7109375" customWidth="1"/>
    <col min="11521" max="11521" width="15.7109375" customWidth="1"/>
    <col min="11522" max="11522" width="12.85546875" customWidth="1"/>
    <col min="11523" max="11523" width="13.5703125" customWidth="1"/>
    <col min="11524" max="11524" width="17.140625" customWidth="1"/>
    <col min="11525" max="11525" width="26.85546875" customWidth="1"/>
    <col min="11526" max="11526" width="11.42578125" customWidth="1"/>
    <col min="11527" max="11527" width="11.5703125" customWidth="1"/>
    <col min="11775" max="11775" width="11.7109375" customWidth="1"/>
    <col min="11776" max="11776" width="12.7109375" customWidth="1"/>
    <col min="11777" max="11777" width="15.7109375" customWidth="1"/>
    <col min="11778" max="11778" width="12.85546875" customWidth="1"/>
    <col min="11779" max="11779" width="13.5703125" customWidth="1"/>
    <col min="11780" max="11780" width="17.140625" customWidth="1"/>
    <col min="11781" max="11781" width="26.85546875" customWidth="1"/>
    <col min="11782" max="11782" width="11.42578125" customWidth="1"/>
    <col min="11783" max="11783" width="11.5703125" customWidth="1"/>
    <col min="12031" max="12031" width="11.7109375" customWidth="1"/>
    <col min="12032" max="12032" width="12.7109375" customWidth="1"/>
    <col min="12033" max="12033" width="15.7109375" customWidth="1"/>
    <col min="12034" max="12034" width="12.85546875" customWidth="1"/>
    <col min="12035" max="12035" width="13.5703125" customWidth="1"/>
    <col min="12036" max="12036" width="17.140625" customWidth="1"/>
    <col min="12037" max="12037" width="26.85546875" customWidth="1"/>
    <col min="12038" max="12038" width="11.42578125" customWidth="1"/>
    <col min="12039" max="12039" width="11.5703125" customWidth="1"/>
    <col min="12287" max="12287" width="11.7109375" customWidth="1"/>
    <col min="12288" max="12288" width="12.7109375" customWidth="1"/>
    <col min="12289" max="12289" width="15.7109375" customWidth="1"/>
    <col min="12290" max="12290" width="12.85546875" customWidth="1"/>
    <col min="12291" max="12291" width="13.5703125" customWidth="1"/>
    <col min="12292" max="12292" width="17.140625" customWidth="1"/>
    <col min="12293" max="12293" width="26.85546875" customWidth="1"/>
    <col min="12294" max="12294" width="11.42578125" customWidth="1"/>
    <col min="12295" max="12295" width="11.5703125" customWidth="1"/>
    <col min="12543" max="12543" width="11.7109375" customWidth="1"/>
    <col min="12544" max="12544" width="12.7109375" customWidth="1"/>
    <col min="12545" max="12545" width="15.7109375" customWidth="1"/>
    <col min="12546" max="12546" width="12.85546875" customWidth="1"/>
    <col min="12547" max="12547" width="13.5703125" customWidth="1"/>
    <col min="12548" max="12548" width="17.140625" customWidth="1"/>
    <col min="12549" max="12549" width="26.85546875" customWidth="1"/>
    <col min="12550" max="12550" width="11.42578125" customWidth="1"/>
    <col min="12551" max="12551" width="11.5703125" customWidth="1"/>
    <col min="12799" max="12799" width="11.7109375" customWidth="1"/>
    <col min="12800" max="12800" width="12.7109375" customWidth="1"/>
    <col min="12801" max="12801" width="15.7109375" customWidth="1"/>
    <col min="12802" max="12802" width="12.85546875" customWidth="1"/>
    <col min="12803" max="12803" width="13.5703125" customWidth="1"/>
    <col min="12804" max="12804" width="17.140625" customWidth="1"/>
    <col min="12805" max="12805" width="26.85546875" customWidth="1"/>
    <col min="12806" max="12806" width="11.42578125" customWidth="1"/>
    <col min="12807" max="12807" width="11.5703125" customWidth="1"/>
    <col min="13055" max="13055" width="11.7109375" customWidth="1"/>
    <col min="13056" max="13056" width="12.7109375" customWidth="1"/>
    <col min="13057" max="13057" width="15.7109375" customWidth="1"/>
    <col min="13058" max="13058" width="12.85546875" customWidth="1"/>
    <col min="13059" max="13059" width="13.5703125" customWidth="1"/>
    <col min="13060" max="13060" width="17.140625" customWidth="1"/>
    <col min="13061" max="13061" width="26.85546875" customWidth="1"/>
    <col min="13062" max="13062" width="11.42578125" customWidth="1"/>
    <col min="13063" max="13063" width="11.5703125" customWidth="1"/>
    <col min="13311" max="13311" width="11.7109375" customWidth="1"/>
    <col min="13312" max="13312" width="12.7109375" customWidth="1"/>
    <col min="13313" max="13313" width="15.7109375" customWidth="1"/>
    <col min="13314" max="13314" width="12.85546875" customWidth="1"/>
    <col min="13315" max="13315" width="13.5703125" customWidth="1"/>
    <col min="13316" max="13316" width="17.140625" customWidth="1"/>
    <col min="13317" max="13317" width="26.85546875" customWidth="1"/>
    <col min="13318" max="13318" width="11.42578125" customWidth="1"/>
    <col min="13319" max="13319" width="11.5703125" customWidth="1"/>
    <col min="13567" max="13567" width="11.7109375" customWidth="1"/>
    <col min="13568" max="13568" width="12.7109375" customWidth="1"/>
    <col min="13569" max="13569" width="15.7109375" customWidth="1"/>
    <col min="13570" max="13570" width="12.85546875" customWidth="1"/>
    <col min="13571" max="13571" width="13.5703125" customWidth="1"/>
    <col min="13572" max="13572" width="17.140625" customWidth="1"/>
    <col min="13573" max="13573" width="26.85546875" customWidth="1"/>
    <col min="13574" max="13574" width="11.42578125" customWidth="1"/>
    <col min="13575" max="13575" width="11.5703125" customWidth="1"/>
    <col min="13823" max="13823" width="11.7109375" customWidth="1"/>
    <col min="13824" max="13824" width="12.7109375" customWidth="1"/>
    <col min="13825" max="13825" width="15.7109375" customWidth="1"/>
    <col min="13826" max="13826" width="12.85546875" customWidth="1"/>
    <col min="13827" max="13827" width="13.5703125" customWidth="1"/>
    <col min="13828" max="13828" width="17.140625" customWidth="1"/>
    <col min="13829" max="13829" width="26.85546875" customWidth="1"/>
    <col min="13830" max="13830" width="11.42578125" customWidth="1"/>
    <col min="13831" max="13831" width="11.5703125" customWidth="1"/>
    <col min="14079" max="14079" width="11.7109375" customWidth="1"/>
    <col min="14080" max="14080" width="12.7109375" customWidth="1"/>
    <col min="14081" max="14081" width="15.7109375" customWidth="1"/>
    <col min="14082" max="14082" width="12.85546875" customWidth="1"/>
    <col min="14083" max="14083" width="13.5703125" customWidth="1"/>
    <col min="14084" max="14084" width="17.140625" customWidth="1"/>
    <col min="14085" max="14085" width="26.85546875" customWidth="1"/>
    <col min="14086" max="14086" width="11.42578125" customWidth="1"/>
    <col min="14087" max="14087" width="11.5703125" customWidth="1"/>
    <col min="14335" max="14335" width="11.7109375" customWidth="1"/>
    <col min="14336" max="14336" width="12.7109375" customWidth="1"/>
    <col min="14337" max="14337" width="15.7109375" customWidth="1"/>
    <col min="14338" max="14338" width="12.85546875" customWidth="1"/>
    <col min="14339" max="14339" width="13.5703125" customWidth="1"/>
    <col min="14340" max="14340" width="17.140625" customWidth="1"/>
    <col min="14341" max="14341" width="26.85546875" customWidth="1"/>
    <col min="14342" max="14342" width="11.42578125" customWidth="1"/>
    <col min="14343" max="14343" width="11.5703125" customWidth="1"/>
    <col min="14591" max="14591" width="11.7109375" customWidth="1"/>
    <col min="14592" max="14592" width="12.7109375" customWidth="1"/>
    <col min="14593" max="14593" width="15.7109375" customWidth="1"/>
    <col min="14594" max="14594" width="12.85546875" customWidth="1"/>
    <col min="14595" max="14595" width="13.5703125" customWidth="1"/>
    <col min="14596" max="14596" width="17.140625" customWidth="1"/>
    <col min="14597" max="14597" width="26.85546875" customWidth="1"/>
    <col min="14598" max="14598" width="11.42578125" customWidth="1"/>
    <col min="14599" max="14599" width="11.5703125" customWidth="1"/>
    <col min="14847" max="14847" width="11.7109375" customWidth="1"/>
    <col min="14848" max="14848" width="12.7109375" customWidth="1"/>
    <col min="14849" max="14849" width="15.7109375" customWidth="1"/>
    <col min="14850" max="14850" width="12.85546875" customWidth="1"/>
    <col min="14851" max="14851" width="13.5703125" customWidth="1"/>
    <col min="14852" max="14852" width="17.140625" customWidth="1"/>
    <col min="14853" max="14853" width="26.85546875" customWidth="1"/>
    <col min="14854" max="14854" width="11.42578125" customWidth="1"/>
    <col min="14855" max="14855" width="11.5703125" customWidth="1"/>
    <col min="15103" max="15103" width="11.7109375" customWidth="1"/>
    <col min="15104" max="15104" width="12.7109375" customWidth="1"/>
    <col min="15105" max="15105" width="15.7109375" customWidth="1"/>
    <col min="15106" max="15106" width="12.85546875" customWidth="1"/>
    <col min="15107" max="15107" width="13.5703125" customWidth="1"/>
    <col min="15108" max="15108" width="17.140625" customWidth="1"/>
    <col min="15109" max="15109" width="26.85546875" customWidth="1"/>
    <col min="15110" max="15110" width="11.42578125" customWidth="1"/>
    <col min="15111" max="15111" width="11.5703125" customWidth="1"/>
    <col min="15359" max="15359" width="11.7109375" customWidth="1"/>
    <col min="15360" max="15360" width="12.7109375" customWidth="1"/>
    <col min="15361" max="15361" width="15.7109375" customWidth="1"/>
    <col min="15362" max="15362" width="12.85546875" customWidth="1"/>
    <col min="15363" max="15363" width="13.5703125" customWidth="1"/>
    <col min="15364" max="15364" width="17.140625" customWidth="1"/>
    <col min="15365" max="15365" width="26.85546875" customWidth="1"/>
    <col min="15366" max="15366" width="11.42578125" customWidth="1"/>
    <col min="15367" max="15367" width="11.5703125" customWidth="1"/>
    <col min="15615" max="15615" width="11.7109375" customWidth="1"/>
    <col min="15616" max="15616" width="12.7109375" customWidth="1"/>
    <col min="15617" max="15617" width="15.7109375" customWidth="1"/>
    <col min="15618" max="15618" width="12.85546875" customWidth="1"/>
    <col min="15619" max="15619" width="13.5703125" customWidth="1"/>
    <col min="15620" max="15620" width="17.140625" customWidth="1"/>
    <col min="15621" max="15621" width="26.85546875" customWidth="1"/>
    <col min="15622" max="15622" width="11.42578125" customWidth="1"/>
    <col min="15623" max="15623" width="11.5703125" customWidth="1"/>
    <col min="15871" max="15871" width="11.7109375" customWidth="1"/>
    <col min="15872" max="15872" width="12.7109375" customWidth="1"/>
    <col min="15873" max="15873" width="15.7109375" customWidth="1"/>
    <col min="15874" max="15874" width="12.85546875" customWidth="1"/>
    <col min="15875" max="15875" width="13.5703125" customWidth="1"/>
    <col min="15876" max="15876" width="17.140625" customWidth="1"/>
    <col min="15877" max="15877" width="26.85546875" customWidth="1"/>
    <col min="15878" max="15878" width="11.42578125" customWidth="1"/>
    <col min="15879" max="15879" width="11.5703125" customWidth="1"/>
    <col min="16127" max="16127" width="11.7109375" customWidth="1"/>
    <col min="16128" max="16128" width="12.7109375" customWidth="1"/>
    <col min="16129" max="16129" width="15.7109375" customWidth="1"/>
    <col min="16130" max="16130" width="12.85546875" customWidth="1"/>
    <col min="16131" max="16131" width="13.5703125" customWidth="1"/>
    <col min="16132" max="16132" width="17.140625" customWidth="1"/>
    <col min="16133" max="16133" width="26.85546875" customWidth="1"/>
    <col min="16134" max="16134" width="11.42578125" customWidth="1"/>
    <col min="16135" max="16135" width="11.5703125" customWidth="1"/>
  </cols>
  <sheetData>
    <row r="1" spans="1:6" x14ac:dyDescent="0.25">
      <c r="A1" s="500" t="s">
        <v>386</v>
      </c>
      <c r="B1" s="500"/>
      <c r="C1" s="500"/>
      <c r="D1" s="500"/>
      <c r="E1" s="500"/>
    </row>
    <row r="2" spans="1:6" ht="12.75" customHeight="1" x14ac:dyDescent="0.25">
      <c r="A2" s="500" t="s">
        <v>437</v>
      </c>
      <c r="B2" s="500"/>
      <c r="C2" s="500"/>
      <c r="D2" s="500"/>
      <c r="E2" s="500"/>
      <c r="F2" s="14"/>
    </row>
    <row r="3" spans="1:6" ht="13.5" customHeight="1" x14ac:dyDescent="0.25">
      <c r="A3" s="502" t="s">
        <v>48</v>
      </c>
      <c r="B3" s="502"/>
      <c r="C3" s="502"/>
      <c r="D3" s="502"/>
      <c r="E3" s="502"/>
      <c r="F3" s="318"/>
    </row>
    <row r="4" spans="1:6" ht="12.75" customHeight="1" thickBot="1" x14ac:dyDescent="0.3">
      <c r="A4" s="126"/>
      <c r="B4" s="126"/>
      <c r="C4" s="126"/>
      <c r="D4" s="126"/>
      <c r="E4" s="126"/>
      <c r="F4" s="126"/>
    </row>
    <row r="5" spans="1:6" ht="54.75" customHeight="1" thickBot="1" x14ac:dyDescent="0.3">
      <c r="A5" s="127" t="s">
        <v>21</v>
      </c>
      <c r="B5" s="678" t="s">
        <v>203</v>
      </c>
      <c r="C5" s="678"/>
      <c r="D5" s="678"/>
      <c r="E5" s="678"/>
      <c r="F5" s="126"/>
    </row>
    <row r="6" spans="1:6" ht="13.5" customHeight="1" thickBot="1" x14ac:dyDescent="0.3">
      <c r="A6" s="127" t="s">
        <v>4</v>
      </c>
      <c r="B6" s="679" t="s">
        <v>71</v>
      </c>
      <c r="C6" s="680"/>
      <c r="D6" s="680"/>
      <c r="E6" s="681"/>
      <c r="F6" s="126"/>
    </row>
    <row r="7" spans="1:6" ht="30.75" customHeight="1" thickBot="1" x14ac:dyDescent="0.3">
      <c r="A7" s="127" t="s">
        <v>26</v>
      </c>
      <c r="B7" s="651" t="s">
        <v>49</v>
      </c>
      <c r="C7" s="652"/>
      <c r="D7" s="652"/>
      <c r="E7" s="653"/>
      <c r="F7" s="126"/>
    </row>
    <row r="8" spans="1:6" ht="21.75" customHeight="1" thickBot="1" x14ac:dyDescent="0.3">
      <c r="A8" s="686" t="s">
        <v>7</v>
      </c>
      <c r="B8" s="687"/>
      <c r="C8" s="687"/>
      <c r="D8" s="687"/>
      <c r="E8" s="688"/>
      <c r="F8" s="126"/>
    </row>
    <row r="9" spans="1:6" ht="33" customHeight="1" x14ac:dyDescent="0.25">
      <c r="A9" s="689" t="s">
        <v>72</v>
      </c>
      <c r="B9" s="690"/>
      <c r="C9" s="690"/>
      <c r="D9" s="690"/>
      <c r="E9" s="691"/>
      <c r="F9" s="126"/>
    </row>
    <row r="10" spans="1:6" ht="35.25" customHeight="1" x14ac:dyDescent="0.25">
      <c r="A10" s="692"/>
      <c r="B10" s="693"/>
      <c r="C10" s="693"/>
      <c r="D10" s="693"/>
      <c r="E10" s="694"/>
      <c r="F10" s="126"/>
    </row>
    <row r="11" spans="1:6" ht="29.25" customHeight="1" thickBot="1" x14ac:dyDescent="0.3">
      <c r="A11" s="695"/>
      <c r="B11" s="696"/>
      <c r="C11" s="696"/>
      <c r="D11" s="696"/>
      <c r="E11" s="697"/>
      <c r="F11" s="126"/>
    </row>
    <row r="12" spans="1:6" ht="48.75" customHeight="1" thickBot="1" x14ac:dyDescent="0.3">
      <c r="A12" s="128" t="s">
        <v>10</v>
      </c>
      <c r="B12" s="676" t="s">
        <v>204</v>
      </c>
      <c r="C12" s="698"/>
      <c r="D12" s="698"/>
      <c r="E12" s="699"/>
      <c r="F12" s="126"/>
    </row>
    <row r="13" spans="1:6" ht="33" customHeight="1" x14ac:dyDescent="0.25">
      <c r="A13" s="646" t="s">
        <v>11</v>
      </c>
      <c r="B13" s="129">
        <v>2019</v>
      </c>
      <c r="C13" s="129">
        <v>2020</v>
      </c>
      <c r="D13" s="129">
        <v>2021</v>
      </c>
      <c r="E13" s="129">
        <v>2022</v>
      </c>
      <c r="F13" s="126"/>
    </row>
    <row r="14" spans="1:6" ht="48" customHeight="1" thickBot="1" x14ac:dyDescent="0.3">
      <c r="A14" s="672"/>
      <c r="B14" s="130" t="s">
        <v>5</v>
      </c>
      <c r="C14" s="130" t="s">
        <v>6</v>
      </c>
      <c r="D14" s="130" t="s">
        <v>6</v>
      </c>
      <c r="E14" s="130" t="s">
        <v>6</v>
      </c>
      <c r="F14" s="126"/>
    </row>
    <row r="15" spans="1:6" ht="50.25" customHeight="1" thickBot="1" x14ac:dyDescent="0.3">
      <c r="A15" s="131" t="s">
        <v>205</v>
      </c>
      <c r="B15" s="132">
        <v>0.22</v>
      </c>
      <c r="C15" s="141">
        <v>0.22500000000000001</v>
      </c>
      <c r="D15" s="133">
        <v>0.23</v>
      </c>
      <c r="E15" s="134">
        <v>0.23499999999999999</v>
      </c>
      <c r="F15" s="126"/>
    </row>
    <row r="16" spans="1:6" ht="136.5" customHeight="1" thickBot="1" x14ac:dyDescent="0.3">
      <c r="A16" s="135" t="s">
        <v>206</v>
      </c>
      <c r="B16" s="136">
        <v>19000</v>
      </c>
      <c r="C16" s="136">
        <v>20000</v>
      </c>
      <c r="D16" s="136">
        <v>21000</v>
      </c>
      <c r="E16" s="356">
        <v>22000</v>
      </c>
      <c r="F16" s="126"/>
    </row>
    <row r="17" spans="1:6" ht="110.25" customHeight="1" thickBot="1" x14ac:dyDescent="0.3">
      <c r="A17" s="137" t="s">
        <v>207</v>
      </c>
      <c r="B17" s="138">
        <v>71000</v>
      </c>
      <c r="C17" s="136">
        <v>72000</v>
      </c>
      <c r="D17" s="136">
        <v>73000</v>
      </c>
      <c r="E17" s="356">
        <v>74000</v>
      </c>
      <c r="F17" s="126"/>
    </row>
    <row r="18" spans="1:6" ht="120.75" customHeight="1" thickBot="1" x14ac:dyDescent="0.3">
      <c r="A18" s="139" t="s">
        <v>208</v>
      </c>
      <c r="B18" s="140">
        <v>4210</v>
      </c>
      <c r="C18" s="133" t="s">
        <v>77</v>
      </c>
      <c r="D18" s="136" t="s">
        <v>77</v>
      </c>
      <c r="E18" s="356" t="s">
        <v>77</v>
      </c>
      <c r="F18" s="126"/>
    </row>
    <row r="19" spans="1:6" ht="47.25" customHeight="1" thickBot="1" x14ac:dyDescent="0.3">
      <c r="A19" s="139" t="s">
        <v>209</v>
      </c>
      <c r="B19" s="141">
        <v>0.11</v>
      </c>
      <c r="C19" s="133">
        <v>0.12</v>
      </c>
      <c r="D19" s="133">
        <v>0.13</v>
      </c>
      <c r="E19" s="134">
        <v>0.14000000000000001</v>
      </c>
      <c r="F19" s="126"/>
    </row>
    <row r="20" spans="1:6" ht="94.5" customHeight="1" thickBot="1" x14ac:dyDescent="0.3">
      <c r="A20" s="139" t="s">
        <v>210</v>
      </c>
      <c r="B20" s="133">
        <v>0.9</v>
      </c>
      <c r="C20" s="133">
        <v>0.91</v>
      </c>
      <c r="D20" s="133">
        <v>0.92</v>
      </c>
      <c r="E20" s="134">
        <v>0.93</v>
      </c>
      <c r="F20" s="126"/>
    </row>
    <row r="21" spans="1:6" ht="53.25" customHeight="1" thickBot="1" x14ac:dyDescent="0.3">
      <c r="A21" s="142" t="s">
        <v>12</v>
      </c>
      <c r="B21" s="675" t="s">
        <v>211</v>
      </c>
      <c r="C21" s="676"/>
      <c r="D21" s="676"/>
      <c r="E21" s="700"/>
      <c r="F21" s="126"/>
    </row>
    <row r="22" spans="1:6" ht="35.25" customHeight="1" thickBot="1" x14ac:dyDescent="0.3">
      <c r="A22" s="651" t="s">
        <v>13</v>
      </c>
      <c r="B22" s="652"/>
      <c r="C22" s="652"/>
      <c r="D22" s="652"/>
      <c r="E22" s="653"/>
      <c r="F22" s="126"/>
    </row>
    <row r="23" spans="1:6" ht="80.25" customHeight="1" thickBot="1" x14ac:dyDescent="0.3">
      <c r="A23" s="143" t="s">
        <v>212</v>
      </c>
      <c r="B23" s="130">
        <v>15</v>
      </c>
      <c r="C23" s="130">
        <v>16</v>
      </c>
      <c r="D23" s="130">
        <v>16</v>
      </c>
      <c r="E23" s="130">
        <v>16</v>
      </c>
      <c r="F23" s="126"/>
    </row>
    <row r="24" spans="1:6" ht="139.5" customHeight="1" thickBot="1" x14ac:dyDescent="0.3">
      <c r="A24" s="144" t="s">
        <v>206</v>
      </c>
      <c r="B24" s="145">
        <v>19000</v>
      </c>
      <c r="C24" s="136">
        <v>20000</v>
      </c>
      <c r="D24" s="136">
        <v>21000</v>
      </c>
      <c r="E24" s="356">
        <v>22000</v>
      </c>
      <c r="F24" s="126"/>
    </row>
    <row r="25" spans="1:6" ht="96.75" customHeight="1" thickBot="1" x14ac:dyDescent="0.3">
      <c r="A25" s="146" t="s">
        <v>207</v>
      </c>
      <c r="B25" s="138">
        <v>71000</v>
      </c>
      <c r="C25" s="136">
        <v>72000</v>
      </c>
      <c r="D25" s="136">
        <v>73000</v>
      </c>
      <c r="E25" s="356">
        <v>74000</v>
      </c>
      <c r="F25" s="126"/>
    </row>
    <row r="26" spans="1:6" ht="35.25" customHeight="1" thickBot="1" x14ac:dyDescent="0.3">
      <c r="A26" s="147"/>
      <c r="B26" s="148"/>
      <c r="C26" s="149"/>
      <c r="D26" s="149"/>
      <c r="E26" s="150"/>
      <c r="F26" s="126"/>
    </row>
    <row r="27" spans="1:6" ht="15.75" thickBot="1" x14ac:dyDescent="0.3">
      <c r="A27" s="666" t="s">
        <v>33</v>
      </c>
      <c r="B27" s="667"/>
      <c r="C27" s="667"/>
      <c r="D27" s="667"/>
      <c r="E27" s="668"/>
      <c r="F27" s="126"/>
    </row>
    <row r="28" spans="1:6" ht="15.75" thickBot="1" x14ac:dyDescent="0.3">
      <c r="A28" s="666" t="s">
        <v>43</v>
      </c>
      <c r="B28" s="667"/>
      <c r="C28" s="667"/>
      <c r="D28" s="667"/>
      <c r="E28" s="682"/>
      <c r="F28" s="126"/>
    </row>
    <row r="29" spans="1:6" ht="51.75" customHeight="1" thickBot="1" x14ac:dyDescent="0.3">
      <c r="A29" s="151" t="s">
        <v>28</v>
      </c>
      <c r="B29" s="675" t="s">
        <v>213</v>
      </c>
      <c r="C29" s="676"/>
      <c r="D29" s="676"/>
      <c r="E29" s="152" t="s">
        <v>214</v>
      </c>
      <c r="F29" s="126"/>
    </row>
    <row r="30" spans="1:6" ht="48" customHeight="1" thickBot="1" x14ac:dyDescent="0.3">
      <c r="A30" s="153" t="s">
        <v>9</v>
      </c>
      <c r="B30" s="683" t="s">
        <v>215</v>
      </c>
      <c r="C30" s="684"/>
      <c r="D30" s="684"/>
      <c r="E30" s="685"/>
      <c r="F30" s="126"/>
    </row>
    <row r="31" spans="1:6" ht="15.75" thickBot="1" x14ac:dyDescent="0.3">
      <c r="A31" s="153" t="s">
        <v>14</v>
      </c>
      <c r="B31" s="654" t="s">
        <v>216</v>
      </c>
      <c r="C31" s="655"/>
      <c r="D31" s="655"/>
      <c r="E31" s="656"/>
      <c r="F31" s="126"/>
    </row>
    <row r="32" spans="1:6" ht="12.75" customHeight="1" x14ac:dyDescent="0.25">
      <c r="A32" s="646"/>
      <c r="B32" s="154">
        <v>2019</v>
      </c>
      <c r="C32" s="154">
        <v>2020</v>
      </c>
      <c r="D32" s="154">
        <v>2021</v>
      </c>
      <c r="E32" s="154">
        <v>2022</v>
      </c>
      <c r="F32" s="126"/>
    </row>
    <row r="33" spans="1:7" ht="16.5" customHeight="1" thickBot="1" x14ac:dyDescent="0.3">
      <c r="A33" s="647"/>
      <c r="B33" s="155" t="s">
        <v>5</v>
      </c>
      <c r="C33" s="155" t="s">
        <v>6</v>
      </c>
      <c r="D33" s="155" t="s">
        <v>6</v>
      </c>
      <c r="E33" s="155" t="s">
        <v>6</v>
      </c>
      <c r="F33" s="126"/>
    </row>
    <row r="34" spans="1:7" ht="15.75" thickBot="1" x14ac:dyDescent="0.3">
      <c r="A34" s="153" t="s">
        <v>8</v>
      </c>
      <c r="B34" s="155">
        <v>19000</v>
      </c>
      <c r="C34" s="155">
        <v>20000</v>
      </c>
      <c r="D34" s="155">
        <v>21000</v>
      </c>
      <c r="E34" s="155">
        <v>22000</v>
      </c>
      <c r="F34" s="126"/>
    </row>
    <row r="35" spans="1:7" ht="15.75" thickBot="1" x14ac:dyDescent="0.3">
      <c r="A35" s="153" t="s">
        <v>15</v>
      </c>
      <c r="B35" s="156">
        <v>164488</v>
      </c>
      <c r="C35" s="156">
        <f>C64</f>
        <v>164488</v>
      </c>
      <c r="D35" s="156">
        <f>D64</f>
        <v>164488</v>
      </c>
      <c r="E35" s="156">
        <f>E64</f>
        <v>164488</v>
      </c>
      <c r="F35" s="126"/>
    </row>
    <row r="36" spans="1:7" ht="30.75" thickBot="1" x14ac:dyDescent="0.3">
      <c r="A36" s="153" t="s">
        <v>23</v>
      </c>
      <c r="B36" s="156">
        <f>B35/B34</f>
        <v>8.6572631578947377</v>
      </c>
      <c r="C36" s="156">
        <f>C35/C34</f>
        <v>8.2243999999999993</v>
      </c>
      <c r="D36" s="156">
        <f>D35/D34</f>
        <v>7.832761904761905</v>
      </c>
      <c r="E36" s="156">
        <f>E35/E34</f>
        <v>7.4767272727272731</v>
      </c>
      <c r="F36" s="126"/>
    </row>
    <row r="37" spans="1:7" ht="15.75" thickBot="1" x14ac:dyDescent="0.3">
      <c r="A37" s="153" t="s">
        <v>16</v>
      </c>
      <c r="B37" s="321" t="s">
        <v>22</v>
      </c>
      <c r="C37" s="157">
        <f t="shared" ref="C37:E39" si="0">C34/B34-1</f>
        <v>5.2631578947368363E-2</v>
      </c>
      <c r="D37" s="157">
        <f t="shared" si="0"/>
        <v>5.0000000000000044E-2</v>
      </c>
      <c r="E37" s="157">
        <f t="shared" si="0"/>
        <v>4.7619047619047672E-2</v>
      </c>
      <c r="F37" s="126"/>
      <c r="G37" s="10"/>
    </row>
    <row r="38" spans="1:7" ht="18" customHeight="1" thickBot="1" x14ac:dyDescent="0.3">
      <c r="A38" s="153" t="s">
        <v>17</v>
      </c>
      <c r="B38" s="321" t="s">
        <v>22</v>
      </c>
      <c r="C38" s="157">
        <f t="shared" si="0"/>
        <v>0</v>
      </c>
      <c r="D38" s="157">
        <f t="shared" si="0"/>
        <v>0</v>
      </c>
      <c r="E38" s="157">
        <f t="shared" si="0"/>
        <v>0</v>
      </c>
      <c r="F38" s="126"/>
    </row>
    <row r="39" spans="1:7" ht="18" customHeight="1" thickBot="1" x14ac:dyDescent="0.3">
      <c r="A39" s="153" t="s">
        <v>18</v>
      </c>
      <c r="B39" s="321" t="s">
        <v>22</v>
      </c>
      <c r="C39" s="157">
        <f t="shared" si="0"/>
        <v>-5.0000000000000155E-2</v>
      </c>
      <c r="D39" s="157">
        <f t="shared" si="0"/>
        <v>-4.761904761904745E-2</v>
      </c>
      <c r="E39" s="157">
        <f t="shared" si="0"/>
        <v>-4.5454545454545414E-2</v>
      </c>
      <c r="F39" s="126"/>
    </row>
    <row r="40" spans="1:7" ht="15.75" customHeight="1" thickBot="1" x14ac:dyDescent="0.3">
      <c r="A40" s="648" t="s">
        <v>217</v>
      </c>
      <c r="B40" s="649"/>
      <c r="C40" s="649"/>
      <c r="D40" s="649"/>
      <c r="E40" s="650"/>
      <c r="F40" s="126"/>
    </row>
    <row r="41" spans="1:7" ht="12.75" customHeight="1" x14ac:dyDescent="0.25">
      <c r="A41" s="646"/>
      <c r="B41" s="154">
        <v>2019</v>
      </c>
      <c r="C41" s="154">
        <v>2020</v>
      </c>
      <c r="D41" s="154">
        <v>2021</v>
      </c>
      <c r="E41" s="154">
        <v>2022</v>
      </c>
      <c r="F41" s="126"/>
    </row>
    <row r="42" spans="1:7" ht="18.75" customHeight="1" thickBot="1" x14ac:dyDescent="0.3">
      <c r="A42" s="647"/>
      <c r="B42" s="155" t="s">
        <v>5</v>
      </c>
      <c r="C42" s="155" t="s">
        <v>6</v>
      </c>
      <c r="D42" s="155" t="s">
        <v>6</v>
      </c>
      <c r="E42" s="155" t="s">
        <v>6</v>
      </c>
      <c r="F42" s="126"/>
    </row>
    <row r="43" spans="1:7" ht="21.75" customHeight="1" thickBot="1" x14ac:dyDescent="0.3">
      <c r="A43" s="158" t="s">
        <v>0</v>
      </c>
      <c r="B43" s="159">
        <f>SUM(B44:B45)</f>
        <v>138950</v>
      </c>
      <c r="C43" s="159">
        <f>SUM(C44:C45)</f>
        <v>138950</v>
      </c>
      <c r="D43" s="159">
        <f>SUM(D44:D45)</f>
        <v>138950</v>
      </c>
      <c r="E43" s="159">
        <f>SUM(E44:E45)</f>
        <v>138950</v>
      </c>
      <c r="F43" s="126"/>
    </row>
    <row r="44" spans="1:7" ht="32.25" customHeight="1" thickBot="1" x14ac:dyDescent="0.3">
      <c r="A44" s="160" t="s">
        <v>50</v>
      </c>
      <c r="B44" s="159">
        <v>118250</v>
      </c>
      <c r="C44" s="159">
        <v>118250</v>
      </c>
      <c r="D44" s="159">
        <v>118250</v>
      </c>
      <c r="E44" s="159">
        <v>118250</v>
      </c>
      <c r="F44" s="126"/>
    </row>
    <row r="45" spans="1:7" ht="31.5" customHeight="1" thickBot="1" x14ac:dyDescent="0.3">
      <c r="A45" s="160" t="s">
        <v>51</v>
      </c>
      <c r="B45" s="161">
        <v>20700</v>
      </c>
      <c r="C45" s="161">
        <v>20700</v>
      </c>
      <c r="D45" s="161">
        <v>20700</v>
      </c>
      <c r="E45" s="161">
        <v>20700</v>
      </c>
      <c r="F45" s="126"/>
    </row>
    <row r="46" spans="1:7" ht="45" customHeight="1" thickBot="1" x14ac:dyDescent="0.3">
      <c r="A46" s="158" t="s">
        <v>32</v>
      </c>
      <c r="B46" s="159">
        <f>SUM(B47:B48)</f>
        <v>25538</v>
      </c>
      <c r="C46" s="159">
        <f>SUM(C47:C48)</f>
        <v>25538</v>
      </c>
      <c r="D46" s="159">
        <f>SUM(D47:D48)</f>
        <v>25538</v>
      </c>
      <c r="E46" s="159">
        <f>SUM(E47:E48)</f>
        <v>25538</v>
      </c>
      <c r="F46" s="126"/>
    </row>
    <row r="47" spans="1:7" ht="45" customHeight="1" thickBot="1" x14ac:dyDescent="0.3">
      <c r="A47" s="160" t="s">
        <v>50</v>
      </c>
      <c r="B47" s="159">
        <v>22088</v>
      </c>
      <c r="C47" s="159">
        <v>22088</v>
      </c>
      <c r="D47" s="159">
        <v>22088</v>
      </c>
      <c r="E47" s="159">
        <v>22088</v>
      </c>
      <c r="F47" s="126"/>
    </row>
    <row r="48" spans="1:7" ht="15.75" thickBot="1" x14ac:dyDescent="0.3">
      <c r="A48" s="160" t="s">
        <v>51</v>
      </c>
      <c r="B48" s="159">
        <v>3450</v>
      </c>
      <c r="C48" s="159">
        <v>3450</v>
      </c>
      <c r="D48" s="159">
        <v>3450</v>
      </c>
      <c r="E48" s="159">
        <v>3450</v>
      </c>
      <c r="F48" s="126"/>
    </row>
    <row r="49" spans="1:6" ht="30" customHeight="1" thickBot="1" x14ac:dyDescent="0.3">
      <c r="A49" s="158" t="s">
        <v>1</v>
      </c>
      <c r="B49" s="161">
        <v>0</v>
      </c>
      <c r="C49" s="159">
        <v>0</v>
      </c>
      <c r="D49" s="159">
        <v>0</v>
      </c>
      <c r="E49" s="159">
        <v>0</v>
      </c>
      <c r="F49" s="126"/>
    </row>
    <row r="50" spans="1:6" ht="41.25" customHeight="1" thickBot="1" x14ac:dyDescent="0.3">
      <c r="A50" s="160" t="s">
        <v>50</v>
      </c>
      <c r="B50" s="161"/>
      <c r="C50" s="159"/>
      <c r="D50" s="159"/>
      <c r="E50" s="159"/>
      <c r="F50" s="126"/>
    </row>
    <row r="51" spans="1:6" ht="34.5" customHeight="1" thickBot="1" x14ac:dyDescent="0.3">
      <c r="A51" s="160" t="s">
        <v>51</v>
      </c>
      <c r="B51" s="161"/>
      <c r="C51" s="159"/>
      <c r="D51" s="159"/>
      <c r="E51" s="159"/>
      <c r="F51" s="126"/>
    </row>
    <row r="52" spans="1:6" ht="30.75" customHeight="1" thickBot="1" x14ac:dyDescent="0.3">
      <c r="A52" s="158" t="s">
        <v>2</v>
      </c>
      <c r="B52" s="161"/>
      <c r="C52" s="159"/>
      <c r="D52" s="159"/>
      <c r="E52" s="159"/>
      <c r="F52" s="126"/>
    </row>
    <row r="53" spans="1:6" ht="33" customHeight="1" thickBot="1" x14ac:dyDescent="0.3">
      <c r="A53" s="160" t="s">
        <v>50</v>
      </c>
      <c r="B53" s="161"/>
      <c r="C53" s="159"/>
      <c r="D53" s="159"/>
      <c r="E53" s="159"/>
      <c r="F53" s="126"/>
    </row>
    <row r="54" spans="1:6" ht="49.5" customHeight="1" thickBot="1" x14ac:dyDescent="0.3">
      <c r="A54" s="160" t="s">
        <v>51</v>
      </c>
      <c r="B54" s="161"/>
      <c r="C54" s="159"/>
      <c r="D54" s="159"/>
      <c r="E54" s="159"/>
      <c r="F54" s="126"/>
    </row>
    <row r="55" spans="1:6" ht="19.5" customHeight="1" thickBot="1" x14ac:dyDescent="0.3">
      <c r="A55" s="158" t="s">
        <v>24</v>
      </c>
      <c r="B55" s="161"/>
      <c r="C55" s="159"/>
      <c r="D55" s="159"/>
      <c r="E55" s="159"/>
      <c r="F55" s="126"/>
    </row>
    <row r="56" spans="1:6" ht="33" customHeight="1" thickBot="1" x14ac:dyDescent="0.3">
      <c r="A56" s="160" t="s">
        <v>50</v>
      </c>
      <c r="B56" s="161"/>
      <c r="C56" s="159"/>
      <c r="D56" s="159"/>
      <c r="E56" s="159"/>
      <c r="F56" s="126"/>
    </row>
    <row r="57" spans="1:6" ht="37.5" customHeight="1" thickBot="1" x14ac:dyDescent="0.3">
      <c r="A57" s="160" t="s">
        <v>51</v>
      </c>
      <c r="B57" s="161"/>
      <c r="C57" s="159"/>
      <c r="D57" s="159"/>
      <c r="E57" s="159"/>
      <c r="F57" s="126"/>
    </row>
    <row r="58" spans="1:6" ht="30.75" thickBot="1" x14ac:dyDescent="0.3">
      <c r="A58" s="158" t="s">
        <v>25</v>
      </c>
      <c r="B58" s="161"/>
      <c r="C58" s="159"/>
      <c r="D58" s="159"/>
      <c r="E58" s="159"/>
      <c r="F58" s="126"/>
    </row>
    <row r="59" spans="1:6" ht="31.5" customHeight="1" thickBot="1" x14ac:dyDescent="0.3">
      <c r="A59" s="160" t="s">
        <v>50</v>
      </c>
      <c r="B59" s="161"/>
      <c r="C59" s="159"/>
      <c r="D59" s="159"/>
      <c r="E59" s="159"/>
      <c r="F59" s="126"/>
    </row>
    <row r="60" spans="1:6" ht="34.5" customHeight="1" thickBot="1" x14ac:dyDescent="0.3">
      <c r="A60" s="160" t="s">
        <v>51</v>
      </c>
      <c r="B60" s="161"/>
      <c r="C60" s="159"/>
      <c r="D60" s="159"/>
      <c r="E60" s="159"/>
      <c r="F60" s="126"/>
    </row>
    <row r="61" spans="1:6" ht="30.75" thickBot="1" x14ac:dyDescent="0.3">
      <c r="A61" s="158" t="s">
        <v>3</v>
      </c>
      <c r="B61" s="161">
        <v>0</v>
      </c>
      <c r="C61" s="159">
        <v>0</v>
      </c>
      <c r="D61" s="159">
        <f>C61*1.03*0.99</f>
        <v>0</v>
      </c>
      <c r="E61" s="159">
        <f>D61*1.03*0.99</f>
        <v>0</v>
      </c>
      <c r="F61" s="126"/>
    </row>
    <row r="62" spans="1:6" ht="15.75" thickBot="1" x14ac:dyDescent="0.3">
      <c r="A62" s="160" t="s">
        <v>50</v>
      </c>
      <c r="B62" s="161"/>
      <c r="C62" s="162"/>
      <c r="D62" s="162"/>
      <c r="E62" s="162"/>
      <c r="F62" s="126"/>
    </row>
    <row r="63" spans="1:6" ht="15.75" thickBot="1" x14ac:dyDescent="0.3">
      <c r="A63" s="163" t="s">
        <v>51</v>
      </c>
      <c r="B63" s="161"/>
      <c r="C63" s="164"/>
      <c r="D63" s="162"/>
      <c r="E63" s="162"/>
      <c r="F63" s="126"/>
    </row>
    <row r="64" spans="1:6" ht="34.5" customHeight="1" thickBot="1" x14ac:dyDescent="0.3">
      <c r="A64" s="165" t="s">
        <v>34</v>
      </c>
      <c r="B64" s="161">
        <f>B61+B58+B55+B52+B49+B46+B43</f>
        <v>164488</v>
      </c>
      <c r="C64" s="161">
        <f>C61+C58+C55+C52+C49+C46+C43</f>
        <v>164488</v>
      </c>
      <c r="D64" s="161">
        <f>D61+D58+D55+D52+D49+D46+D43</f>
        <v>164488</v>
      </c>
      <c r="E64" s="161">
        <f>E61+E58+E55+E52+E49+E46+E43</f>
        <v>164488</v>
      </c>
      <c r="F64" s="126"/>
    </row>
    <row r="65" spans="1:6" ht="17.25" customHeight="1" thickBot="1" x14ac:dyDescent="0.3">
      <c r="A65" s="166" t="s">
        <v>36</v>
      </c>
      <c r="B65" s="167">
        <f>IF(B64-B35=0,0,"Error")</f>
        <v>0</v>
      </c>
      <c r="C65" s="167">
        <f>IF(C64-C35=0,0,"Error")</f>
        <v>0</v>
      </c>
      <c r="D65" s="167">
        <f>IF(D64-D35=0,0,"Error")</f>
        <v>0</v>
      </c>
      <c r="E65" s="168">
        <f>IF(E64-E35=0,0,"Error")</f>
        <v>0</v>
      </c>
      <c r="F65" s="126"/>
    </row>
    <row r="66" spans="1:6" ht="33" customHeight="1" thickBot="1" x14ac:dyDescent="0.3">
      <c r="A66" s="169" t="s">
        <v>57</v>
      </c>
      <c r="B66" s="651" t="s">
        <v>218</v>
      </c>
      <c r="C66" s="652"/>
      <c r="D66" s="652"/>
      <c r="E66" s="170" t="s">
        <v>219</v>
      </c>
      <c r="F66" s="126"/>
    </row>
    <row r="67" spans="1:6" ht="52.5" customHeight="1" thickBot="1" x14ac:dyDescent="0.3">
      <c r="A67" s="153" t="s">
        <v>9</v>
      </c>
      <c r="B67" s="651" t="s">
        <v>220</v>
      </c>
      <c r="C67" s="652"/>
      <c r="D67" s="652"/>
      <c r="E67" s="674"/>
      <c r="F67" s="126"/>
    </row>
    <row r="68" spans="1:6" ht="18" customHeight="1" thickBot="1" x14ac:dyDescent="0.3">
      <c r="A68" s="153" t="s">
        <v>14</v>
      </c>
      <c r="B68" s="654" t="s">
        <v>221</v>
      </c>
      <c r="C68" s="655"/>
      <c r="D68" s="655"/>
      <c r="E68" s="656"/>
      <c r="F68" s="126"/>
    </row>
    <row r="69" spans="1:6" ht="18.75" customHeight="1" x14ac:dyDescent="0.25">
      <c r="A69" s="646"/>
      <c r="B69" s="154">
        <v>2019</v>
      </c>
      <c r="C69" s="154">
        <v>2020</v>
      </c>
      <c r="D69" s="154">
        <v>2021</v>
      </c>
      <c r="E69" s="154">
        <v>2022</v>
      </c>
      <c r="F69" s="126"/>
    </row>
    <row r="70" spans="1:6" ht="36" customHeight="1" thickBot="1" x14ac:dyDescent="0.3">
      <c r="A70" s="647"/>
      <c r="B70" s="155" t="s">
        <v>5</v>
      </c>
      <c r="C70" s="155" t="s">
        <v>6</v>
      </c>
      <c r="D70" s="155" t="s">
        <v>6</v>
      </c>
      <c r="E70" s="155" t="s">
        <v>6</v>
      </c>
      <c r="F70" s="126"/>
    </row>
    <row r="71" spans="1:6" ht="15.75" thickBot="1" x14ac:dyDescent="0.3">
      <c r="A71" s="153" t="s">
        <v>8</v>
      </c>
      <c r="B71" s="156">
        <v>252</v>
      </c>
      <c r="C71" s="156">
        <v>252</v>
      </c>
      <c r="D71" s="156">
        <v>252</v>
      </c>
      <c r="E71" s="156">
        <v>252</v>
      </c>
      <c r="F71" s="126"/>
    </row>
    <row r="72" spans="1:6" ht="29.25" customHeight="1" thickBot="1" x14ac:dyDescent="0.3">
      <c r="A72" s="153" t="s">
        <v>15</v>
      </c>
      <c r="B72" s="156">
        <v>53150</v>
      </c>
      <c r="C72" s="156">
        <v>70300</v>
      </c>
      <c r="D72" s="156">
        <v>74000</v>
      </c>
      <c r="E72" s="156">
        <v>77800</v>
      </c>
      <c r="F72" s="126"/>
    </row>
    <row r="73" spans="1:6" ht="30" customHeight="1" thickBot="1" x14ac:dyDescent="0.3">
      <c r="A73" s="153" t="s">
        <v>23</v>
      </c>
      <c r="B73" s="156">
        <f>B72/B71</f>
        <v>210.9126984126984</v>
      </c>
      <c r="C73" s="156">
        <f>C72/C71</f>
        <v>278.96825396825398</v>
      </c>
      <c r="D73" s="156">
        <f>D72/D71</f>
        <v>293.65079365079367</v>
      </c>
      <c r="E73" s="156">
        <f>E72/E71</f>
        <v>308.73015873015873</v>
      </c>
      <c r="F73" s="126"/>
    </row>
    <row r="74" spans="1:6" ht="36" customHeight="1" thickBot="1" x14ac:dyDescent="0.3">
      <c r="A74" s="153" t="s">
        <v>16</v>
      </c>
      <c r="B74" s="321"/>
      <c r="C74" s="157">
        <f t="shared" ref="C74:E76" si="1">C71/B71-1</f>
        <v>0</v>
      </c>
      <c r="D74" s="157">
        <f t="shared" si="1"/>
        <v>0</v>
      </c>
      <c r="E74" s="157">
        <f t="shared" si="1"/>
        <v>0</v>
      </c>
      <c r="F74" s="126"/>
    </row>
    <row r="75" spans="1:6" ht="42.75" customHeight="1" thickBot="1" x14ac:dyDescent="0.3">
      <c r="A75" s="153" t="s">
        <v>17</v>
      </c>
      <c r="B75" s="321"/>
      <c r="C75" s="157">
        <f t="shared" si="1"/>
        <v>0.32267168391345247</v>
      </c>
      <c r="D75" s="157">
        <f t="shared" si="1"/>
        <v>5.2631578947368363E-2</v>
      </c>
      <c r="E75" s="157">
        <f t="shared" si="1"/>
        <v>5.1351351351351271E-2</v>
      </c>
      <c r="F75" s="126"/>
    </row>
    <row r="76" spans="1:6" ht="36.75" customHeight="1" thickBot="1" x14ac:dyDescent="0.3">
      <c r="A76" s="153" t="s">
        <v>18</v>
      </c>
      <c r="B76" s="321"/>
      <c r="C76" s="157">
        <f t="shared" si="1"/>
        <v>0.32267168391345269</v>
      </c>
      <c r="D76" s="157">
        <f t="shared" si="1"/>
        <v>5.2631578947368585E-2</v>
      </c>
      <c r="E76" s="157">
        <f t="shared" si="1"/>
        <v>5.1351351351351271E-2</v>
      </c>
      <c r="F76" s="126"/>
    </row>
    <row r="77" spans="1:6" ht="15.75" thickBot="1" x14ac:dyDescent="0.3">
      <c r="A77" s="648" t="s">
        <v>222</v>
      </c>
      <c r="B77" s="649"/>
      <c r="C77" s="649"/>
      <c r="D77" s="649"/>
      <c r="E77" s="650"/>
      <c r="F77" s="126"/>
    </row>
    <row r="78" spans="1:6" ht="21" customHeight="1" x14ac:dyDescent="0.25">
      <c r="A78" s="646"/>
      <c r="B78" s="154">
        <v>2019</v>
      </c>
      <c r="C78" s="154">
        <v>2020</v>
      </c>
      <c r="D78" s="154">
        <v>2021</v>
      </c>
      <c r="E78" s="154">
        <v>2022</v>
      </c>
      <c r="F78" s="126"/>
    </row>
    <row r="79" spans="1:6" ht="24.75" customHeight="1" thickBot="1" x14ac:dyDescent="0.3">
      <c r="A79" s="647"/>
      <c r="B79" s="155" t="s">
        <v>5</v>
      </c>
      <c r="C79" s="155" t="s">
        <v>6</v>
      </c>
      <c r="D79" s="155" t="s">
        <v>6</v>
      </c>
      <c r="E79" s="155" t="s">
        <v>6</v>
      </c>
      <c r="F79" s="126"/>
    </row>
    <row r="80" spans="1:6" ht="21.75" customHeight="1" thickBot="1" x14ac:dyDescent="0.3">
      <c r="A80" s="158" t="s">
        <v>0</v>
      </c>
      <c r="B80" s="159"/>
      <c r="C80" s="159"/>
      <c r="D80" s="159"/>
      <c r="E80" s="159"/>
      <c r="F80" s="126"/>
    </row>
    <row r="81" spans="1:6" ht="13.5" customHeight="1" thickBot="1" x14ac:dyDescent="0.3">
      <c r="A81" s="160" t="s">
        <v>50</v>
      </c>
      <c r="B81" s="161"/>
      <c r="C81" s="171"/>
      <c r="D81" s="171"/>
      <c r="E81" s="171"/>
      <c r="F81" s="126"/>
    </row>
    <row r="82" spans="1:6" ht="20.25" customHeight="1" thickBot="1" x14ac:dyDescent="0.3">
      <c r="A82" s="160" t="s">
        <v>51</v>
      </c>
      <c r="B82" s="161"/>
      <c r="C82" s="171"/>
      <c r="D82" s="171"/>
      <c r="E82" s="171"/>
      <c r="F82" s="126"/>
    </row>
    <row r="83" spans="1:6" ht="45.75" thickBot="1" x14ac:dyDescent="0.3">
      <c r="A83" s="158" t="s">
        <v>32</v>
      </c>
      <c r="B83" s="159"/>
      <c r="C83" s="159"/>
      <c r="D83" s="159"/>
      <c r="E83" s="159"/>
      <c r="F83" s="126"/>
    </row>
    <row r="84" spans="1:6" ht="34.5" customHeight="1" thickBot="1" x14ac:dyDescent="0.3">
      <c r="A84" s="160" t="s">
        <v>50</v>
      </c>
      <c r="B84" s="161"/>
      <c r="C84" s="159"/>
      <c r="D84" s="159"/>
      <c r="E84" s="159"/>
      <c r="F84" s="126"/>
    </row>
    <row r="85" spans="1:6" ht="35.25" customHeight="1" thickBot="1" x14ac:dyDescent="0.3">
      <c r="A85" s="160" t="s">
        <v>51</v>
      </c>
      <c r="B85" s="161"/>
      <c r="C85" s="159"/>
      <c r="D85" s="159"/>
      <c r="E85" s="159"/>
      <c r="F85" s="126"/>
    </row>
    <row r="86" spans="1:6" ht="30.75" customHeight="1" thickBot="1" x14ac:dyDescent="0.3">
      <c r="A86" s="158" t="s">
        <v>1</v>
      </c>
      <c r="B86" s="161">
        <v>53150</v>
      </c>
      <c r="C86" s="161">
        <f>C87+C88</f>
        <v>70300</v>
      </c>
      <c r="D86" s="161">
        <f>D87+D88</f>
        <v>74000</v>
      </c>
      <c r="E86" s="161">
        <f>E87+E88</f>
        <v>77800</v>
      </c>
      <c r="F86" s="126"/>
    </row>
    <row r="87" spans="1:6" ht="48" customHeight="1" thickBot="1" x14ac:dyDescent="0.3">
      <c r="A87" s="160" t="s">
        <v>50</v>
      </c>
      <c r="B87" s="161">
        <v>46150</v>
      </c>
      <c r="C87" s="159">
        <v>63300</v>
      </c>
      <c r="D87" s="172">
        <v>67000</v>
      </c>
      <c r="E87" s="172">
        <v>70800</v>
      </c>
      <c r="F87" s="126"/>
    </row>
    <row r="88" spans="1:6" ht="45.75" customHeight="1" thickBot="1" x14ac:dyDescent="0.3">
      <c r="A88" s="160" t="s">
        <v>51</v>
      </c>
      <c r="B88" s="161">
        <v>7000</v>
      </c>
      <c r="C88" s="159">
        <v>7000</v>
      </c>
      <c r="D88" s="172">
        <v>7000</v>
      </c>
      <c r="E88" s="172">
        <v>7000</v>
      </c>
      <c r="F88" s="126"/>
    </row>
    <row r="89" spans="1:6" ht="30.75" customHeight="1" thickBot="1" x14ac:dyDescent="0.3">
      <c r="A89" s="158" t="s">
        <v>2</v>
      </c>
      <c r="B89" s="161"/>
      <c r="C89" s="159"/>
      <c r="D89" s="172"/>
      <c r="E89" s="172"/>
      <c r="F89" s="126"/>
    </row>
    <row r="90" spans="1:6" ht="36.75" customHeight="1" thickBot="1" x14ac:dyDescent="0.3">
      <c r="A90" s="160" t="s">
        <v>50</v>
      </c>
      <c r="B90" s="161"/>
      <c r="C90" s="159"/>
      <c r="D90" s="172"/>
      <c r="E90" s="172"/>
      <c r="F90" s="126"/>
    </row>
    <row r="91" spans="1:6" ht="37.5" customHeight="1" thickBot="1" x14ac:dyDescent="0.3">
      <c r="A91" s="160" t="s">
        <v>51</v>
      </c>
      <c r="B91" s="161"/>
      <c r="C91" s="159"/>
      <c r="D91" s="172"/>
      <c r="E91" s="172"/>
      <c r="F91" s="126"/>
    </row>
    <row r="92" spans="1:6" ht="30.75" thickBot="1" x14ac:dyDescent="0.3">
      <c r="A92" s="158" t="s">
        <v>24</v>
      </c>
      <c r="B92" s="161"/>
      <c r="C92" s="159"/>
      <c r="D92" s="172"/>
      <c r="E92" s="172"/>
      <c r="F92" s="126"/>
    </row>
    <row r="93" spans="1:6" ht="15.75" thickBot="1" x14ac:dyDescent="0.3">
      <c r="A93" s="160" t="s">
        <v>50</v>
      </c>
      <c r="B93" s="161"/>
      <c r="C93" s="159"/>
      <c r="D93" s="172"/>
      <c r="E93" s="172"/>
      <c r="F93" s="126"/>
    </row>
    <row r="94" spans="1:6" ht="15.75" thickBot="1" x14ac:dyDescent="0.3">
      <c r="A94" s="160" t="s">
        <v>51</v>
      </c>
      <c r="B94" s="161"/>
      <c r="C94" s="159"/>
      <c r="D94" s="172"/>
      <c r="E94" s="172"/>
      <c r="F94" s="126"/>
    </row>
    <row r="95" spans="1:6" ht="37.5" customHeight="1" thickBot="1" x14ac:dyDescent="0.3">
      <c r="A95" s="158" t="s">
        <v>25</v>
      </c>
      <c r="B95" s="161"/>
      <c r="C95" s="159"/>
      <c r="D95" s="172"/>
      <c r="E95" s="172"/>
      <c r="F95" s="126"/>
    </row>
    <row r="96" spans="1:6" ht="39" customHeight="1" thickBot="1" x14ac:dyDescent="0.3">
      <c r="A96" s="160" t="s">
        <v>50</v>
      </c>
      <c r="B96" s="161"/>
      <c r="C96" s="159"/>
      <c r="D96" s="172"/>
      <c r="E96" s="172"/>
      <c r="F96" s="126"/>
    </row>
    <row r="97" spans="1:6" ht="30.75" customHeight="1" thickBot="1" x14ac:dyDescent="0.3">
      <c r="A97" s="160" t="s">
        <v>51</v>
      </c>
      <c r="B97" s="161"/>
      <c r="C97" s="159"/>
      <c r="D97" s="172"/>
      <c r="E97" s="172"/>
      <c r="F97" s="126"/>
    </row>
    <row r="98" spans="1:6" ht="30.75" thickBot="1" x14ac:dyDescent="0.3">
      <c r="A98" s="158" t="s">
        <v>3</v>
      </c>
      <c r="B98" s="161"/>
      <c r="C98" s="159"/>
      <c r="D98" s="172"/>
      <c r="E98" s="172"/>
      <c r="F98" s="126"/>
    </row>
    <row r="99" spans="1:6" ht="34.5" customHeight="1" thickBot="1" x14ac:dyDescent="0.3">
      <c r="A99" s="160" t="s">
        <v>50</v>
      </c>
      <c r="B99" s="161"/>
      <c r="C99" s="159"/>
      <c r="D99" s="172"/>
      <c r="E99" s="172"/>
      <c r="F99" s="126"/>
    </row>
    <row r="100" spans="1:6" ht="33" customHeight="1" thickBot="1" x14ac:dyDescent="0.3">
      <c r="A100" s="163" t="s">
        <v>51</v>
      </c>
      <c r="B100" s="161"/>
      <c r="C100" s="159"/>
      <c r="D100" s="172"/>
      <c r="E100" s="172"/>
      <c r="F100" s="126"/>
    </row>
    <row r="101" spans="1:6" ht="30.75" thickBot="1" x14ac:dyDescent="0.3">
      <c r="A101" s="173" t="s">
        <v>78</v>
      </c>
      <c r="B101" s="161">
        <f>B98+B95+B92+B89+B86+B83+B80</f>
        <v>53150</v>
      </c>
      <c r="C101" s="161">
        <f>C98+C95+C92+C89+C86+C83+C80</f>
        <v>70300</v>
      </c>
      <c r="D101" s="174">
        <f>D98+D95+D92+D89+D86+D83+D80</f>
        <v>74000</v>
      </c>
      <c r="E101" s="174">
        <f>E98+E95+E92+E89+E86+E83+E80</f>
        <v>77800</v>
      </c>
      <c r="F101" s="126"/>
    </row>
    <row r="102" spans="1:6" ht="34.5" customHeight="1" thickBot="1" x14ac:dyDescent="0.3">
      <c r="A102" s="166" t="s">
        <v>36</v>
      </c>
      <c r="B102" s="167">
        <f>IF(B101-B72=0,0,"Error")</f>
        <v>0</v>
      </c>
      <c r="C102" s="167">
        <f>IF(C101-C72=0,0,"Error")</f>
        <v>0</v>
      </c>
      <c r="D102" s="167">
        <f>IF(D101-D72=0,0,"Error")</f>
        <v>0</v>
      </c>
      <c r="E102" s="168">
        <f>IF(E101-E72=0,0,"Error")</f>
        <v>0</v>
      </c>
      <c r="F102" s="126"/>
    </row>
    <row r="103" spans="1:6" ht="45" customHeight="1" thickBot="1" x14ac:dyDescent="0.3">
      <c r="A103" s="169" t="s">
        <v>79</v>
      </c>
      <c r="B103" s="675" t="s">
        <v>223</v>
      </c>
      <c r="C103" s="676"/>
      <c r="D103" s="677"/>
      <c r="E103" s="175" t="s">
        <v>224</v>
      </c>
      <c r="F103" s="126"/>
    </row>
    <row r="104" spans="1:6" ht="32.25" customHeight="1" thickBot="1" x14ac:dyDescent="0.3">
      <c r="A104" s="153" t="s">
        <v>9</v>
      </c>
      <c r="B104" s="651" t="s">
        <v>225</v>
      </c>
      <c r="C104" s="652"/>
      <c r="D104" s="652"/>
      <c r="E104" s="674"/>
      <c r="F104" s="126"/>
    </row>
    <row r="105" spans="1:6" ht="21.75" customHeight="1" thickBot="1" x14ac:dyDescent="0.3">
      <c r="A105" s="153" t="s">
        <v>14</v>
      </c>
      <c r="B105" s="654" t="s">
        <v>216</v>
      </c>
      <c r="C105" s="655"/>
      <c r="D105" s="655"/>
      <c r="E105" s="656"/>
      <c r="F105" s="126"/>
    </row>
    <row r="106" spans="1:6" ht="12" customHeight="1" x14ac:dyDescent="0.25">
      <c r="A106" s="646"/>
      <c r="B106" s="154">
        <v>2019</v>
      </c>
      <c r="C106" s="154">
        <v>2020</v>
      </c>
      <c r="D106" s="154">
        <v>2021</v>
      </c>
      <c r="E106" s="154">
        <v>2022</v>
      </c>
      <c r="F106" s="126"/>
    </row>
    <row r="107" spans="1:6" ht="17.25" customHeight="1" thickBot="1" x14ac:dyDescent="0.3">
      <c r="A107" s="647"/>
      <c r="B107" s="155" t="s">
        <v>5</v>
      </c>
      <c r="C107" s="155" t="s">
        <v>6</v>
      </c>
      <c r="D107" s="155" t="s">
        <v>6</v>
      </c>
      <c r="E107" s="155" t="s">
        <v>6</v>
      </c>
      <c r="F107" s="126"/>
    </row>
    <row r="108" spans="1:6" ht="15.75" thickBot="1" x14ac:dyDescent="0.3">
      <c r="A108" s="153" t="s">
        <v>8</v>
      </c>
      <c r="B108" s="156">
        <v>270</v>
      </c>
      <c r="C108" s="156">
        <v>290</v>
      </c>
      <c r="D108" s="156">
        <v>320</v>
      </c>
      <c r="E108" s="176">
        <v>350</v>
      </c>
      <c r="F108" s="126"/>
    </row>
    <row r="109" spans="1:6" ht="29.25" customHeight="1" thickBot="1" x14ac:dyDescent="0.3">
      <c r="A109" s="153" t="s">
        <v>15</v>
      </c>
      <c r="B109" s="156">
        <v>1550</v>
      </c>
      <c r="C109" s="156">
        <v>1600</v>
      </c>
      <c r="D109" s="156">
        <v>1650</v>
      </c>
      <c r="E109" s="156">
        <v>1700</v>
      </c>
      <c r="F109" s="126"/>
    </row>
    <row r="110" spans="1:6" ht="34.5" customHeight="1" thickBot="1" x14ac:dyDescent="0.3">
      <c r="A110" s="153" t="s">
        <v>23</v>
      </c>
      <c r="B110" s="156">
        <f>B109/B108</f>
        <v>5.7407407407407405</v>
      </c>
      <c r="C110" s="156">
        <f>C109/C108</f>
        <v>5.5172413793103452</v>
      </c>
      <c r="D110" s="156">
        <f>D109/D108</f>
        <v>5.15625</v>
      </c>
      <c r="E110" s="156">
        <f>E109/E108</f>
        <v>4.8571428571428568</v>
      </c>
      <c r="F110" s="126"/>
    </row>
    <row r="111" spans="1:6" ht="15.75" thickBot="1" x14ac:dyDescent="0.3">
      <c r="A111" s="153" t="s">
        <v>16</v>
      </c>
      <c r="B111" s="321"/>
      <c r="C111" s="157">
        <f t="shared" ref="C111:E113" si="2">C108/B108-1</f>
        <v>7.4074074074074181E-2</v>
      </c>
      <c r="D111" s="157">
        <f t="shared" si="2"/>
        <v>0.10344827586206895</v>
      </c>
      <c r="E111" s="157">
        <f t="shared" si="2"/>
        <v>9.375E-2</v>
      </c>
      <c r="F111" s="126"/>
    </row>
    <row r="112" spans="1:6" ht="17.25" customHeight="1" thickBot="1" x14ac:dyDescent="0.3">
      <c r="A112" s="153" t="s">
        <v>17</v>
      </c>
      <c r="B112" s="321"/>
      <c r="C112" s="157">
        <f t="shared" si="2"/>
        <v>3.2258064516129004E-2</v>
      </c>
      <c r="D112" s="157">
        <f t="shared" si="2"/>
        <v>3.125E-2</v>
      </c>
      <c r="E112" s="157">
        <f t="shared" si="2"/>
        <v>3.0303030303030276E-2</v>
      </c>
      <c r="F112" s="126"/>
    </row>
    <row r="113" spans="1:7" ht="30.75" thickBot="1" x14ac:dyDescent="0.3">
      <c r="A113" s="153" t="s">
        <v>18</v>
      </c>
      <c r="B113" s="321"/>
      <c r="C113" s="157">
        <f t="shared" si="2"/>
        <v>-3.8932146829810832E-2</v>
      </c>
      <c r="D113" s="157">
        <f t="shared" si="2"/>
        <v>-6.5429687500000111E-2</v>
      </c>
      <c r="E113" s="157">
        <f t="shared" si="2"/>
        <v>-5.8008658008658065E-2</v>
      </c>
      <c r="F113" s="126"/>
    </row>
    <row r="114" spans="1:7" ht="16.5" customHeight="1" thickBot="1" x14ac:dyDescent="0.3">
      <c r="A114" s="648" t="s">
        <v>226</v>
      </c>
      <c r="B114" s="649"/>
      <c r="C114" s="649"/>
      <c r="D114" s="649"/>
      <c r="E114" s="650"/>
      <c r="F114" s="126"/>
    </row>
    <row r="115" spans="1:7" ht="16.5" customHeight="1" x14ac:dyDescent="0.25">
      <c r="A115" s="646"/>
      <c r="B115" s="154">
        <v>2019</v>
      </c>
      <c r="C115" s="154">
        <v>2020</v>
      </c>
      <c r="D115" s="154">
        <v>2021</v>
      </c>
      <c r="E115" s="154">
        <v>2022</v>
      </c>
      <c r="F115" s="126"/>
    </row>
    <row r="116" spans="1:7" ht="22.5" customHeight="1" thickBot="1" x14ac:dyDescent="0.3">
      <c r="A116" s="647"/>
      <c r="B116" s="155" t="s">
        <v>5</v>
      </c>
      <c r="C116" s="155" t="s">
        <v>6</v>
      </c>
      <c r="D116" s="155" t="s">
        <v>6</v>
      </c>
      <c r="E116" s="155" t="s">
        <v>6</v>
      </c>
      <c r="F116" s="126"/>
    </row>
    <row r="117" spans="1:7" ht="15.75" thickBot="1" x14ac:dyDescent="0.3">
      <c r="A117" s="158" t="s">
        <v>0</v>
      </c>
      <c r="B117" s="159"/>
      <c r="C117" s="159"/>
      <c r="D117" s="159"/>
      <c r="E117" s="159"/>
      <c r="F117" s="126"/>
    </row>
    <row r="118" spans="1:7" ht="20.25" customHeight="1" thickBot="1" x14ac:dyDescent="0.3">
      <c r="A118" s="160" t="s">
        <v>50</v>
      </c>
      <c r="B118" s="161"/>
      <c r="C118" s="171"/>
      <c r="D118" s="171"/>
      <c r="E118" s="171"/>
      <c r="F118" s="126"/>
    </row>
    <row r="119" spans="1:7" ht="15.75" customHeight="1" thickBot="1" x14ac:dyDescent="0.3">
      <c r="A119" s="160" t="s">
        <v>51</v>
      </c>
      <c r="B119" s="161"/>
      <c r="C119" s="171"/>
      <c r="D119" s="171"/>
      <c r="E119" s="171"/>
      <c r="F119" s="126"/>
      <c r="G119" s="10"/>
    </row>
    <row r="120" spans="1:7" ht="15.75" customHeight="1" thickBot="1" x14ac:dyDescent="0.3">
      <c r="A120" s="158" t="s">
        <v>32</v>
      </c>
      <c r="B120" s="159"/>
      <c r="C120" s="159"/>
      <c r="D120" s="159"/>
      <c r="E120" s="159"/>
      <c r="F120" s="126"/>
    </row>
    <row r="121" spans="1:7" ht="15.75" thickBot="1" x14ac:dyDescent="0.3">
      <c r="A121" s="160" t="s">
        <v>50</v>
      </c>
      <c r="B121" s="161"/>
      <c r="C121" s="159"/>
      <c r="D121" s="159"/>
      <c r="E121" s="159"/>
      <c r="F121" s="126"/>
    </row>
    <row r="122" spans="1:7" ht="15.75" customHeight="1" thickBot="1" x14ac:dyDescent="0.3">
      <c r="A122" s="160" t="s">
        <v>51</v>
      </c>
      <c r="B122" s="161"/>
      <c r="C122" s="159"/>
      <c r="D122" s="159"/>
      <c r="E122" s="159"/>
      <c r="F122" s="126"/>
    </row>
    <row r="123" spans="1:7" ht="32.25" customHeight="1" thickBot="1" x14ac:dyDescent="0.3">
      <c r="A123" s="158" t="s">
        <v>1</v>
      </c>
      <c r="B123" s="177">
        <f>B124+B125</f>
        <v>1550</v>
      </c>
      <c r="C123" s="177">
        <f>C124+C125</f>
        <v>1600</v>
      </c>
      <c r="D123" s="177">
        <f>D124+D125</f>
        <v>1650</v>
      </c>
      <c r="E123" s="177">
        <f>E124+E125</f>
        <v>1700</v>
      </c>
      <c r="F123" s="126"/>
    </row>
    <row r="124" spans="1:7" ht="32.25" customHeight="1" thickBot="1" x14ac:dyDescent="0.3">
      <c r="A124" s="160" t="s">
        <v>50</v>
      </c>
      <c r="B124" s="177">
        <v>1550</v>
      </c>
      <c r="C124" s="178">
        <v>1600</v>
      </c>
      <c r="D124" s="178">
        <v>1650</v>
      </c>
      <c r="E124" s="178">
        <v>1700</v>
      </c>
      <c r="F124" s="126"/>
    </row>
    <row r="125" spans="1:7" ht="15.75" thickBot="1" x14ac:dyDescent="0.3">
      <c r="A125" s="160" t="s">
        <v>51</v>
      </c>
      <c r="B125" s="161"/>
      <c r="C125" s="159"/>
      <c r="D125" s="159"/>
      <c r="E125" s="159"/>
      <c r="F125" s="126"/>
    </row>
    <row r="126" spans="1:7" ht="15.75" thickBot="1" x14ac:dyDescent="0.3">
      <c r="A126" s="158" t="s">
        <v>2</v>
      </c>
      <c r="B126" s="161"/>
      <c r="C126" s="159"/>
      <c r="D126" s="159"/>
      <c r="E126" s="159"/>
      <c r="F126" s="126"/>
    </row>
    <row r="127" spans="1:7" ht="15.75" thickBot="1" x14ac:dyDescent="0.3">
      <c r="A127" s="160" t="s">
        <v>50</v>
      </c>
      <c r="B127" s="161"/>
      <c r="C127" s="159"/>
      <c r="D127" s="159"/>
      <c r="E127" s="159"/>
      <c r="F127" s="126"/>
    </row>
    <row r="128" spans="1:7" ht="15.75" thickBot="1" x14ac:dyDescent="0.3">
      <c r="A128" s="160" t="s">
        <v>51</v>
      </c>
      <c r="B128" s="161"/>
      <c r="C128" s="159"/>
      <c r="D128" s="159"/>
      <c r="E128" s="159"/>
      <c r="F128" s="126"/>
    </row>
    <row r="129" spans="1:7" ht="30.75" thickBot="1" x14ac:dyDescent="0.3">
      <c r="A129" s="158" t="s">
        <v>24</v>
      </c>
      <c r="B129" s="161"/>
      <c r="C129" s="159"/>
      <c r="D129" s="159"/>
      <c r="E129" s="159"/>
      <c r="F129" s="126"/>
    </row>
    <row r="130" spans="1:7" ht="15.75" thickBot="1" x14ac:dyDescent="0.3">
      <c r="A130" s="160" t="s">
        <v>50</v>
      </c>
      <c r="B130" s="161"/>
      <c r="C130" s="159"/>
      <c r="D130" s="159"/>
      <c r="E130" s="159"/>
      <c r="F130" s="126"/>
    </row>
    <row r="131" spans="1:7" ht="15.75" thickBot="1" x14ac:dyDescent="0.3">
      <c r="A131" s="160" t="s">
        <v>51</v>
      </c>
      <c r="B131" s="161"/>
      <c r="C131" s="159"/>
      <c r="D131" s="159"/>
      <c r="E131" s="159"/>
      <c r="F131" s="126"/>
    </row>
    <row r="132" spans="1:7" ht="30.75" thickBot="1" x14ac:dyDescent="0.3">
      <c r="A132" s="158" t="s">
        <v>25</v>
      </c>
      <c r="B132" s="161">
        <v>0</v>
      </c>
      <c r="C132" s="159">
        <v>0</v>
      </c>
      <c r="D132" s="159">
        <v>0</v>
      </c>
      <c r="E132" s="159">
        <v>0</v>
      </c>
      <c r="F132" s="126"/>
    </row>
    <row r="133" spans="1:7" ht="31.5" customHeight="1" thickBot="1" x14ac:dyDescent="0.3">
      <c r="A133" s="160" t="s">
        <v>50</v>
      </c>
      <c r="B133" s="161"/>
      <c r="C133" s="159"/>
      <c r="D133" s="159"/>
      <c r="E133" s="159"/>
      <c r="F133" s="126"/>
    </row>
    <row r="134" spans="1:7" ht="15.75" thickBot="1" x14ac:dyDescent="0.3">
      <c r="A134" s="160" t="s">
        <v>51</v>
      </c>
      <c r="B134" s="161"/>
      <c r="C134" s="159"/>
      <c r="D134" s="159"/>
      <c r="E134" s="159"/>
      <c r="F134" s="126"/>
    </row>
    <row r="135" spans="1:7" ht="18" customHeight="1" thickBot="1" x14ac:dyDescent="0.3">
      <c r="A135" s="158" t="s">
        <v>3</v>
      </c>
      <c r="B135" s="161"/>
      <c r="C135" s="159"/>
      <c r="D135" s="159"/>
      <c r="E135" s="159"/>
      <c r="F135" s="126"/>
    </row>
    <row r="136" spans="1:7" ht="30.75" customHeight="1" thickBot="1" x14ac:dyDescent="0.3">
      <c r="A136" s="160" t="s">
        <v>50</v>
      </c>
      <c r="B136" s="161"/>
      <c r="C136" s="159"/>
      <c r="D136" s="159"/>
      <c r="E136" s="159"/>
      <c r="F136" s="126"/>
    </row>
    <row r="137" spans="1:7" ht="30" customHeight="1" thickBot="1" x14ac:dyDescent="0.3">
      <c r="A137" s="163" t="s">
        <v>51</v>
      </c>
      <c r="B137" s="161"/>
      <c r="C137" s="159"/>
      <c r="D137" s="159"/>
      <c r="E137" s="159"/>
      <c r="F137" s="126"/>
    </row>
    <row r="138" spans="1:7" ht="30.75" thickBot="1" x14ac:dyDescent="0.3">
      <c r="A138" s="173" t="s">
        <v>80</v>
      </c>
      <c r="B138" s="161">
        <f>B135+B132+B129+B126+B123+B120+B117</f>
        <v>1550</v>
      </c>
      <c r="C138" s="161">
        <f>C135+C132+C129+C126+C123+C120+C117</f>
        <v>1600</v>
      </c>
      <c r="D138" s="161">
        <f>D135+D132+D129+D126+D123+D120+D117</f>
        <v>1650</v>
      </c>
      <c r="E138" s="161">
        <f>E135+E132+E129+E126+E123+E120+E117</f>
        <v>1700</v>
      </c>
      <c r="F138" s="126"/>
    </row>
    <row r="139" spans="1:7" ht="15.75" thickBot="1" x14ac:dyDescent="0.3">
      <c r="A139" s="166" t="s">
        <v>36</v>
      </c>
      <c r="B139" s="167">
        <f>IF(B138-B109=0,0,"Error")</f>
        <v>0</v>
      </c>
      <c r="C139" s="167">
        <f>IF(C138-C109=0,0,"Error")</f>
        <v>0</v>
      </c>
      <c r="D139" s="167">
        <f>IF(D138-D109=0,0,"Error")</f>
        <v>0</v>
      </c>
      <c r="E139" s="168">
        <f>IF(E138-E109=0,0,"Error")</f>
        <v>0</v>
      </c>
      <c r="F139" s="126"/>
    </row>
    <row r="140" spans="1:7" ht="47.25" customHeight="1" thickBot="1" x14ac:dyDescent="0.3">
      <c r="A140" s="169" t="s">
        <v>81</v>
      </c>
      <c r="B140" s="675" t="s">
        <v>227</v>
      </c>
      <c r="C140" s="676"/>
      <c r="D140" s="677"/>
      <c r="E140" s="179" t="s">
        <v>228</v>
      </c>
      <c r="F140" s="126"/>
      <c r="G140" s="10"/>
    </row>
    <row r="141" spans="1:7" ht="46.5" customHeight="1" thickBot="1" x14ac:dyDescent="0.3">
      <c r="A141" s="153" t="s">
        <v>9</v>
      </c>
      <c r="B141" s="651" t="s">
        <v>229</v>
      </c>
      <c r="C141" s="652"/>
      <c r="D141" s="652"/>
      <c r="E141" s="674"/>
      <c r="F141" s="126"/>
    </row>
    <row r="142" spans="1:7" ht="15.75" thickBot="1" x14ac:dyDescent="0.3">
      <c r="A142" s="153" t="s">
        <v>14</v>
      </c>
      <c r="B142" s="654" t="s">
        <v>216</v>
      </c>
      <c r="C142" s="655"/>
      <c r="D142" s="655"/>
      <c r="E142" s="656"/>
      <c r="F142" s="126"/>
    </row>
    <row r="143" spans="1:7" ht="45.75" customHeight="1" x14ac:dyDescent="0.25">
      <c r="A143" s="646"/>
      <c r="B143" s="154">
        <v>2019</v>
      </c>
      <c r="C143" s="154">
        <v>2020</v>
      </c>
      <c r="D143" s="154">
        <v>2021</v>
      </c>
      <c r="E143" s="154">
        <v>2022</v>
      </c>
      <c r="F143" s="126"/>
    </row>
    <row r="144" spans="1:7" ht="20.25" customHeight="1" thickBot="1" x14ac:dyDescent="0.3">
      <c r="A144" s="647"/>
      <c r="B144" s="155" t="s">
        <v>5</v>
      </c>
      <c r="C144" s="155" t="s">
        <v>6</v>
      </c>
      <c r="D144" s="155" t="s">
        <v>6</v>
      </c>
      <c r="E144" s="155" t="s">
        <v>6</v>
      </c>
      <c r="F144" s="126"/>
    </row>
    <row r="145" spans="1:6" ht="18.75" customHeight="1" thickBot="1" x14ac:dyDescent="0.3">
      <c r="A145" s="153" t="s">
        <v>8</v>
      </c>
      <c r="B145" s="180">
        <v>4210</v>
      </c>
      <c r="C145" s="156">
        <v>4210</v>
      </c>
      <c r="D145" s="156">
        <v>4230</v>
      </c>
      <c r="E145" s="176">
        <v>4250</v>
      </c>
      <c r="F145" s="126"/>
    </row>
    <row r="146" spans="1:6" ht="17.25" customHeight="1" thickBot="1" x14ac:dyDescent="0.3">
      <c r="A146" s="153" t="s">
        <v>15</v>
      </c>
      <c r="B146" s="156">
        <v>218812</v>
      </c>
      <c r="C146" s="156">
        <f>C175</f>
        <v>218812</v>
      </c>
      <c r="D146" s="156">
        <f>D175</f>
        <v>218812</v>
      </c>
      <c r="E146" s="156">
        <f>E175</f>
        <v>218812</v>
      </c>
      <c r="F146" s="126"/>
    </row>
    <row r="147" spans="1:6" ht="18.75" customHeight="1" thickBot="1" x14ac:dyDescent="0.3">
      <c r="A147" s="153" t="s">
        <v>23</v>
      </c>
      <c r="B147" s="156">
        <f>B146/B145</f>
        <v>51.97434679334917</v>
      </c>
      <c r="C147" s="156">
        <f>C146/C145</f>
        <v>51.97434679334917</v>
      </c>
      <c r="D147" s="156">
        <f>D146/D145</f>
        <v>51.72860520094563</v>
      </c>
      <c r="E147" s="156">
        <f>E146/E145</f>
        <v>51.485176470588236</v>
      </c>
      <c r="F147" s="126"/>
    </row>
    <row r="148" spans="1:6" ht="32.25" customHeight="1" thickBot="1" x14ac:dyDescent="0.3">
      <c r="A148" s="153" t="s">
        <v>16</v>
      </c>
      <c r="B148" s="321"/>
      <c r="C148" s="157">
        <f t="shared" ref="C148:E150" si="3">C145/B145-1</f>
        <v>0</v>
      </c>
      <c r="D148" s="157">
        <f t="shared" si="3"/>
        <v>4.7505938242280443E-3</v>
      </c>
      <c r="E148" s="157">
        <f t="shared" si="3"/>
        <v>4.7281323877068626E-3</v>
      </c>
      <c r="F148" s="126"/>
    </row>
    <row r="149" spans="1:6" ht="28.5" customHeight="1" thickBot="1" x14ac:dyDescent="0.3">
      <c r="A149" s="153" t="s">
        <v>17</v>
      </c>
      <c r="B149" s="321"/>
      <c r="C149" s="157">
        <f t="shared" si="3"/>
        <v>0</v>
      </c>
      <c r="D149" s="157">
        <f t="shared" si="3"/>
        <v>0</v>
      </c>
      <c r="E149" s="157">
        <f t="shared" si="3"/>
        <v>0</v>
      </c>
      <c r="F149" s="126"/>
    </row>
    <row r="150" spans="1:6" ht="46.5" customHeight="1" thickBot="1" x14ac:dyDescent="0.3">
      <c r="A150" s="153" t="s">
        <v>18</v>
      </c>
      <c r="B150" s="321"/>
      <c r="C150" s="157">
        <f t="shared" si="3"/>
        <v>0</v>
      </c>
      <c r="D150" s="157">
        <f t="shared" si="3"/>
        <v>-4.7281323877068626E-3</v>
      </c>
      <c r="E150" s="157">
        <f t="shared" si="3"/>
        <v>-4.7058823529412264E-3</v>
      </c>
      <c r="F150" s="126"/>
    </row>
    <row r="151" spans="1:6" ht="15.75" thickBot="1" x14ac:dyDescent="0.3">
      <c r="A151" s="648" t="s">
        <v>230</v>
      </c>
      <c r="B151" s="649"/>
      <c r="C151" s="649"/>
      <c r="D151" s="649"/>
      <c r="E151" s="650"/>
      <c r="F151" s="126"/>
    </row>
    <row r="152" spans="1:6" x14ac:dyDescent="0.25">
      <c r="A152" s="646"/>
      <c r="B152" s="154">
        <v>2019</v>
      </c>
      <c r="C152" s="154">
        <v>2020</v>
      </c>
      <c r="D152" s="154">
        <v>2021</v>
      </c>
      <c r="E152" s="154">
        <v>2022</v>
      </c>
      <c r="F152" s="126"/>
    </row>
    <row r="153" spans="1:6" ht="15.75" thickBot="1" x14ac:dyDescent="0.3">
      <c r="A153" s="647"/>
      <c r="B153" s="155" t="s">
        <v>5</v>
      </c>
      <c r="C153" s="155" t="s">
        <v>6</v>
      </c>
      <c r="D153" s="155" t="s">
        <v>6</v>
      </c>
      <c r="E153" s="155" t="s">
        <v>6</v>
      </c>
      <c r="F153" s="126"/>
    </row>
    <row r="154" spans="1:6" ht="16.5" customHeight="1" thickBot="1" x14ac:dyDescent="0.3">
      <c r="A154" s="158" t="s">
        <v>0</v>
      </c>
      <c r="B154" s="159">
        <v>187500</v>
      </c>
      <c r="C154" s="159">
        <v>187500</v>
      </c>
      <c r="D154" s="159">
        <v>187500</v>
      </c>
      <c r="E154" s="159">
        <v>187500</v>
      </c>
      <c r="F154" s="126"/>
    </row>
    <row r="155" spans="1:6" ht="15.75" thickBot="1" x14ac:dyDescent="0.3">
      <c r="A155" s="160" t="s">
        <v>50</v>
      </c>
      <c r="B155" s="161">
        <v>187500</v>
      </c>
      <c r="C155" s="159">
        <v>187500</v>
      </c>
      <c r="D155" s="159">
        <v>187500</v>
      </c>
      <c r="E155" s="159">
        <v>187500</v>
      </c>
      <c r="F155" s="126"/>
    </row>
    <row r="156" spans="1:6" ht="17.25" customHeight="1" thickBot="1" x14ac:dyDescent="0.3">
      <c r="A156" s="160" t="s">
        <v>51</v>
      </c>
      <c r="B156" s="161"/>
      <c r="C156" s="171"/>
      <c r="D156" s="171"/>
      <c r="E156" s="171"/>
      <c r="F156" s="126"/>
    </row>
    <row r="157" spans="1:6" ht="45.75" thickBot="1" x14ac:dyDescent="0.3">
      <c r="A157" s="158" t="s">
        <v>32</v>
      </c>
      <c r="B157" s="159">
        <v>31312</v>
      </c>
      <c r="C157" s="159">
        <v>31312</v>
      </c>
      <c r="D157" s="159">
        <v>31312</v>
      </c>
      <c r="E157" s="159">
        <v>31312</v>
      </c>
      <c r="F157" s="126"/>
    </row>
    <row r="158" spans="1:6" ht="14.25" customHeight="1" thickBot="1" x14ac:dyDescent="0.3">
      <c r="A158" s="160" t="s">
        <v>50</v>
      </c>
      <c r="B158" s="161">
        <v>31312</v>
      </c>
      <c r="C158" s="159">
        <v>31312</v>
      </c>
      <c r="D158" s="159">
        <v>31312</v>
      </c>
      <c r="E158" s="159">
        <v>31312</v>
      </c>
      <c r="F158" s="126"/>
    </row>
    <row r="159" spans="1:6" ht="17.25" customHeight="1" thickBot="1" x14ac:dyDescent="0.3">
      <c r="A159" s="160" t="s">
        <v>51</v>
      </c>
      <c r="B159" s="161"/>
      <c r="C159" s="159"/>
      <c r="D159" s="159"/>
      <c r="E159" s="159"/>
      <c r="F159" s="126"/>
    </row>
    <row r="160" spans="1:6" ht="15.75" customHeight="1" thickBot="1" x14ac:dyDescent="0.3">
      <c r="A160" s="158" t="s">
        <v>1</v>
      </c>
      <c r="B160" s="177">
        <v>0</v>
      </c>
      <c r="C160" s="178">
        <v>0</v>
      </c>
      <c r="D160" s="178">
        <v>0</v>
      </c>
      <c r="E160" s="178">
        <v>0</v>
      </c>
      <c r="F160" s="126"/>
    </row>
    <row r="161" spans="1:7" ht="15.75" thickBot="1" x14ac:dyDescent="0.3">
      <c r="A161" s="160" t="s">
        <v>50</v>
      </c>
      <c r="B161" s="161"/>
      <c r="C161" s="159"/>
      <c r="D161" s="159"/>
      <c r="E161" s="159"/>
      <c r="F161" s="126"/>
    </row>
    <row r="162" spans="1:7" ht="15.75" customHeight="1" thickBot="1" x14ac:dyDescent="0.3">
      <c r="A162" s="160" t="s">
        <v>51</v>
      </c>
      <c r="B162" s="161"/>
      <c r="C162" s="159"/>
      <c r="D162" s="159"/>
      <c r="E162" s="159"/>
      <c r="F162" s="126"/>
    </row>
    <row r="163" spans="1:7" ht="15.75" thickBot="1" x14ac:dyDescent="0.3">
      <c r="A163" s="158" t="s">
        <v>2</v>
      </c>
      <c r="B163" s="161"/>
      <c r="C163" s="159"/>
      <c r="D163" s="159"/>
      <c r="E163" s="159"/>
      <c r="F163" s="126"/>
      <c r="G163" s="10"/>
    </row>
    <row r="164" spans="1:7" ht="15.75" thickBot="1" x14ac:dyDescent="0.3">
      <c r="A164" s="160" t="s">
        <v>50</v>
      </c>
      <c r="B164" s="161"/>
      <c r="C164" s="159"/>
      <c r="D164" s="159"/>
      <c r="E164" s="159"/>
      <c r="F164" s="126"/>
    </row>
    <row r="165" spans="1:7" ht="15.75" thickBot="1" x14ac:dyDescent="0.3">
      <c r="A165" s="160" t="s">
        <v>51</v>
      </c>
      <c r="B165" s="161"/>
      <c r="C165" s="159"/>
      <c r="D165" s="159"/>
      <c r="E165" s="159"/>
      <c r="F165" s="126"/>
    </row>
    <row r="166" spans="1:7" ht="32.25" customHeight="1" thickBot="1" x14ac:dyDescent="0.3">
      <c r="A166" s="158" t="s">
        <v>24</v>
      </c>
      <c r="B166" s="161"/>
      <c r="C166" s="159"/>
      <c r="D166" s="159"/>
      <c r="E166" s="159"/>
      <c r="F166" s="126"/>
    </row>
    <row r="167" spans="1:7" ht="46.5" customHeight="1" thickBot="1" x14ac:dyDescent="0.3">
      <c r="A167" s="160" t="s">
        <v>50</v>
      </c>
      <c r="B167" s="161"/>
      <c r="C167" s="159"/>
      <c r="D167" s="159"/>
      <c r="E167" s="159"/>
      <c r="F167" s="126"/>
    </row>
    <row r="168" spans="1:7" ht="43.5" customHeight="1" thickBot="1" x14ac:dyDescent="0.3">
      <c r="A168" s="160" t="s">
        <v>51</v>
      </c>
      <c r="B168" s="161"/>
      <c r="C168" s="159"/>
      <c r="D168" s="159"/>
      <c r="E168" s="159"/>
      <c r="F168" s="126"/>
    </row>
    <row r="169" spans="1:7" ht="30" customHeight="1" thickBot="1" x14ac:dyDescent="0.3">
      <c r="A169" s="158" t="s">
        <v>25</v>
      </c>
      <c r="B169" s="161">
        <v>0</v>
      </c>
      <c r="C169" s="159">
        <v>0</v>
      </c>
      <c r="D169" s="159">
        <v>0</v>
      </c>
      <c r="E169" s="159">
        <v>0</v>
      </c>
      <c r="F169" s="126"/>
    </row>
    <row r="170" spans="1:7" ht="31.5" customHeight="1" thickBot="1" x14ac:dyDescent="0.3">
      <c r="A170" s="160" t="s">
        <v>50</v>
      </c>
      <c r="B170" s="161"/>
      <c r="C170" s="159"/>
      <c r="D170" s="159"/>
      <c r="E170" s="159"/>
      <c r="F170" s="126"/>
    </row>
    <row r="171" spans="1:7" ht="15.75" thickBot="1" x14ac:dyDescent="0.3">
      <c r="A171" s="160" t="s">
        <v>51</v>
      </c>
      <c r="B171" s="161"/>
      <c r="C171" s="159"/>
      <c r="D171" s="159"/>
      <c r="E171" s="159"/>
      <c r="F171" s="126"/>
    </row>
    <row r="172" spans="1:7" ht="30.75" thickBot="1" x14ac:dyDescent="0.3">
      <c r="A172" s="158" t="s">
        <v>3</v>
      </c>
      <c r="B172" s="161"/>
      <c r="C172" s="159"/>
      <c r="D172" s="159"/>
      <c r="E172" s="159"/>
      <c r="F172" s="126"/>
    </row>
    <row r="173" spans="1:7" ht="15.75" thickBot="1" x14ac:dyDescent="0.3">
      <c r="A173" s="160" t="s">
        <v>50</v>
      </c>
      <c r="B173" s="161"/>
      <c r="C173" s="159"/>
      <c r="D173" s="159"/>
      <c r="E173" s="159"/>
      <c r="F173" s="126"/>
    </row>
    <row r="174" spans="1:7" ht="15.75" thickBot="1" x14ac:dyDescent="0.3">
      <c r="A174" s="163" t="s">
        <v>51</v>
      </c>
      <c r="B174" s="161"/>
      <c r="C174" s="159"/>
      <c r="D174" s="159"/>
      <c r="E174" s="159"/>
      <c r="F174" s="126"/>
    </row>
    <row r="175" spans="1:7" ht="30" customHeight="1" thickBot="1" x14ac:dyDescent="0.3">
      <c r="A175" s="173" t="s">
        <v>82</v>
      </c>
      <c r="B175" s="161">
        <f>B172+B169+B166+B163+B160+B157+B154</f>
        <v>218812</v>
      </c>
      <c r="C175" s="161">
        <f>C172+C169+C166+C163+C160+C157+C154</f>
        <v>218812</v>
      </c>
      <c r="D175" s="161">
        <f>D172+D169+D166+D163+D160+D157+D154</f>
        <v>218812</v>
      </c>
      <c r="E175" s="161">
        <f>E172+E169+E166+E163+E160+E157+E154</f>
        <v>218812</v>
      </c>
      <c r="F175" s="126"/>
    </row>
    <row r="176" spans="1:7" ht="39" customHeight="1" thickBot="1" x14ac:dyDescent="0.3">
      <c r="A176" s="166" t="s">
        <v>36</v>
      </c>
      <c r="B176" s="168">
        <f>IF(B175-B146=0,0,"Error")</f>
        <v>0</v>
      </c>
      <c r="C176" s="168">
        <f>IF(C175-C146=0,0,"Error")</f>
        <v>0</v>
      </c>
      <c r="D176" s="168">
        <f>IF(D175-D146=0,0,"Error")</f>
        <v>0</v>
      </c>
      <c r="E176" s="168">
        <f>IF(E175-E146=0,0,"Error")</f>
        <v>0</v>
      </c>
      <c r="F176" s="126"/>
    </row>
    <row r="177" spans="1:7" ht="36" customHeight="1" thickBot="1" x14ac:dyDescent="0.3">
      <c r="A177" s="181" t="s">
        <v>83</v>
      </c>
      <c r="B177" s="669" t="s">
        <v>231</v>
      </c>
      <c r="C177" s="670"/>
      <c r="D177" s="671"/>
      <c r="E177" s="152" t="s">
        <v>232</v>
      </c>
      <c r="F177" s="126"/>
    </row>
    <row r="178" spans="1:7" ht="15.75" thickBot="1" x14ac:dyDescent="0.3">
      <c r="A178" s="153" t="s">
        <v>9</v>
      </c>
      <c r="B178" s="672" t="s">
        <v>233</v>
      </c>
      <c r="C178" s="673"/>
      <c r="D178" s="673"/>
      <c r="E178" s="674"/>
      <c r="F178" s="126"/>
    </row>
    <row r="179" spans="1:7" ht="34.5" customHeight="1" thickBot="1" x14ac:dyDescent="0.3">
      <c r="A179" s="153" t="s">
        <v>14</v>
      </c>
      <c r="B179" s="654" t="s">
        <v>216</v>
      </c>
      <c r="C179" s="655"/>
      <c r="D179" s="655"/>
      <c r="E179" s="656"/>
      <c r="F179" s="126"/>
    </row>
    <row r="180" spans="1:7" ht="31.5" customHeight="1" x14ac:dyDescent="0.25">
      <c r="A180" s="646"/>
      <c r="B180" s="154">
        <v>2019</v>
      </c>
      <c r="C180" s="154">
        <v>2020</v>
      </c>
      <c r="D180" s="154">
        <v>2021</v>
      </c>
      <c r="E180" s="154">
        <v>2022</v>
      </c>
      <c r="F180" s="126"/>
    </row>
    <row r="181" spans="1:7" ht="15.75" thickBot="1" x14ac:dyDescent="0.3">
      <c r="A181" s="647"/>
      <c r="B181" s="155" t="s">
        <v>5</v>
      </c>
      <c r="C181" s="155" t="s">
        <v>6</v>
      </c>
      <c r="D181" s="155" t="s">
        <v>6</v>
      </c>
      <c r="E181" s="155" t="s">
        <v>6</v>
      </c>
      <c r="F181" s="126"/>
    </row>
    <row r="182" spans="1:7" ht="15.75" thickBot="1" x14ac:dyDescent="0.3">
      <c r="A182" s="153" t="s">
        <v>8</v>
      </c>
      <c r="B182" s="180">
        <v>71000</v>
      </c>
      <c r="C182" s="156">
        <v>72000</v>
      </c>
      <c r="D182" s="156">
        <v>73000</v>
      </c>
      <c r="E182" s="176">
        <v>74000</v>
      </c>
      <c r="F182" s="126"/>
    </row>
    <row r="183" spans="1:7" ht="49.5" customHeight="1" thickBot="1" x14ac:dyDescent="0.3">
      <c r="A183" s="153" t="s">
        <v>15</v>
      </c>
      <c r="B183" s="156">
        <f>B212</f>
        <v>50000</v>
      </c>
      <c r="C183" s="156">
        <v>64800</v>
      </c>
      <c r="D183" s="156">
        <v>66050</v>
      </c>
      <c r="E183" s="156">
        <v>67200</v>
      </c>
      <c r="F183" s="126"/>
    </row>
    <row r="184" spans="1:7" ht="30.75" thickBot="1" x14ac:dyDescent="0.3">
      <c r="A184" s="153" t="s">
        <v>23</v>
      </c>
      <c r="B184" s="156">
        <v>0</v>
      </c>
      <c r="C184" s="156">
        <f>C183/C182</f>
        <v>0.9</v>
      </c>
      <c r="D184" s="156">
        <f>D183/D182</f>
        <v>0.90479452054794518</v>
      </c>
      <c r="E184" s="156">
        <f>E183/E182</f>
        <v>0.90810810810810816</v>
      </c>
      <c r="F184" s="126"/>
      <c r="G184" s="10"/>
    </row>
    <row r="185" spans="1:7" ht="18.75" customHeight="1" thickBot="1" x14ac:dyDescent="0.3">
      <c r="A185" s="153" t="s">
        <v>16</v>
      </c>
      <c r="B185" s="321"/>
      <c r="C185" s="157">
        <f t="shared" ref="C185:E187" si="4">C182/B182-1</f>
        <v>1.4084507042253502E-2</v>
      </c>
      <c r="D185" s="157">
        <f t="shared" si="4"/>
        <v>1.388888888888884E-2</v>
      </c>
      <c r="E185" s="157">
        <f t="shared" si="4"/>
        <v>1.3698630136986356E-2</v>
      </c>
      <c r="F185" s="126"/>
    </row>
    <row r="186" spans="1:7" ht="30.75" thickBot="1" x14ac:dyDescent="0.3">
      <c r="A186" s="153" t="s">
        <v>17</v>
      </c>
      <c r="B186" s="321"/>
      <c r="C186" s="157">
        <f t="shared" si="4"/>
        <v>0.29600000000000004</v>
      </c>
      <c r="D186" s="157">
        <f t="shared" si="4"/>
        <v>1.9290123456790154E-2</v>
      </c>
      <c r="E186" s="157">
        <f t="shared" si="4"/>
        <v>1.7411052233156754E-2</v>
      </c>
      <c r="F186" s="126"/>
    </row>
    <row r="187" spans="1:7" ht="17.25" customHeight="1" thickBot="1" x14ac:dyDescent="0.3">
      <c r="A187" s="153" t="s">
        <v>18</v>
      </c>
      <c r="B187" s="321"/>
      <c r="C187" s="157" t="e">
        <f t="shared" si="4"/>
        <v>#DIV/0!</v>
      </c>
      <c r="D187" s="157">
        <f t="shared" si="4"/>
        <v>5.3272450532724225E-3</v>
      </c>
      <c r="E187" s="157">
        <f t="shared" si="4"/>
        <v>3.6622542300059902E-3</v>
      </c>
      <c r="F187" s="126"/>
    </row>
    <row r="188" spans="1:7" ht="20.25" customHeight="1" thickBot="1" x14ac:dyDescent="0.3">
      <c r="A188" s="648" t="s">
        <v>234</v>
      </c>
      <c r="B188" s="649"/>
      <c r="C188" s="649"/>
      <c r="D188" s="649"/>
      <c r="E188" s="650"/>
      <c r="F188" s="126"/>
    </row>
    <row r="189" spans="1:7" ht="16.5" customHeight="1" x14ac:dyDescent="0.25">
      <c r="A189" s="646"/>
      <c r="B189" s="154">
        <v>2019</v>
      </c>
      <c r="C189" s="154">
        <v>2020</v>
      </c>
      <c r="D189" s="154">
        <v>2021</v>
      </c>
      <c r="E189" s="154">
        <v>2022</v>
      </c>
      <c r="F189" s="126"/>
    </row>
    <row r="190" spans="1:7" ht="18.75" customHeight="1" thickBot="1" x14ac:dyDescent="0.3">
      <c r="A190" s="647"/>
      <c r="B190" s="155" t="s">
        <v>5</v>
      </c>
      <c r="C190" s="155" t="s">
        <v>6</v>
      </c>
      <c r="D190" s="155" t="s">
        <v>6</v>
      </c>
      <c r="E190" s="155" t="s">
        <v>6</v>
      </c>
      <c r="F190" s="126"/>
    </row>
    <row r="191" spans="1:7" ht="18.75" customHeight="1" thickBot="1" x14ac:dyDescent="0.3">
      <c r="A191" s="158" t="s">
        <v>0</v>
      </c>
      <c r="B191" s="159"/>
      <c r="C191" s="159"/>
      <c r="D191" s="159"/>
      <c r="E191" s="159"/>
      <c r="F191" s="126"/>
    </row>
    <row r="192" spans="1:7" ht="18" customHeight="1" thickBot="1" x14ac:dyDescent="0.3">
      <c r="A192" s="160" t="s">
        <v>50</v>
      </c>
      <c r="B192" s="161"/>
      <c r="C192" s="171"/>
      <c r="D192" s="171"/>
      <c r="E192" s="171"/>
      <c r="F192" s="126"/>
    </row>
    <row r="193" spans="1:6" ht="15.75" thickBot="1" x14ac:dyDescent="0.3">
      <c r="A193" s="160" t="s">
        <v>51</v>
      </c>
      <c r="B193" s="161"/>
      <c r="C193" s="171"/>
      <c r="D193" s="171"/>
      <c r="E193" s="171"/>
      <c r="F193" s="126"/>
    </row>
    <row r="194" spans="1:6" ht="45" customHeight="1" thickBot="1" x14ac:dyDescent="0.3">
      <c r="A194" s="158" t="s">
        <v>32</v>
      </c>
      <c r="B194" s="159"/>
      <c r="C194" s="159"/>
      <c r="D194" s="159"/>
      <c r="E194" s="159"/>
      <c r="F194" s="126"/>
    </row>
    <row r="195" spans="1:6" ht="15.75" thickBot="1" x14ac:dyDescent="0.3">
      <c r="A195" s="160" t="s">
        <v>50</v>
      </c>
      <c r="B195" s="161"/>
      <c r="C195" s="159"/>
      <c r="D195" s="159"/>
      <c r="E195" s="159"/>
      <c r="F195" s="126"/>
    </row>
    <row r="196" spans="1:6" ht="15.75" customHeight="1" thickBot="1" x14ac:dyDescent="0.3">
      <c r="A196" s="160" t="s">
        <v>51</v>
      </c>
      <c r="B196" s="161"/>
      <c r="C196" s="159"/>
      <c r="D196" s="159"/>
      <c r="E196" s="159"/>
      <c r="F196" s="126"/>
    </row>
    <row r="197" spans="1:6" ht="15.75" customHeight="1" thickBot="1" x14ac:dyDescent="0.3">
      <c r="A197" s="158" t="s">
        <v>1</v>
      </c>
      <c r="B197" s="177">
        <v>50000</v>
      </c>
      <c r="C197" s="178">
        <v>64800</v>
      </c>
      <c r="D197" s="172">
        <v>66050</v>
      </c>
      <c r="E197" s="172">
        <v>67200</v>
      </c>
      <c r="F197" s="126"/>
    </row>
    <row r="198" spans="1:6" ht="15" customHeight="1" thickBot="1" x14ac:dyDescent="0.3">
      <c r="A198" s="160" t="s">
        <v>50</v>
      </c>
      <c r="B198" s="161">
        <v>50000</v>
      </c>
      <c r="C198" s="178">
        <v>64800</v>
      </c>
      <c r="D198" s="172">
        <v>66050</v>
      </c>
      <c r="E198" s="172">
        <v>67200</v>
      </c>
      <c r="F198" s="126"/>
    </row>
    <row r="199" spans="1:6" ht="20.25" customHeight="1" thickBot="1" x14ac:dyDescent="0.3">
      <c r="A199" s="160" t="s">
        <v>51</v>
      </c>
      <c r="B199" s="161"/>
      <c r="C199" s="159"/>
      <c r="D199" s="172"/>
      <c r="E199" s="172"/>
      <c r="F199" s="126"/>
    </row>
    <row r="200" spans="1:6" ht="20.25" customHeight="1" thickBot="1" x14ac:dyDescent="0.3">
      <c r="A200" s="158" t="s">
        <v>2</v>
      </c>
      <c r="B200" s="161"/>
      <c r="C200" s="159"/>
      <c r="D200" s="172"/>
      <c r="E200" s="172"/>
      <c r="F200" s="126"/>
    </row>
    <row r="201" spans="1:6" ht="18.75" customHeight="1" thickBot="1" x14ac:dyDescent="0.3">
      <c r="A201" s="160" t="s">
        <v>50</v>
      </c>
      <c r="B201" s="161"/>
      <c r="C201" s="159"/>
      <c r="D201" s="172"/>
      <c r="E201" s="172"/>
      <c r="F201" s="126"/>
    </row>
    <row r="202" spans="1:6" ht="23.25" customHeight="1" thickBot="1" x14ac:dyDescent="0.3">
      <c r="A202" s="160" t="s">
        <v>51</v>
      </c>
      <c r="B202" s="161"/>
      <c r="C202" s="159"/>
      <c r="D202" s="172"/>
      <c r="E202" s="172"/>
      <c r="F202" s="126"/>
    </row>
    <row r="203" spans="1:6" ht="19.5" customHeight="1" thickBot="1" x14ac:dyDescent="0.3">
      <c r="A203" s="158" t="s">
        <v>24</v>
      </c>
      <c r="B203" s="161"/>
      <c r="C203" s="159"/>
      <c r="D203" s="172"/>
      <c r="E203" s="172"/>
      <c r="F203" s="126"/>
    </row>
    <row r="204" spans="1:6" ht="21.75" customHeight="1" thickBot="1" x14ac:dyDescent="0.3">
      <c r="A204" s="160" t="s">
        <v>50</v>
      </c>
      <c r="B204" s="161"/>
      <c r="C204" s="159"/>
      <c r="D204" s="172"/>
      <c r="E204" s="172"/>
      <c r="F204" s="126"/>
    </row>
    <row r="205" spans="1:6" ht="14.25" customHeight="1" thickBot="1" x14ac:dyDescent="0.3">
      <c r="A205" s="160" t="s">
        <v>51</v>
      </c>
      <c r="B205" s="161"/>
      <c r="C205" s="159"/>
      <c r="D205" s="172"/>
      <c r="E205" s="172"/>
      <c r="F205" s="126"/>
    </row>
    <row r="206" spans="1:6" ht="13.5" customHeight="1" thickBot="1" x14ac:dyDescent="0.3">
      <c r="A206" s="158" t="s">
        <v>25</v>
      </c>
      <c r="B206" s="161">
        <v>0</v>
      </c>
      <c r="C206" s="159">
        <v>0</v>
      </c>
      <c r="D206" s="172">
        <v>0</v>
      </c>
      <c r="E206" s="172">
        <v>0</v>
      </c>
      <c r="F206" s="126"/>
    </row>
    <row r="207" spans="1:6" ht="15.75" customHeight="1" thickBot="1" x14ac:dyDescent="0.3">
      <c r="A207" s="160" t="s">
        <v>50</v>
      </c>
      <c r="B207" s="161"/>
      <c r="C207" s="159"/>
      <c r="D207" s="172"/>
      <c r="E207" s="172"/>
      <c r="F207" s="126"/>
    </row>
    <row r="208" spans="1:6" ht="30" customHeight="1" thickBot="1" x14ac:dyDescent="0.3">
      <c r="A208" s="160" t="s">
        <v>51</v>
      </c>
      <c r="B208" s="161"/>
      <c r="C208" s="159"/>
      <c r="D208" s="172"/>
      <c r="E208" s="172"/>
      <c r="F208" s="126"/>
    </row>
    <row r="209" spans="1:6" ht="35.25" customHeight="1" thickBot="1" x14ac:dyDescent="0.3">
      <c r="A209" s="158" t="s">
        <v>3</v>
      </c>
      <c r="B209" s="161"/>
      <c r="C209" s="159"/>
      <c r="D209" s="172"/>
      <c r="E209" s="172"/>
      <c r="F209" s="126"/>
    </row>
    <row r="210" spans="1:6" ht="29.25" customHeight="1" thickBot="1" x14ac:dyDescent="0.3">
      <c r="A210" s="160" t="s">
        <v>50</v>
      </c>
      <c r="B210" s="161"/>
      <c r="C210" s="159"/>
      <c r="D210" s="172"/>
      <c r="E210" s="172"/>
      <c r="F210" s="126"/>
    </row>
    <row r="211" spans="1:6" ht="15.75" thickBot="1" x14ac:dyDescent="0.3">
      <c r="A211" s="160" t="s">
        <v>51</v>
      </c>
      <c r="B211" s="161"/>
      <c r="C211" s="159"/>
      <c r="D211" s="172"/>
      <c r="E211" s="172"/>
      <c r="F211" s="126"/>
    </row>
    <row r="212" spans="1:6" ht="30.75" thickBot="1" x14ac:dyDescent="0.3">
      <c r="A212" s="182" t="s">
        <v>84</v>
      </c>
      <c r="B212" s="161">
        <f>B209+B206+B203+B200+B197+B194+B191</f>
        <v>50000</v>
      </c>
      <c r="C212" s="161">
        <f>C209+C206+C203+C200+C197+C194+C191</f>
        <v>64800</v>
      </c>
      <c r="D212" s="174">
        <f>D209+D206+D203+D200+D197+D194+D191</f>
        <v>66050</v>
      </c>
      <c r="E212" s="174">
        <f>E209+E206+E203+E200+E197+E194+E191</f>
        <v>67200</v>
      </c>
      <c r="F212" s="126"/>
    </row>
    <row r="213" spans="1:6" ht="15.75" thickBot="1" x14ac:dyDescent="0.3">
      <c r="A213" s="320"/>
      <c r="B213" s="167">
        <f>IF(B212-B183=0,0,"Error")</f>
        <v>0</v>
      </c>
      <c r="C213" s="167">
        <f>IF(C212-C183=0,0,"Error")</f>
        <v>0</v>
      </c>
      <c r="D213" s="167">
        <f>IF(D212-D183=0,0,"Error")</f>
        <v>0</v>
      </c>
      <c r="E213" s="167">
        <f>IF(E212-E183=0,0,"Error")</f>
        <v>0</v>
      </c>
      <c r="F213" s="126"/>
    </row>
    <row r="214" spans="1:6" ht="15.75" thickBot="1" x14ac:dyDescent="0.3">
      <c r="A214" s="666" t="s">
        <v>44</v>
      </c>
      <c r="B214" s="667"/>
      <c r="C214" s="667"/>
      <c r="D214" s="667"/>
      <c r="E214" s="668"/>
      <c r="F214" s="126"/>
    </row>
    <row r="215" spans="1:6" ht="15.75" thickBot="1" x14ac:dyDescent="0.3">
      <c r="A215" s="666" t="s">
        <v>39</v>
      </c>
      <c r="B215" s="667"/>
      <c r="C215" s="667"/>
      <c r="D215" s="667"/>
      <c r="E215" s="668"/>
      <c r="F215" s="126"/>
    </row>
    <row r="216" spans="1:6" ht="17.25" customHeight="1" thickBot="1" x14ac:dyDescent="0.3">
      <c r="A216" s="183" t="s">
        <v>29</v>
      </c>
      <c r="B216" s="660" t="s">
        <v>436</v>
      </c>
      <c r="C216" s="661"/>
      <c r="D216" s="661"/>
      <c r="E216" s="662"/>
      <c r="F216" s="126"/>
    </row>
    <row r="217" spans="1:6" ht="64.5" customHeight="1" thickBot="1" x14ac:dyDescent="0.3">
      <c r="A217" s="151" t="s">
        <v>52</v>
      </c>
      <c r="B217" s="184" t="s">
        <v>235</v>
      </c>
      <c r="C217" s="185" t="s">
        <v>53</v>
      </c>
      <c r="D217" s="186"/>
      <c r="E217" s="187"/>
      <c r="F217" s="126"/>
    </row>
    <row r="218" spans="1:6" ht="30" customHeight="1" thickBot="1" x14ac:dyDescent="0.3">
      <c r="A218" s="153" t="s">
        <v>9</v>
      </c>
      <c r="B218" s="651" t="s">
        <v>236</v>
      </c>
      <c r="C218" s="652"/>
      <c r="D218" s="652"/>
      <c r="E218" s="653"/>
      <c r="F218" s="126"/>
    </row>
    <row r="219" spans="1:6" ht="17.25" customHeight="1" thickBot="1" x14ac:dyDescent="0.3">
      <c r="A219" s="153" t="s">
        <v>14</v>
      </c>
      <c r="B219" s="654" t="s">
        <v>237</v>
      </c>
      <c r="C219" s="655"/>
      <c r="D219" s="655"/>
      <c r="E219" s="656"/>
      <c r="F219" s="126"/>
    </row>
    <row r="220" spans="1:6" ht="35.25" customHeight="1" x14ac:dyDescent="0.25">
      <c r="A220" s="646"/>
      <c r="B220" s="154">
        <v>2019</v>
      </c>
      <c r="C220" s="154">
        <v>2020</v>
      </c>
      <c r="D220" s="154">
        <v>2021</v>
      </c>
      <c r="E220" s="154">
        <v>2022</v>
      </c>
      <c r="F220" s="126"/>
    </row>
    <row r="221" spans="1:6" ht="33.75" customHeight="1" thickBot="1" x14ac:dyDescent="0.3">
      <c r="A221" s="647"/>
      <c r="B221" s="155" t="s">
        <v>5</v>
      </c>
      <c r="C221" s="155" t="s">
        <v>6</v>
      </c>
      <c r="D221" s="155" t="s">
        <v>6</v>
      </c>
      <c r="E221" s="155" t="s">
        <v>6</v>
      </c>
      <c r="F221" s="126"/>
    </row>
    <row r="222" spans="1:6" ht="15.75" thickBot="1" x14ac:dyDescent="0.3">
      <c r="A222" s="153" t="s">
        <v>8</v>
      </c>
      <c r="B222" s="321">
        <v>4</v>
      </c>
      <c r="C222" s="321">
        <v>5</v>
      </c>
      <c r="D222" s="153"/>
      <c r="E222" s="153"/>
      <c r="F222" s="126"/>
    </row>
    <row r="223" spans="1:6" ht="15.75" thickBot="1" x14ac:dyDescent="0.3">
      <c r="A223" s="153" t="s">
        <v>15</v>
      </c>
      <c r="B223" s="156">
        <v>1000</v>
      </c>
      <c r="C223" s="156">
        <v>1350</v>
      </c>
      <c r="D223" s="156">
        <f>D241</f>
        <v>0</v>
      </c>
      <c r="E223" s="156">
        <f>E241</f>
        <v>0</v>
      </c>
      <c r="F223" s="126"/>
    </row>
    <row r="224" spans="1:6" ht="30.75" thickBot="1" x14ac:dyDescent="0.3">
      <c r="A224" s="153" t="s">
        <v>23</v>
      </c>
      <c r="B224" s="156">
        <f>B223/B222</f>
        <v>250</v>
      </c>
      <c r="C224" s="156">
        <f>C223/C222</f>
        <v>270</v>
      </c>
      <c r="D224" s="156" t="e">
        <f>D223/D222</f>
        <v>#DIV/0!</v>
      </c>
      <c r="E224" s="156" t="e">
        <f>E223/E222</f>
        <v>#DIV/0!</v>
      </c>
      <c r="F224" s="126"/>
    </row>
    <row r="225" spans="1:6" ht="18" customHeight="1" thickBot="1" x14ac:dyDescent="0.3">
      <c r="A225" s="153" t="s">
        <v>16</v>
      </c>
      <c r="B225" s="321" t="s">
        <v>22</v>
      </c>
      <c r="C225" s="157">
        <f t="shared" ref="C225:E227" si="5">C222/B222-1</f>
        <v>0.25</v>
      </c>
      <c r="D225" s="157">
        <f t="shared" si="5"/>
        <v>-1</v>
      </c>
      <c r="E225" s="157" t="e">
        <f t="shared" si="5"/>
        <v>#DIV/0!</v>
      </c>
      <c r="F225" s="126"/>
    </row>
    <row r="226" spans="1:6" ht="30.75" thickBot="1" x14ac:dyDescent="0.3">
      <c r="A226" s="153" t="s">
        <v>17</v>
      </c>
      <c r="B226" s="321" t="s">
        <v>22</v>
      </c>
      <c r="C226" s="157">
        <f t="shared" si="5"/>
        <v>0.35000000000000009</v>
      </c>
      <c r="D226" s="157">
        <f t="shared" si="5"/>
        <v>-1</v>
      </c>
      <c r="E226" s="157" t="e">
        <f t="shared" si="5"/>
        <v>#DIV/0!</v>
      </c>
      <c r="F226" s="126"/>
    </row>
    <row r="227" spans="1:6" ht="30.75" thickBot="1" x14ac:dyDescent="0.3">
      <c r="A227" s="153" t="s">
        <v>18</v>
      </c>
      <c r="B227" s="321" t="s">
        <v>22</v>
      </c>
      <c r="C227" s="157">
        <f t="shared" si="5"/>
        <v>8.0000000000000071E-2</v>
      </c>
      <c r="D227" s="157" t="e">
        <f t="shared" si="5"/>
        <v>#DIV/0!</v>
      </c>
      <c r="E227" s="157" t="e">
        <f t="shared" si="5"/>
        <v>#DIV/0!</v>
      </c>
      <c r="F227" s="126"/>
    </row>
    <row r="228" spans="1:6" ht="15" customHeight="1" thickBot="1" x14ac:dyDescent="0.3">
      <c r="A228" s="648" t="s">
        <v>217</v>
      </c>
      <c r="B228" s="649"/>
      <c r="C228" s="649"/>
      <c r="D228" s="649"/>
      <c r="E228" s="650"/>
      <c r="F228" s="126"/>
    </row>
    <row r="229" spans="1:6" ht="16.5" customHeight="1" x14ac:dyDescent="0.25">
      <c r="A229" s="646"/>
      <c r="B229" s="154">
        <v>2019</v>
      </c>
      <c r="C229" s="154">
        <v>2020</v>
      </c>
      <c r="D229" s="154">
        <v>2021</v>
      </c>
      <c r="E229" s="154">
        <v>2022</v>
      </c>
      <c r="F229" s="126"/>
    </row>
    <row r="230" spans="1:6" ht="14.25" customHeight="1" thickBot="1" x14ac:dyDescent="0.3">
      <c r="A230" s="647"/>
      <c r="B230" s="155" t="s">
        <v>5</v>
      </c>
      <c r="C230" s="155" t="s">
        <v>6</v>
      </c>
      <c r="D230" s="155" t="s">
        <v>6</v>
      </c>
      <c r="E230" s="155" t="s">
        <v>6</v>
      </c>
      <c r="F230" s="126"/>
    </row>
    <row r="231" spans="1:6" ht="30.75" thickBot="1" x14ac:dyDescent="0.3">
      <c r="A231" s="158" t="s">
        <v>40</v>
      </c>
      <c r="B231" s="159">
        <f>B232+B233+B234+B235</f>
        <v>0</v>
      </c>
      <c r="C231" s="159">
        <f>C232+C233+C234+C235</f>
        <v>0</v>
      </c>
      <c r="D231" s="159">
        <f>D232+D233+D234+D235</f>
        <v>0</v>
      </c>
      <c r="E231" s="159">
        <f>E232+E233+E234+E235</f>
        <v>0</v>
      </c>
      <c r="F231" s="126"/>
    </row>
    <row r="232" spans="1:6" ht="18" customHeight="1" thickBot="1" x14ac:dyDescent="0.3">
      <c r="A232" s="160" t="s">
        <v>50</v>
      </c>
      <c r="B232" s="159"/>
      <c r="C232" s="159"/>
      <c r="D232" s="159"/>
      <c r="E232" s="159"/>
      <c r="F232" s="126"/>
    </row>
    <row r="233" spans="1:6" ht="30.75" customHeight="1" thickBot="1" x14ac:dyDescent="0.3">
      <c r="A233" s="160" t="s">
        <v>54</v>
      </c>
      <c r="B233" s="159"/>
      <c r="C233" s="159"/>
      <c r="D233" s="159"/>
      <c r="E233" s="159"/>
      <c r="F233" s="126"/>
    </row>
    <row r="234" spans="1:6" ht="48.75" customHeight="1" thickBot="1" x14ac:dyDescent="0.3">
      <c r="A234" s="160" t="s">
        <v>55</v>
      </c>
      <c r="B234" s="159"/>
      <c r="C234" s="159"/>
      <c r="D234" s="159"/>
      <c r="E234" s="159"/>
      <c r="F234" s="126"/>
    </row>
    <row r="235" spans="1:6" ht="15.75" thickBot="1" x14ac:dyDescent="0.3">
      <c r="A235" s="160" t="s">
        <v>56</v>
      </c>
      <c r="B235" s="159"/>
      <c r="C235" s="159"/>
      <c r="D235" s="159"/>
      <c r="E235" s="159"/>
      <c r="F235" s="126"/>
    </row>
    <row r="236" spans="1:6" ht="30.75" thickBot="1" x14ac:dyDescent="0.3">
      <c r="A236" s="158" t="s">
        <v>41</v>
      </c>
      <c r="B236" s="161">
        <f>B237+B238+B239+B240</f>
        <v>1000</v>
      </c>
      <c r="C236" s="161">
        <f>C237+C238+C239+C240</f>
        <v>1350</v>
      </c>
      <c r="D236" s="161">
        <f>D237+D238+D239+D240</f>
        <v>0</v>
      </c>
      <c r="E236" s="161">
        <f>E237+E238+E239+E240</f>
        <v>0</v>
      </c>
      <c r="F236" s="126"/>
    </row>
    <row r="237" spans="1:6" ht="16.5" customHeight="1" thickBot="1" x14ac:dyDescent="0.3">
      <c r="A237" s="160" t="s">
        <v>50</v>
      </c>
      <c r="B237" s="161">
        <v>1000</v>
      </c>
      <c r="C237" s="161">
        <v>1350</v>
      </c>
      <c r="D237" s="161"/>
      <c r="E237" s="161"/>
      <c r="F237" s="126"/>
    </row>
    <row r="238" spans="1:6" ht="15.75" thickBot="1" x14ac:dyDescent="0.3">
      <c r="A238" s="160" t="s">
        <v>54</v>
      </c>
      <c r="B238" s="161"/>
      <c r="C238" s="161"/>
      <c r="D238" s="161"/>
      <c r="E238" s="161"/>
      <c r="F238" s="126"/>
    </row>
    <row r="239" spans="1:6" ht="15.75" thickBot="1" x14ac:dyDescent="0.3">
      <c r="A239" s="160" t="s">
        <v>55</v>
      </c>
      <c r="B239" s="161"/>
      <c r="C239" s="161"/>
      <c r="D239" s="161"/>
      <c r="E239" s="161"/>
      <c r="F239" s="126"/>
    </row>
    <row r="240" spans="1:6" ht="19.5" customHeight="1" thickBot="1" x14ac:dyDescent="0.3">
      <c r="A240" s="160" t="s">
        <v>56</v>
      </c>
      <c r="B240" s="161"/>
      <c r="C240" s="161"/>
      <c r="D240" s="161"/>
      <c r="E240" s="161"/>
      <c r="F240" s="126"/>
    </row>
    <row r="241" spans="1:6" ht="30.75" thickBot="1" x14ac:dyDescent="0.3">
      <c r="A241" s="188" t="s">
        <v>34</v>
      </c>
      <c r="B241" s="161">
        <f>B231+B236</f>
        <v>1000</v>
      </c>
      <c r="C241" s="161">
        <f>C231+C236</f>
        <v>1350</v>
      </c>
      <c r="D241" s="161">
        <f>D231+D236</f>
        <v>0</v>
      </c>
      <c r="E241" s="161">
        <f>E231+E236</f>
        <v>0</v>
      </c>
      <c r="F241" s="126"/>
    </row>
    <row r="242" spans="1:6" ht="18.75" customHeight="1" thickBot="1" x14ac:dyDescent="0.3">
      <c r="A242" s="666" t="s">
        <v>38</v>
      </c>
      <c r="B242" s="667"/>
      <c r="C242" s="667"/>
      <c r="D242" s="667"/>
      <c r="E242" s="668"/>
      <c r="F242" s="126"/>
    </row>
    <row r="243" spans="1:6" ht="16.5" customHeight="1" thickBot="1" x14ac:dyDescent="0.3">
      <c r="A243" s="666" t="s">
        <v>42</v>
      </c>
      <c r="B243" s="667"/>
      <c r="C243" s="667"/>
      <c r="D243" s="667"/>
      <c r="E243" s="668"/>
      <c r="F243" s="126"/>
    </row>
    <row r="244" spans="1:6" ht="16.5" customHeight="1" thickBot="1" x14ac:dyDescent="0.3">
      <c r="A244" s="151" t="s">
        <v>45</v>
      </c>
      <c r="B244" s="660" t="s">
        <v>435</v>
      </c>
      <c r="C244" s="663"/>
      <c r="D244" s="661"/>
      <c r="E244" s="662"/>
      <c r="F244" s="126"/>
    </row>
    <row r="245" spans="1:6" ht="64.5" customHeight="1" thickBot="1" x14ac:dyDescent="0.3">
      <c r="A245" s="151" t="s">
        <v>52</v>
      </c>
      <c r="B245" s="189" t="s">
        <v>238</v>
      </c>
      <c r="C245" s="190" t="s">
        <v>53</v>
      </c>
      <c r="D245" s="660"/>
      <c r="E245" s="662"/>
      <c r="F245" s="126"/>
    </row>
    <row r="246" spans="1:6" ht="14.25" customHeight="1" thickBot="1" x14ac:dyDescent="0.3">
      <c r="A246" s="191"/>
      <c r="B246" s="660"/>
      <c r="C246" s="661"/>
      <c r="D246" s="661"/>
      <c r="E246" s="662"/>
      <c r="F246" s="126"/>
    </row>
    <row r="247" spans="1:6" ht="35.25" customHeight="1" thickBot="1" x14ac:dyDescent="0.3">
      <c r="A247" s="153" t="s">
        <v>9</v>
      </c>
      <c r="B247" s="651" t="s">
        <v>239</v>
      </c>
      <c r="C247" s="652"/>
      <c r="D247" s="652"/>
      <c r="E247" s="653"/>
      <c r="F247" s="126"/>
    </row>
    <row r="248" spans="1:6" ht="29.25" customHeight="1" thickBot="1" x14ac:dyDescent="0.3">
      <c r="A248" s="153" t="s">
        <v>14</v>
      </c>
      <c r="B248" s="654" t="s">
        <v>240</v>
      </c>
      <c r="C248" s="655"/>
      <c r="D248" s="655"/>
      <c r="E248" s="656"/>
      <c r="F248" s="126"/>
    </row>
    <row r="249" spans="1:6" x14ac:dyDescent="0.25">
      <c r="A249" s="646"/>
      <c r="B249" s="154">
        <v>2019</v>
      </c>
      <c r="C249" s="154">
        <v>2020</v>
      </c>
      <c r="D249" s="154">
        <v>2021</v>
      </c>
      <c r="E249" s="154">
        <v>2022</v>
      </c>
      <c r="F249" s="126"/>
    </row>
    <row r="250" spans="1:6" ht="31.5" customHeight="1" thickBot="1" x14ac:dyDescent="0.3">
      <c r="A250" s="647"/>
      <c r="B250" s="155" t="s">
        <v>5</v>
      </c>
      <c r="C250" s="155" t="s">
        <v>6</v>
      </c>
      <c r="D250" s="155" t="s">
        <v>6</v>
      </c>
      <c r="E250" s="155" t="s">
        <v>6</v>
      </c>
      <c r="F250" s="126"/>
    </row>
    <row r="251" spans="1:6" ht="32.25" customHeight="1" thickBot="1" x14ac:dyDescent="0.3">
      <c r="A251" s="153" t="s">
        <v>8</v>
      </c>
      <c r="B251" s="156">
        <v>1</v>
      </c>
      <c r="C251" s="156"/>
      <c r="D251" s="156"/>
      <c r="E251" s="156"/>
      <c r="F251" s="126"/>
    </row>
    <row r="252" spans="1:6" ht="47.25" customHeight="1" thickBot="1" x14ac:dyDescent="0.3">
      <c r="A252" s="153" t="s">
        <v>15</v>
      </c>
      <c r="B252" s="156">
        <v>420</v>
      </c>
      <c r="C252" s="156"/>
      <c r="D252" s="156">
        <f>D341-D303</f>
        <v>0</v>
      </c>
      <c r="E252" s="156">
        <f>E341-E303</f>
        <v>0</v>
      </c>
      <c r="F252" s="126"/>
    </row>
    <row r="253" spans="1:6" ht="32.25" customHeight="1" thickBot="1" x14ac:dyDescent="0.3">
      <c r="A253" s="153" t="s">
        <v>23</v>
      </c>
      <c r="B253" s="156">
        <f>B252/B251</f>
        <v>420</v>
      </c>
      <c r="C253" s="156"/>
      <c r="D253" s="156" t="e">
        <f>D252/D251</f>
        <v>#DIV/0!</v>
      </c>
      <c r="E253" s="156" t="e">
        <f>E252/E251</f>
        <v>#DIV/0!</v>
      </c>
      <c r="F253" s="126"/>
    </row>
    <row r="254" spans="1:6" ht="37.5" customHeight="1" thickBot="1" x14ac:dyDescent="0.3">
      <c r="A254" s="153" t="s">
        <v>16</v>
      </c>
      <c r="B254" s="321" t="s">
        <v>22</v>
      </c>
      <c r="C254" s="157">
        <f>C251/B251</f>
        <v>0</v>
      </c>
      <c r="D254" s="157" t="e">
        <f t="shared" ref="D254:E256" si="6">D251/C251-1</f>
        <v>#DIV/0!</v>
      </c>
      <c r="E254" s="157" t="e">
        <f t="shared" si="6"/>
        <v>#DIV/0!</v>
      </c>
      <c r="F254" s="126"/>
    </row>
    <row r="255" spans="1:6" ht="32.25" customHeight="1" thickBot="1" x14ac:dyDescent="0.3">
      <c r="A255" s="153" t="s">
        <v>17</v>
      </c>
      <c r="B255" s="321" t="s">
        <v>22</v>
      </c>
      <c r="C255" s="157">
        <f>C252/B252</f>
        <v>0</v>
      </c>
      <c r="D255" s="157" t="e">
        <f t="shared" si="6"/>
        <v>#DIV/0!</v>
      </c>
      <c r="E255" s="157" t="e">
        <f t="shared" si="6"/>
        <v>#DIV/0!</v>
      </c>
      <c r="F255" s="126"/>
    </row>
    <row r="256" spans="1:6" ht="30.75" thickBot="1" x14ac:dyDescent="0.3">
      <c r="A256" s="153" t="s">
        <v>18</v>
      </c>
      <c r="B256" s="321" t="s">
        <v>22</v>
      </c>
      <c r="C256" s="157">
        <f>C253/B253</f>
        <v>0</v>
      </c>
      <c r="D256" s="157" t="e">
        <f t="shared" si="6"/>
        <v>#DIV/0!</v>
      </c>
      <c r="E256" s="157" t="e">
        <f t="shared" si="6"/>
        <v>#DIV/0!</v>
      </c>
      <c r="F256" s="126"/>
    </row>
    <row r="257" spans="1:6" ht="36" customHeight="1" thickBot="1" x14ac:dyDescent="0.3">
      <c r="A257" s="648" t="s">
        <v>241</v>
      </c>
      <c r="B257" s="649"/>
      <c r="C257" s="649"/>
      <c r="D257" s="649"/>
      <c r="E257" s="650"/>
      <c r="F257" s="126"/>
    </row>
    <row r="258" spans="1:6" ht="36" customHeight="1" x14ac:dyDescent="0.25">
      <c r="A258" s="646"/>
      <c r="B258" s="154">
        <v>2019</v>
      </c>
      <c r="C258" s="154">
        <v>2020</v>
      </c>
      <c r="D258" s="154">
        <v>2021</v>
      </c>
      <c r="E258" s="154">
        <v>2022</v>
      </c>
      <c r="F258" s="126"/>
    </row>
    <row r="259" spans="1:6" ht="16.5" customHeight="1" thickBot="1" x14ac:dyDescent="0.3">
      <c r="A259" s="647"/>
      <c r="B259" s="155" t="s">
        <v>5</v>
      </c>
      <c r="C259" s="155" t="s">
        <v>6</v>
      </c>
      <c r="D259" s="155" t="s">
        <v>6</v>
      </c>
      <c r="E259" s="155" t="s">
        <v>6</v>
      </c>
      <c r="F259" s="126"/>
    </row>
    <row r="260" spans="1:6" ht="33.75" customHeight="1" thickBot="1" x14ac:dyDescent="0.3">
      <c r="A260" s="158" t="s">
        <v>40</v>
      </c>
      <c r="B260" s="159">
        <f>B261+B262+B263+B264</f>
        <v>420</v>
      </c>
      <c r="C260" s="159">
        <f>C261+C262+C263+C264</f>
        <v>0</v>
      </c>
      <c r="D260" s="159">
        <f>D261+D262+D263+D264</f>
        <v>0</v>
      </c>
      <c r="E260" s="159">
        <f>E261+E262+E263+E264</f>
        <v>0</v>
      </c>
      <c r="F260" s="126"/>
    </row>
    <row r="261" spans="1:6" ht="32.25" customHeight="1" thickBot="1" x14ac:dyDescent="0.3">
      <c r="A261" s="160" t="s">
        <v>50</v>
      </c>
      <c r="B261" s="159">
        <v>420</v>
      </c>
      <c r="C261" s="159"/>
      <c r="D261" s="159"/>
      <c r="E261" s="159"/>
      <c r="F261" s="126"/>
    </row>
    <row r="262" spans="1:6" ht="15.75" thickBot="1" x14ac:dyDescent="0.3">
      <c r="A262" s="160" t="s">
        <v>54</v>
      </c>
      <c r="B262" s="159"/>
      <c r="C262" s="159"/>
      <c r="D262" s="159"/>
      <c r="E262" s="159"/>
      <c r="F262" s="126"/>
    </row>
    <row r="263" spans="1:6" ht="15.75" thickBot="1" x14ac:dyDescent="0.3">
      <c r="A263" s="160" t="s">
        <v>55</v>
      </c>
      <c r="B263" s="159"/>
      <c r="C263" s="159"/>
      <c r="D263" s="159"/>
      <c r="E263" s="159"/>
      <c r="F263" s="126"/>
    </row>
    <row r="264" spans="1:6" ht="33" customHeight="1" thickBot="1" x14ac:dyDescent="0.3">
      <c r="A264" s="160" t="s">
        <v>56</v>
      </c>
      <c r="B264" s="159"/>
      <c r="C264" s="159"/>
      <c r="D264" s="159"/>
      <c r="E264" s="159"/>
      <c r="F264" s="126"/>
    </row>
    <row r="265" spans="1:6" ht="30.75" thickBot="1" x14ac:dyDescent="0.3">
      <c r="A265" s="158" t="s">
        <v>41</v>
      </c>
      <c r="B265" s="161">
        <f>B266+B267+B268+B269</f>
        <v>0</v>
      </c>
      <c r="C265" s="161">
        <f>C266+C267+C268+C269</f>
        <v>0</v>
      </c>
      <c r="D265" s="161">
        <f>D266+D267+D268+D269</f>
        <v>0</v>
      </c>
      <c r="E265" s="161">
        <f>E266+E267+E268+E269</f>
        <v>0</v>
      </c>
      <c r="F265" s="126"/>
    </row>
    <row r="266" spans="1:6" ht="15.75" thickBot="1" x14ac:dyDescent="0.3">
      <c r="A266" s="160" t="s">
        <v>50</v>
      </c>
      <c r="B266" s="161"/>
      <c r="C266" s="159"/>
      <c r="D266" s="159"/>
      <c r="E266" s="159"/>
      <c r="F266" s="126"/>
    </row>
    <row r="267" spans="1:6" ht="46.5" customHeight="1" thickBot="1" x14ac:dyDescent="0.3">
      <c r="A267" s="160" t="s">
        <v>54</v>
      </c>
      <c r="B267" s="161"/>
      <c r="C267" s="159"/>
      <c r="D267" s="159"/>
      <c r="E267" s="159"/>
      <c r="F267" s="126"/>
    </row>
    <row r="268" spans="1:6" ht="24" customHeight="1" thickBot="1" x14ac:dyDescent="0.3">
      <c r="A268" s="160" t="s">
        <v>55</v>
      </c>
      <c r="B268" s="161"/>
      <c r="C268" s="159"/>
      <c r="D268" s="159"/>
      <c r="E268" s="159"/>
      <c r="F268" s="126"/>
    </row>
    <row r="269" spans="1:6" ht="19.5" customHeight="1" thickBot="1" x14ac:dyDescent="0.3">
      <c r="A269" s="160" t="s">
        <v>56</v>
      </c>
      <c r="B269" s="161"/>
      <c r="C269" s="159"/>
      <c r="D269" s="159"/>
      <c r="E269" s="159"/>
      <c r="F269" s="126"/>
    </row>
    <row r="270" spans="1:6" ht="34.5" customHeight="1" thickBot="1" x14ac:dyDescent="0.3">
      <c r="A270" s="192" t="s">
        <v>34</v>
      </c>
      <c r="B270" s="161">
        <f>B260+B265</f>
        <v>420</v>
      </c>
      <c r="C270" s="161">
        <f>C260+C265</f>
        <v>0</v>
      </c>
      <c r="D270" s="161">
        <f>D260+D265</f>
        <v>0</v>
      </c>
      <c r="E270" s="161">
        <f>E260+E265</f>
        <v>0</v>
      </c>
      <c r="F270" s="126"/>
    </row>
    <row r="271" spans="1:6" ht="64.5" customHeight="1" thickBot="1" x14ac:dyDescent="0.3">
      <c r="A271" s="151" t="s">
        <v>57</v>
      </c>
      <c r="B271" s="189" t="s">
        <v>238</v>
      </c>
      <c r="C271" s="190" t="s">
        <v>53</v>
      </c>
      <c r="D271" s="664" t="s">
        <v>242</v>
      </c>
      <c r="E271" s="665"/>
      <c r="F271" s="126"/>
    </row>
    <row r="272" spans="1:6" ht="14.25" customHeight="1" thickBot="1" x14ac:dyDescent="0.3">
      <c r="A272" s="191"/>
      <c r="B272" s="660"/>
      <c r="C272" s="661"/>
      <c r="D272" s="661"/>
      <c r="E272" s="662"/>
      <c r="F272" s="126"/>
    </row>
    <row r="273" spans="1:6" ht="35.25" customHeight="1" thickBot="1" x14ac:dyDescent="0.3">
      <c r="A273" s="153" t="s">
        <v>9</v>
      </c>
      <c r="B273" s="651" t="s">
        <v>434</v>
      </c>
      <c r="C273" s="652"/>
      <c r="D273" s="652"/>
      <c r="E273" s="653"/>
      <c r="F273" s="126"/>
    </row>
    <row r="274" spans="1:6" ht="29.25" customHeight="1" thickBot="1" x14ac:dyDescent="0.3">
      <c r="A274" s="153" t="s">
        <v>14</v>
      </c>
      <c r="B274" s="654" t="s">
        <v>240</v>
      </c>
      <c r="C274" s="655"/>
      <c r="D274" s="655"/>
      <c r="E274" s="656"/>
      <c r="F274" s="126"/>
    </row>
    <row r="275" spans="1:6" x14ac:dyDescent="0.25">
      <c r="A275" s="646"/>
      <c r="B275" s="154">
        <v>2019</v>
      </c>
      <c r="C275" s="154">
        <v>2020</v>
      </c>
      <c r="D275" s="154">
        <v>2021</v>
      </c>
      <c r="E275" s="154">
        <v>2022</v>
      </c>
      <c r="F275" s="126"/>
    </row>
    <row r="276" spans="1:6" ht="31.5" customHeight="1" thickBot="1" x14ac:dyDescent="0.3">
      <c r="A276" s="647"/>
      <c r="B276" s="155" t="s">
        <v>5</v>
      </c>
      <c r="C276" s="155" t="s">
        <v>6</v>
      </c>
      <c r="D276" s="155" t="s">
        <v>6</v>
      </c>
      <c r="E276" s="155" t="s">
        <v>6</v>
      </c>
      <c r="F276" s="126"/>
    </row>
    <row r="277" spans="1:6" ht="32.25" customHeight="1" thickBot="1" x14ac:dyDescent="0.3">
      <c r="A277" s="153" t="s">
        <v>8</v>
      </c>
      <c r="B277" s="156"/>
      <c r="C277" s="156">
        <v>1</v>
      </c>
      <c r="D277" s="156"/>
      <c r="E277" s="156"/>
      <c r="F277" s="126"/>
    </row>
    <row r="278" spans="1:6" ht="47.25" customHeight="1" thickBot="1" x14ac:dyDescent="0.3">
      <c r="A278" s="153" t="s">
        <v>15</v>
      </c>
      <c r="B278" s="156"/>
      <c r="C278" s="156">
        <v>50</v>
      </c>
      <c r="D278" s="156"/>
      <c r="E278" s="156" t="e">
        <f>E367-E329</f>
        <v>#DIV/0!</v>
      </c>
      <c r="F278" s="126"/>
    </row>
    <row r="279" spans="1:6" ht="32.25" customHeight="1" thickBot="1" x14ac:dyDescent="0.3">
      <c r="A279" s="153" t="s">
        <v>23</v>
      </c>
      <c r="B279" s="156" t="e">
        <f>B278/B277</f>
        <v>#DIV/0!</v>
      </c>
      <c r="C279" s="156">
        <f>C278/C277</f>
        <v>50</v>
      </c>
      <c r="D279" s="156" t="e">
        <f>D278/D277</f>
        <v>#DIV/0!</v>
      </c>
      <c r="E279" s="156" t="e">
        <f>E278/E277</f>
        <v>#DIV/0!</v>
      </c>
      <c r="F279" s="126"/>
    </row>
    <row r="280" spans="1:6" ht="37.5" customHeight="1" thickBot="1" x14ac:dyDescent="0.3">
      <c r="A280" s="153" t="s">
        <v>16</v>
      </c>
      <c r="B280" s="321" t="s">
        <v>22</v>
      </c>
      <c r="C280" s="157" t="e">
        <f>C277/B277</f>
        <v>#DIV/0!</v>
      </c>
      <c r="D280" s="157">
        <f t="shared" ref="D280:E282" si="7">D277/C277-1</f>
        <v>-1</v>
      </c>
      <c r="E280" s="157" t="e">
        <f t="shared" si="7"/>
        <v>#DIV/0!</v>
      </c>
      <c r="F280" s="126"/>
    </row>
    <row r="281" spans="1:6" ht="32.25" customHeight="1" thickBot="1" x14ac:dyDescent="0.3">
      <c r="A281" s="153" t="s">
        <v>17</v>
      </c>
      <c r="B281" s="321" t="s">
        <v>22</v>
      </c>
      <c r="C281" s="157" t="e">
        <f>C278/B278</f>
        <v>#DIV/0!</v>
      </c>
      <c r="D281" s="157">
        <f t="shared" si="7"/>
        <v>-1</v>
      </c>
      <c r="E281" s="157" t="e">
        <f t="shared" si="7"/>
        <v>#DIV/0!</v>
      </c>
      <c r="F281" s="126"/>
    </row>
    <row r="282" spans="1:6" ht="30.75" thickBot="1" x14ac:dyDescent="0.3">
      <c r="A282" s="153" t="s">
        <v>18</v>
      </c>
      <c r="B282" s="321" t="s">
        <v>22</v>
      </c>
      <c r="C282" s="157" t="e">
        <f>C279/B279</f>
        <v>#DIV/0!</v>
      </c>
      <c r="D282" s="157" t="e">
        <f t="shared" si="7"/>
        <v>#DIV/0!</v>
      </c>
      <c r="E282" s="157" t="e">
        <f t="shared" si="7"/>
        <v>#DIV/0!</v>
      </c>
      <c r="F282" s="126"/>
    </row>
    <row r="283" spans="1:6" ht="36" customHeight="1" thickBot="1" x14ac:dyDescent="0.3">
      <c r="A283" s="648" t="s">
        <v>243</v>
      </c>
      <c r="B283" s="649"/>
      <c r="C283" s="649"/>
      <c r="D283" s="649"/>
      <c r="E283" s="650"/>
      <c r="F283" s="126"/>
    </row>
    <row r="284" spans="1:6" ht="36" customHeight="1" x14ac:dyDescent="0.25">
      <c r="A284" s="646"/>
      <c r="B284" s="154">
        <v>2019</v>
      </c>
      <c r="C284" s="154">
        <v>2020</v>
      </c>
      <c r="D284" s="154">
        <v>2021</v>
      </c>
      <c r="E284" s="154">
        <v>2022</v>
      </c>
      <c r="F284" s="126"/>
    </row>
    <row r="285" spans="1:6" ht="16.5" customHeight="1" thickBot="1" x14ac:dyDescent="0.3">
      <c r="A285" s="647"/>
      <c r="B285" s="155" t="s">
        <v>5</v>
      </c>
      <c r="C285" s="155" t="s">
        <v>6</v>
      </c>
      <c r="D285" s="155" t="s">
        <v>6</v>
      </c>
      <c r="E285" s="155" t="s">
        <v>6</v>
      </c>
      <c r="F285" s="126"/>
    </row>
    <row r="286" spans="1:6" ht="33.75" customHeight="1" thickBot="1" x14ac:dyDescent="0.3">
      <c r="A286" s="158" t="s">
        <v>40</v>
      </c>
      <c r="B286" s="159">
        <f>B287+B288+B289+B290</f>
        <v>0</v>
      </c>
      <c r="C286" s="159">
        <f>C287+C288+C289+C290</f>
        <v>50</v>
      </c>
      <c r="D286" s="159">
        <f>D287+D288+D289+D290</f>
        <v>0</v>
      </c>
      <c r="E286" s="159">
        <f>E287+E288+E289+E290</f>
        <v>0</v>
      </c>
      <c r="F286" s="126"/>
    </row>
    <row r="287" spans="1:6" ht="32.25" customHeight="1" thickBot="1" x14ac:dyDescent="0.3">
      <c r="A287" s="160" t="s">
        <v>50</v>
      </c>
      <c r="B287" s="159"/>
      <c r="C287" s="159">
        <v>50</v>
      </c>
      <c r="D287" s="159"/>
      <c r="E287" s="159"/>
      <c r="F287" s="126"/>
    </row>
    <row r="288" spans="1:6" ht="15.75" thickBot="1" x14ac:dyDescent="0.3">
      <c r="A288" s="160" t="s">
        <v>54</v>
      </c>
      <c r="B288" s="159"/>
      <c r="C288" s="159"/>
      <c r="D288" s="159"/>
      <c r="E288" s="159"/>
      <c r="F288" s="126"/>
    </row>
    <row r="289" spans="1:6" ht="15.75" thickBot="1" x14ac:dyDescent="0.3">
      <c r="A289" s="160" t="s">
        <v>55</v>
      </c>
      <c r="B289" s="159"/>
      <c r="C289" s="159"/>
      <c r="D289" s="159"/>
      <c r="E289" s="159"/>
      <c r="F289" s="126"/>
    </row>
    <row r="290" spans="1:6" ht="33" customHeight="1" thickBot="1" x14ac:dyDescent="0.3">
      <c r="A290" s="160" t="s">
        <v>56</v>
      </c>
      <c r="B290" s="159"/>
      <c r="C290" s="159"/>
      <c r="D290" s="159"/>
      <c r="E290" s="159"/>
      <c r="F290" s="126"/>
    </row>
    <row r="291" spans="1:6" ht="30.75" thickBot="1" x14ac:dyDescent="0.3">
      <c r="A291" s="158" t="s">
        <v>41</v>
      </c>
      <c r="B291" s="161">
        <f>B292+B293+B294+B295</f>
        <v>0</v>
      </c>
      <c r="C291" s="161">
        <f>C292+C293+C294+C295</f>
        <v>0</v>
      </c>
      <c r="D291" s="161">
        <f>D292+D293+D294+D295</f>
        <v>0</v>
      </c>
      <c r="E291" s="161">
        <f>E292+E293+E294+E295</f>
        <v>0</v>
      </c>
      <c r="F291" s="126"/>
    </row>
    <row r="292" spans="1:6" ht="15.75" thickBot="1" x14ac:dyDescent="0.3">
      <c r="A292" s="160" t="s">
        <v>50</v>
      </c>
      <c r="B292" s="161"/>
      <c r="C292" s="159"/>
      <c r="D292" s="159"/>
      <c r="E292" s="159"/>
      <c r="F292" s="126"/>
    </row>
    <row r="293" spans="1:6" ht="46.5" customHeight="1" thickBot="1" x14ac:dyDescent="0.3">
      <c r="A293" s="160" t="s">
        <v>54</v>
      </c>
      <c r="B293" s="161"/>
      <c r="C293" s="159"/>
      <c r="D293" s="159"/>
      <c r="E293" s="159"/>
      <c r="F293" s="126"/>
    </row>
    <row r="294" spans="1:6" ht="24" customHeight="1" thickBot="1" x14ac:dyDescent="0.3">
      <c r="A294" s="160" t="s">
        <v>55</v>
      </c>
      <c r="B294" s="161"/>
      <c r="C294" s="159"/>
      <c r="D294" s="159"/>
      <c r="E294" s="159"/>
      <c r="F294" s="126"/>
    </row>
    <row r="295" spans="1:6" ht="19.5" customHeight="1" thickBot="1" x14ac:dyDescent="0.3">
      <c r="A295" s="160" t="s">
        <v>56</v>
      </c>
      <c r="B295" s="161"/>
      <c r="C295" s="159"/>
      <c r="D295" s="159"/>
      <c r="E295" s="159"/>
      <c r="F295" s="126"/>
    </row>
    <row r="296" spans="1:6" ht="34.5" customHeight="1" thickBot="1" x14ac:dyDescent="0.3">
      <c r="A296" s="192" t="s">
        <v>78</v>
      </c>
      <c r="B296" s="161">
        <f>B286+B291</f>
        <v>0</v>
      </c>
      <c r="C296" s="161">
        <f>C286+C291</f>
        <v>50</v>
      </c>
      <c r="D296" s="161">
        <f>D286+D291</f>
        <v>0</v>
      </c>
      <c r="E296" s="161">
        <f>E286+E291</f>
        <v>0</v>
      </c>
      <c r="F296" s="126"/>
    </row>
    <row r="297" spans="1:6" ht="107.25" customHeight="1" thickBot="1" x14ac:dyDescent="0.3">
      <c r="A297" s="151" t="s">
        <v>244</v>
      </c>
      <c r="B297" s="193" t="s">
        <v>245</v>
      </c>
      <c r="C297" s="190" t="s">
        <v>53</v>
      </c>
      <c r="D297" s="661"/>
      <c r="E297" s="662"/>
      <c r="F297" s="126"/>
    </row>
    <row r="298" spans="1:6" ht="15.75" thickBot="1" x14ac:dyDescent="0.3">
      <c r="A298" s="153" t="s">
        <v>9</v>
      </c>
      <c r="B298" s="651" t="s">
        <v>246</v>
      </c>
      <c r="C298" s="652"/>
      <c r="D298" s="652"/>
      <c r="E298" s="653"/>
      <c r="F298" s="126"/>
    </row>
    <row r="299" spans="1:6" ht="14.25" customHeight="1" thickBot="1" x14ac:dyDescent="0.3">
      <c r="A299" s="153" t="s">
        <v>14</v>
      </c>
      <c r="B299" s="654" t="s">
        <v>247</v>
      </c>
      <c r="C299" s="655"/>
      <c r="D299" s="655"/>
      <c r="E299" s="656"/>
      <c r="F299" s="126"/>
    </row>
    <row r="300" spans="1:6" ht="16.5" customHeight="1" x14ac:dyDescent="0.25">
      <c r="A300" s="646"/>
      <c r="B300" s="154">
        <v>2019</v>
      </c>
      <c r="C300" s="154">
        <v>2020</v>
      </c>
      <c r="D300" s="154">
        <v>2021</v>
      </c>
      <c r="E300" s="154">
        <v>2022</v>
      </c>
      <c r="F300" s="126"/>
    </row>
    <row r="301" spans="1:6" ht="24" customHeight="1" thickBot="1" x14ac:dyDescent="0.3">
      <c r="A301" s="647"/>
      <c r="B301" s="155" t="s">
        <v>5</v>
      </c>
      <c r="C301" s="155" t="s">
        <v>6</v>
      </c>
      <c r="D301" s="155" t="s">
        <v>6</v>
      </c>
      <c r="E301" s="155" t="s">
        <v>6</v>
      </c>
      <c r="F301" s="126"/>
    </row>
    <row r="302" spans="1:6" ht="15" customHeight="1" thickBot="1" x14ac:dyDescent="0.3">
      <c r="A302" s="153" t="s">
        <v>8</v>
      </c>
      <c r="B302" s="321">
        <v>500</v>
      </c>
      <c r="C302" s="156"/>
      <c r="D302" s="153"/>
      <c r="E302" s="153"/>
      <c r="F302" s="126"/>
    </row>
    <row r="303" spans="1:6" ht="15" customHeight="1" thickBot="1" x14ac:dyDescent="0.3">
      <c r="A303" s="153" t="s">
        <v>15</v>
      </c>
      <c r="B303" s="156">
        <v>8500</v>
      </c>
      <c r="C303" s="156"/>
      <c r="D303" s="156"/>
      <c r="E303" s="156"/>
      <c r="F303" s="126"/>
    </row>
    <row r="304" spans="1:6" ht="30.75" thickBot="1" x14ac:dyDescent="0.3">
      <c r="A304" s="153" t="s">
        <v>23</v>
      </c>
      <c r="B304" s="156">
        <f>B303/B302</f>
        <v>17</v>
      </c>
      <c r="C304" s="156" t="e">
        <f>C303/C302</f>
        <v>#DIV/0!</v>
      </c>
      <c r="D304" s="156" t="e">
        <f>D303/D302</f>
        <v>#DIV/0!</v>
      </c>
      <c r="E304" s="156" t="e">
        <f>E303/E302</f>
        <v>#DIV/0!</v>
      </c>
      <c r="F304" s="126"/>
    </row>
    <row r="305" spans="1:6" ht="15.75" thickBot="1" x14ac:dyDescent="0.3">
      <c r="A305" s="153" t="s">
        <v>16</v>
      </c>
      <c r="B305" s="321"/>
      <c r="C305" s="157">
        <f>C302/B302</f>
        <v>0</v>
      </c>
      <c r="D305" s="157" t="e">
        <f t="shared" ref="D305:E307" si="8">D302/C302-1</f>
        <v>#DIV/0!</v>
      </c>
      <c r="E305" s="157" t="e">
        <f t="shared" si="8"/>
        <v>#DIV/0!</v>
      </c>
      <c r="F305" s="126"/>
    </row>
    <row r="306" spans="1:6" ht="14.25" customHeight="1" thickBot="1" x14ac:dyDescent="0.3">
      <c r="A306" s="153" t="s">
        <v>17</v>
      </c>
      <c r="B306" s="321"/>
      <c r="C306" s="157">
        <f>C303/B303</f>
        <v>0</v>
      </c>
      <c r="D306" s="157" t="e">
        <f t="shared" si="8"/>
        <v>#DIV/0!</v>
      </c>
      <c r="E306" s="157" t="e">
        <f t="shared" si="8"/>
        <v>#DIV/0!</v>
      </c>
      <c r="F306" s="126"/>
    </row>
    <row r="307" spans="1:6" ht="32.25" customHeight="1" thickBot="1" x14ac:dyDescent="0.3">
      <c r="A307" s="153" t="s">
        <v>18</v>
      </c>
      <c r="B307" s="321"/>
      <c r="C307" s="157" t="e">
        <f>C304/B304</f>
        <v>#DIV/0!</v>
      </c>
      <c r="D307" s="157" t="e">
        <f t="shared" si="8"/>
        <v>#DIV/0!</v>
      </c>
      <c r="E307" s="157" t="e">
        <f t="shared" si="8"/>
        <v>#DIV/0!</v>
      </c>
      <c r="F307" s="126"/>
    </row>
    <row r="308" spans="1:6" ht="21" customHeight="1" thickBot="1" x14ac:dyDescent="0.3">
      <c r="A308" s="648" t="s">
        <v>248</v>
      </c>
      <c r="B308" s="649"/>
      <c r="C308" s="649"/>
      <c r="D308" s="649"/>
      <c r="E308" s="650"/>
      <c r="F308" s="126"/>
    </row>
    <row r="309" spans="1:6" ht="13.5" customHeight="1" x14ac:dyDescent="0.25">
      <c r="A309" s="646"/>
      <c r="B309" s="154">
        <v>2019</v>
      </c>
      <c r="C309" s="154">
        <v>2020</v>
      </c>
      <c r="D309" s="154">
        <v>2021</v>
      </c>
      <c r="E309" s="154">
        <v>2022</v>
      </c>
      <c r="F309" s="126"/>
    </row>
    <row r="310" spans="1:6" ht="15" customHeight="1" thickBot="1" x14ac:dyDescent="0.3">
      <c r="A310" s="647"/>
      <c r="B310" s="155" t="s">
        <v>5</v>
      </c>
      <c r="C310" s="155" t="s">
        <v>6</v>
      </c>
      <c r="D310" s="155" t="s">
        <v>6</v>
      </c>
      <c r="E310" s="155" t="s">
        <v>6</v>
      </c>
      <c r="F310" s="126"/>
    </row>
    <row r="311" spans="1:6" ht="15.75" customHeight="1" thickBot="1" x14ac:dyDescent="0.3">
      <c r="A311" s="158" t="s">
        <v>40</v>
      </c>
      <c r="B311" s="159">
        <f>B312+B313+B314+B315</f>
        <v>0</v>
      </c>
      <c r="C311" s="159">
        <f>C312+C313+C314+C315</f>
        <v>0</v>
      </c>
      <c r="D311" s="159">
        <f>D312+D313+D314+D315</f>
        <v>0</v>
      </c>
      <c r="E311" s="159">
        <f>E312+E313+E314+E315</f>
        <v>0</v>
      </c>
      <c r="F311" s="126"/>
    </row>
    <row r="312" spans="1:6" ht="15.75" thickBot="1" x14ac:dyDescent="0.3">
      <c r="A312" s="160" t="s">
        <v>50</v>
      </c>
      <c r="B312" s="159"/>
      <c r="C312" s="159"/>
      <c r="D312" s="159"/>
      <c r="E312" s="159"/>
      <c r="F312" s="126"/>
    </row>
    <row r="313" spans="1:6" ht="22.5" customHeight="1" thickBot="1" x14ac:dyDescent="0.3">
      <c r="A313" s="160" t="s">
        <v>54</v>
      </c>
      <c r="B313" s="159"/>
      <c r="C313" s="159"/>
      <c r="D313" s="159"/>
      <c r="E313" s="159"/>
      <c r="F313" s="126"/>
    </row>
    <row r="314" spans="1:6" ht="15.75" thickBot="1" x14ac:dyDescent="0.3">
      <c r="A314" s="160" t="s">
        <v>55</v>
      </c>
      <c r="B314" s="159"/>
      <c r="C314" s="159"/>
      <c r="D314" s="159"/>
      <c r="E314" s="159"/>
      <c r="F314" s="126"/>
    </row>
    <row r="315" spans="1:6" ht="18.75" customHeight="1" thickBot="1" x14ac:dyDescent="0.3">
      <c r="A315" s="160" t="s">
        <v>56</v>
      </c>
      <c r="B315" s="159"/>
      <c r="C315" s="159"/>
      <c r="D315" s="159"/>
      <c r="E315" s="159"/>
      <c r="F315" s="126"/>
    </row>
    <row r="316" spans="1:6" ht="19.5" customHeight="1" thickBot="1" x14ac:dyDescent="0.3">
      <c r="A316" s="158" t="s">
        <v>41</v>
      </c>
      <c r="B316" s="161">
        <f>B317+B318+B319+B320</f>
        <v>8500</v>
      </c>
      <c r="C316" s="161">
        <f>C317+C318+C319+C320</f>
        <v>0</v>
      </c>
      <c r="D316" s="161">
        <f>D317+D318+D319+D320</f>
        <v>0</v>
      </c>
      <c r="E316" s="161">
        <f>E317+E318+E319+E320</f>
        <v>0</v>
      </c>
      <c r="F316" s="126"/>
    </row>
    <row r="317" spans="1:6" ht="15.75" customHeight="1" thickBot="1" x14ac:dyDescent="0.3">
      <c r="A317" s="160" t="s">
        <v>50</v>
      </c>
      <c r="B317" s="161">
        <v>8500</v>
      </c>
      <c r="C317" s="159"/>
      <c r="D317" s="159"/>
      <c r="E317" s="159"/>
      <c r="F317" s="126"/>
    </row>
    <row r="318" spans="1:6" ht="13.5" customHeight="1" thickBot="1" x14ac:dyDescent="0.3">
      <c r="A318" s="160" t="s">
        <v>54</v>
      </c>
      <c r="B318" s="161"/>
      <c r="C318" s="159"/>
      <c r="D318" s="159"/>
      <c r="E318" s="159"/>
      <c r="F318" s="126"/>
    </row>
    <row r="319" spans="1:6" ht="18.75" customHeight="1" thickBot="1" x14ac:dyDescent="0.3">
      <c r="A319" s="160" t="s">
        <v>55</v>
      </c>
      <c r="B319" s="161"/>
      <c r="C319" s="159"/>
      <c r="D319" s="159"/>
      <c r="E319" s="159"/>
      <c r="F319" s="126"/>
    </row>
    <row r="320" spans="1:6" ht="21" customHeight="1" thickBot="1" x14ac:dyDescent="0.3">
      <c r="A320" s="160" t="s">
        <v>56</v>
      </c>
      <c r="B320" s="161"/>
      <c r="C320" s="159"/>
      <c r="D320" s="159"/>
      <c r="E320" s="159"/>
      <c r="F320" s="126"/>
    </row>
    <row r="321" spans="1:6" ht="32.25" customHeight="1" thickBot="1" x14ac:dyDescent="0.3">
      <c r="A321" s="192" t="s">
        <v>111</v>
      </c>
      <c r="B321" s="161">
        <f>B311+B316</f>
        <v>8500</v>
      </c>
      <c r="C321" s="161">
        <f>C311+C316</f>
        <v>0</v>
      </c>
      <c r="D321" s="161">
        <f>D311+D316</f>
        <v>0</v>
      </c>
      <c r="E321" s="161">
        <f>E311+E316</f>
        <v>0</v>
      </c>
      <c r="F321" s="126"/>
    </row>
    <row r="322" spans="1:6" ht="71.25" customHeight="1" thickBot="1" x14ac:dyDescent="0.3">
      <c r="A322" s="151" t="s">
        <v>81</v>
      </c>
      <c r="B322" s="184" t="s">
        <v>249</v>
      </c>
      <c r="C322" s="185" t="s">
        <v>53</v>
      </c>
      <c r="D322" s="186"/>
      <c r="E322" s="187"/>
      <c r="F322" s="126"/>
    </row>
    <row r="323" spans="1:6" ht="129.75" customHeight="1" thickBot="1" x14ac:dyDescent="0.3">
      <c r="A323" s="153" t="s">
        <v>9</v>
      </c>
      <c r="B323" s="651" t="s">
        <v>250</v>
      </c>
      <c r="C323" s="652"/>
      <c r="D323" s="652"/>
      <c r="E323" s="653"/>
      <c r="F323" s="126"/>
    </row>
    <row r="324" spans="1:6" ht="15.75" thickBot="1" x14ac:dyDescent="0.3">
      <c r="A324" s="153" t="s">
        <v>14</v>
      </c>
      <c r="B324" s="654" t="s">
        <v>251</v>
      </c>
      <c r="C324" s="655"/>
      <c r="D324" s="655"/>
      <c r="E324" s="656"/>
      <c r="F324" s="126"/>
    </row>
    <row r="325" spans="1:6" ht="16.5" customHeight="1" x14ac:dyDescent="0.25">
      <c r="A325" s="646"/>
      <c r="B325" s="154">
        <v>2019</v>
      </c>
      <c r="C325" s="154">
        <v>2020</v>
      </c>
      <c r="D325" s="154">
        <v>2021</v>
      </c>
      <c r="E325" s="154">
        <v>2022</v>
      </c>
      <c r="F325" s="126"/>
    </row>
    <row r="326" spans="1:6" ht="18" customHeight="1" thickBot="1" x14ac:dyDescent="0.3">
      <c r="A326" s="647"/>
      <c r="B326" s="155" t="s">
        <v>5</v>
      </c>
      <c r="C326" s="155" t="s">
        <v>6</v>
      </c>
      <c r="D326" s="155" t="s">
        <v>6</v>
      </c>
      <c r="E326" s="155" t="s">
        <v>6</v>
      </c>
      <c r="F326" s="126"/>
    </row>
    <row r="327" spans="1:6" ht="18" customHeight="1" thickBot="1" x14ac:dyDescent="0.3">
      <c r="A327" s="153" t="s">
        <v>8</v>
      </c>
      <c r="B327" s="321">
        <v>600</v>
      </c>
      <c r="C327" s="156"/>
      <c r="D327" s="153"/>
      <c r="E327" s="153"/>
      <c r="F327" s="126"/>
    </row>
    <row r="328" spans="1:6" ht="15.75" customHeight="1" thickBot="1" x14ac:dyDescent="0.3">
      <c r="A328" s="153" t="s">
        <v>15</v>
      </c>
      <c r="B328" s="156">
        <v>3000</v>
      </c>
      <c r="C328" s="156"/>
      <c r="D328" s="156">
        <f>D346</f>
        <v>0</v>
      </c>
      <c r="E328" s="156">
        <f>E346</f>
        <v>0</v>
      </c>
      <c r="F328" s="126"/>
    </row>
    <row r="329" spans="1:6" ht="32.25" customHeight="1" thickBot="1" x14ac:dyDescent="0.3">
      <c r="A329" s="153" t="s">
        <v>23</v>
      </c>
      <c r="B329" s="156">
        <f>B328/B327</f>
        <v>5</v>
      </c>
      <c r="C329" s="156" t="e">
        <f>C328/C327</f>
        <v>#DIV/0!</v>
      </c>
      <c r="D329" s="156" t="e">
        <f>D328/D327</f>
        <v>#DIV/0!</v>
      </c>
      <c r="E329" s="156" t="e">
        <f>E328/E327</f>
        <v>#DIV/0!</v>
      </c>
      <c r="F329" s="126"/>
    </row>
    <row r="330" spans="1:6" ht="50.25" customHeight="1" thickBot="1" x14ac:dyDescent="0.3">
      <c r="A330" s="153" t="s">
        <v>16</v>
      </c>
      <c r="B330" s="321" t="s">
        <v>22</v>
      </c>
      <c r="C330" s="157">
        <f t="shared" ref="C330:E332" si="9">C327/B327-1</f>
        <v>-1</v>
      </c>
      <c r="D330" s="157" t="e">
        <f t="shared" si="9"/>
        <v>#DIV/0!</v>
      </c>
      <c r="E330" s="157" t="e">
        <f t="shared" si="9"/>
        <v>#DIV/0!</v>
      </c>
      <c r="F330" s="126"/>
    </row>
    <row r="331" spans="1:6" ht="30.75" thickBot="1" x14ac:dyDescent="0.3">
      <c r="A331" s="153" t="s">
        <v>17</v>
      </c>
      <c r="B331" s="321" t="s">
        <v>22</v>
      </c>
      <c r="C331" s="157">
        <f t="shared" si="9"/>
        <v>-1</v>
      </c>
      <c r="D331" s="157" t="e">
        <f t="shared" si="9"/>
        <v>#DIV/0!</v>
      </c>
      <c r="E331" s="157" t="e">
        <f t="shared" si="9"/>
        <v>#DIV/0!</v>
      </c>
      <c r="F331" s="126"/>
    </row>
    <row r="332" spans="1:6" ht="30.75" thickBot="1" x14ac:dyDescent="0.3">
      <c r="A332" s="153" t="s">
        <v>18</v>
      </c>
      <c r="B332" s="321" t="s">
        <v>22</v>
      </c>
      <c r="C332" s="157" t="e">
        <f t="shared" si="9"/>
        <v>#DIV/0!</v>
      </c>
      <c r="D332" s="157" t="e">
        <f t="shared" si="9"/>
        <v>#DIV/0!</v>
      </c>
      <c r="E332" s="157" t="e">
        <f t="shared" si="9"/>
        <v>#DIV/0!</v>
      </c>
      <c r="F332" s="126"/>
    </row>
    <row r="333" spans="1:6" ht="13.5" customHeight="1" thickBot="1" x14ac:dyDescent="0.3">
      <c r="A333" s="648" t="s">
        <v>252</v>
      </c>
      <c r="B333" s="649"/>
      <c r="C333" s="649"/>
      <c r="D333" s="649"/>
      <c r="E333" s="650"/>
      <c r="F333" s="126"/>
    </row>
    <row r="334" spans="1:6" x14ac:dyDescent="0.25">
      <c r="A334" s="646"/>
      <c r="B334" s="154">
        <v>2019</v>
      </c>
      <c r="C334" s="154">
        <v>2020</v>
      </c>
      <c r="D334" s="154">
        <v>2021</v>
      </c>
      <c r="E334" s="154">
        <v>2022</v>
      </c>
      <c r="F334" s="126"/>
    </row>
    <row r="335" spans="1:6" ht="15.75" thickBot="1" x14ac:dyDescent="0.3">
      <c r="A335" s="647"/>
      <c r="B335" s="155" t="s">
        <v>5</v>
      </c>
      <c r="C335" s="155" t="s">
        <v>6</v>
      </c>
      <c r="D335" s="155" t="s">
        <v>6</v>
      </c>
      <c r="E335" s="155" t="s">
        <v>6</v>
      </c>
      <c r="F335" s="126"/>
    </row>
    <row r="336" spans="1:6" ht="30.75" thickBot="1" x14ac:dyDescent="0.3">
      <c r="A336" s="158" t="s">
        <v>40</v>
      </c>
      <c r="B336" s="159">
        <f>B337+B338+B339+B340</f>
        <v>0</v>
      </c>
      <c r="C336" s="159">
        <f>C337+C338+C339+C340</f>
        <v>0</v>
      </c>
      <c r="D336" s="159">
        <f>D337+D338+D339+D340</f>
        <v>0</v>
      </c>
      <c r="E336" s="159">
        <f>E337+E338+E339+E340</f>
        <v>0</v>
      </c>
      <c r="F336" s="126"/>
    </row>
    <row r="337" spans="1:6" ht="15.75" thickBot="1" x14ac:dyDescent="0.3">
      <c r="A337" s="160" t="s">
        <v>50</v>
      </c>
      <c r="B337" s="159"/>
      <c r="C337" s="159"/>
      <c r="D337" s="159"/>
      <c r="E337" s="159"/>
      <c r="F337" s="126"/>
    </row>
    <row r="338" spans="1:6" ht="15.75" thickBot="1" x14ac:dyDescent="0.3">
      <c r="A338" s="160" t="s">
        <v>54</v>
      </c>
      <c r="B338" s="159"/>
      <c r="C338" s="159"/>
      <c r="D338" s="159"/>
      <c r="E338" s="159"/>
      <c r="F338" s="126"/>
    </row>
    <row r="339" spans="1:6" ht="15.75" thickBot="1" x14ac:dyDescent="0.3">
      <c r="A339" s="160" t="s">
        <v>55</v>
      </c>
      <c r="B339" s="159"/>
      <c r="C339" s="159"/>
      <c r="D339" s="159"/>
      <c r="E339" s="159"/>
      <c r="F339" s="126"/>
    </row>
    <row r="340" spans="1:6" ht="15.75" customHeight="1" thickBot="1" x14ac:dyDescent="0.3">
      <c r="A340" s="160" t="s">
        <v>56</v>
      </c>
      <c r="B340" s="159"/>
      <c r="C340" s="159"/>
      <c r="D340" s="159"/>
      <c r="E340" s="159"/>
      <c r="F340" s="126"/>
    </row>
    <row r="341" spans="1:6" ht="30.75" thickBot="1" x14ac:dyDescent="0.3">
      <c r="A341" s="158" t="s">
        <v>41</v>
      </c>
      <c r="B341" s="161">
        <f>B342+B343+B344+B345</f>
        <v>3000</v>
      </c>
      <c r="C341" s="161">
        <f>C342+C343+C344+C345</f>
        <v>0</v>
      </c>
      <c r="D341" s="161">
        <f>D342+D343+D344+D345</f>
        <v>0</v>
      </c>
      <c r="E341" s="161">
        <f>E342+E343+E344+E345</f>
        <v>0</v>
      </c>
      <c r="F341" s="126"/>
    </row>
    <row r="342" spans="1:6" ht="15.75" thickBot="1" x14ac:dyDescent="0.3">
      <c r="A342" s="160" t="s">
        <v>50</v>
      </c>
      <c r="B342" s="161">
        <v>3000</v>
      </c>
      <c r="C342" s="159"/>
      <c r="D342" s="159"/>
      <c r="E342" s="159"/>
      <c r="F342" s="126"/>
    </row>
    <row r="343" spans="1:6" ht="15.75" thickBot="1" x14ac:dyDescent="0.3">
      <c r="A343" s="160" t="s">
        <v>54</v>
      </c>
      <c r="B343" s="161"/>
      <c r="C343" s="159"/>
      <c r="D343" s="159"/>
      <c r="E343" s="159"/>
      <c r="F343" s="126"/>
    </row>
    <row r="344" spans="1:6" ht="15.75" thickBot="1" x14ac:dyDescent="0.3">
      <c r="A344" s="160" t="s">
        <v>55</v>
      </c>
      <c r="B344" s="161"/>
      <c r="C344" s="159"/>
      <c r="D344" s="159"/>
      <c r="E344" s="159"/>
      <c r="F344" s="126"/>
    </row>
    <row r="345" spans="1:6" ht="15.75" thickBot="1" x14ac:dyDescent="0.3">
      <c r="A345" s="160" t="s">
        <v>56</v>
      </c>
      <c r="B345" s="161"/>
      <c r="C345" s="159"/>
      <c r="D345" s="159"/>
      <c r="E345" s="159"/>
      <c r="F345" s="126"/>
    </row>
    <row r="346" spans="1:6" ht="30.75" customHeight="1" thickBot="1" x14ac:dyDescent="0.3">
      <c r="A346" s="188" t="s">
        <v>82</v>
      </c>
      <c r="B346" s="161">
        <f>B336+B341</f>
        <v>3000</v>
      </c>
      <c r="C346" s="161">
        <f>C336+C341</f>
        <v>0</v>
      </c>
      <c r="D346" s="161">
        <f>D336+D341</f>
        <v>0</v>
      </c>
      <c r="E346" s="161">
        <f>E336+E341</f>
        <v>0</v>
      </c>
      <c r="F346" s="126"/>
    </row>
    <row r="347" spans="1:6" ht="78.75" customHeight="1" thickBot="1" x14ac:dyDescent="0.3">
      <c r="A347" s="194" t="s">
        <v>83</v>
      </c>
      <c r="B347" s="195" t="s">
        <v>253</v>
      </c>
      <c r="C347" s="185" t="s">
        <v>53</v>
      </c>
      <c r="D347" s="186" t="s">
        <v>254</v>
      </c>
      <c r="E347" s="187"/>
      <c r="F347" s="126"/>
    </row>
    <row r="348" spans="1:6" ht="39.75" customHeight="1" thickBot="1" x14ac:dyDescent="0.3">
      <c r="A348" s="153" t="s">
        <v>9</v>
      </c>
      <c r="B348" s="651" t="s">
        <v>255</v>
      </c>
      <c r="C348" s="652"/>
      <c r="D348" s="652"/>
      <c r="E348" s="653"/>
      <c r="F348" s="126"/>
    </row>
    <row r="349" spans="1:6" ht="24" customHeight="1" thickBot="1" x14ac:dyDescent="0.3">
      <c r="A349" s="153" t="s">
        <v>14</v>
      </c>
      <c r="B349" s="654" t="s">
        <v>237</v>
      </c>
      <c r="C349" s="655"/>
      <c r="D349" s="655"/>
      <c r="E349" s="656"/>
      <c r="F349" s="126"/>
    </row>
    <row r="350" spans="1:6" ht="21" customHeight="1" x14ac:dyDescent="0.25">
      <c r="A350" s="646"/>
      <c r="B350" s="154">
        <v>2019</v>
      </c>
      <c r="C350" s="154">
        <v>2020</v>
      </c>
      <c r="D350" s="154">
        <v>2021</v>
      </c>
      <c r="E350" s="154">
        <v>2022</v>
      </c>
      <c r="F350" s="126"/>
    </row>
    <row r="351" spans="1:6" ht="21.75" customHeight="1" thickBot="1" x14ac:dyDescent="0.3">
      <c r="A351" s="647"/>
      <c r="B351" s="155" t="s">
        <v>5</v>
      </c>
      <c r="C351" s="155" t="s">
        <v>6</v>
      </c>
      <c r="D351" s="155" t="s">
        <v>6</v>
      </c>
      <c r="E351" s="155" t="s">
        <v>6</v>
      </c>
      <c r="F351" s="126"/>
    </row>
    <row r="352" spans="1:6" ht="45" customHeight="1" thickBot="1" x14ac:dyDescent="0.3">
      <c r="A352" s="153" t="s">
        <v>8</v>
      </c>
      <c r="B352" s="153"/>
      <c r="C352" s="156">
        <v>1</v>
      </c>
      <c r="D352" s="321">
        <v>1</v>
      </c>
      <c r="E352" s="153"/>
      <c r="F352" s="126"/>
    </row>
    <row r="353" spans="1:6" ht="15.75" thickBot="1" x14ac:dyDescent="0.3">
      <c r="A353" s="153" t="s">
        <v>15</v>
      </c>
      <c r="B353" s="156">
        <f>B371</f>
        <v>0</v>
      </c>
      <c r="C353" s="156">
        <v>5000</v>
      </c>
      <c r="D353" s="156">
        <v>5000</v>
      </c>
      <c r="E353" s="156">
        <f>E371</f>
        <v>0</v>
      </c>
      <c r="F353" s="126"/>
    </row>
    <row r="354" spans="1:6" ht="25.5" customHeight="1" thickBot="1" x14ac:dyDescent="0.3">
      <c r="A354" s="153" t="s">
        <v>23</v>
      </c>
      <c r="B354" s="156" t="e">
        <f>B353/B352</f>
        <v>#DIV/0!</v>
      </c>
      <c r="C354" s="156">
        <f>C353/C352</f>
        <v>5000</v>
      </c>
      <c r="D354" s="156">
        <f>D353/D352</f>
        <v>5000</v>
      </c>
      <c r="E354" s="156" t="e">
        <f>E353/E352</f>
        <v>#DIV/0!</v>
      </c>
      <c r="F354" s="126"/>
    </row>
    <row r="355" spans="1:6" ht="15.75" thickBot="1" x14ac:dyDescent="0.3">
      <c r="A355" s="153" t="s">
        <v>16</v>
      </c>
      <c r="B355" s="321" t="s">
        <v>22</v>
      </c>
      <c r="C355" s="157" t="e">
        <f t="shared" ref="C355:E357" si="10">C352/B352-1</f>
        <v>#DIV/0!</v>
      </c>
      <c r="D355" s="157">
        <f t="shared" si="10"/>
        <v>0</v>
      </c>
      <c r="E355" s="157">
        <f t="shared" si="10"/>
        <v>-1</v>
      </c>
      <c r="F355" s="126"/>
    </row>
    <row r="356" spans="1:6" ht="18" customHeight="1" thickBot="1" x14ac:dyDescent="0.3">
      <c r="A356" s="153" t="s">
        <v>17</v>
      </c>
      <c r="B356" s="321" t="s">
        <v>22</v>
      </c>
      <c r="C356" s="157" t="e">
        <f t="shared" si="10"/>
        <v>#DIV/0!</v>
      </c>
      <c r="D356" s="157">
        <f t="shared" si="10"/>
        <v>0</v>
      </c>
      <c r="E356" s="157">
        <f t="shared" si="10"/>
        <v>-1</v>
      </c>
      <c r="F356" s="126"/>
    </row>
    <row r="357" spans="1:6" ht="30.75" thickBot="1" x14ac:dyDescent="0.3">
      <c r="A357" s="153" t="s">
        <v>18</v>
      </c>
      <c r="B357" s="321" t="s">
        <v>22</v>
      </c>
      <c r="C357" s="157" t="e">
        <f t="shared" si="10"/>
        <v>#DIV/0!</v>
      </c>
      <c r="D357" s="157">
        <f t="shared" si="10"/>
        <v>0</v>
      </c>
      <c r="E357" s="157" t="e">
        <f t="shared" si="10"/>
        <v>#DIV/0!</v>
      </c>
      <c r="F357" s="126"/>
    </row>
    <row r="358" spans="1:6" ht="15.75" thickBot="1" x14ac:dyDescent="0.3">
      <c r="A358" s="648" t="s">
        <v>256</v>
      </c>
      <c r="B358" s="649"/>
      <c r="C358" s="649"/>
      <c r="D358" s="649"/>
      <c r="E358" s="650"/>
      <c r="F358" s="126"/>
    </row>
    <row r="359" spans="1:6" x14ac:dyDescent="0.25">
      <c r="A359" s="646"/>
      <c r="B359" s="154">
        <v>2019</v>
      </c>
      <c r="C359" s="154">
        <v>2020</v>
      </c>
      <c r="D359" s="154">
        <v>2021</v>
      </c>
      <c r="E359" s="154">
        <v>2022</v>
      </c>
      <c r="F359" s="126"/>
    </row>
    <row r="360" spans="1:6" ht="15.75" thickBot="1" x14ac:dyDescent="0.3">
      <c r="A360" s="647"/>
      <c r="B360" s="155" t="s">
        <v>5</v>
      </c>
      <c r="C360" s="155" t="s">
        <v>6</v>
      </c>
      <c r="D360" s="155" t="s">
        <v>6</v>
      </c>
      <c r="E360" s="155" t="s">
        <v>6</v>
      </c>
      <c r="F360" s="126"/>
    </row>
    <row r="361" spans="1:6" ht="30.75" thickBot="1" x14ac:dyDescent="0.3">
      <c r="A361" s="158" t="s">
        <v>40</v>
      </c>
      <c r="B361" s="159">
        <f>B362+B363+B364+B365</f>
        <v>0</v>
      </c>
      <c r="C361" s="159">
        <f>C362+C363+C364+C365</f>
        <v>0</v>
      </c>
      <c r="D361" s="159">
        <f>D362+D363+D364+D365</f>
        <v>0</v>
      </c>
      <c r="E361" s="159">
        <f>E362+E363+E364+E365</f>
        <v>0</v>
      </c>
      <c r="F361" s="126"/>
    </row>
    <row r="362" spans="1:6" ht="15.75" customHeight="1" thickBot="1" x14ac:dyDescent="0.3">
      <c r="A362" s="160" t="s">
        <v>50</v>
      </c>
      <c r="B362" s="159"/>
      <c r="C362" s="159"/>
      <c r="D362" s="159"/>
      <c r="E362" s="159"/>
      <c r="F362" s="126"/>
    </row>
    <row r="363" spans="1:6" ht="15.75" thickBot="1" x14ac:dyDescent="0.3">
      <c r="A363" s="160" t="s">
        <v>54</v>
      </c>
      <c r="B363" s="159"/>
      <c r="C363" s="159"/>
      <c r="D363" s="159"/>
      <c r="E363" s="159"/>
      <c r="F363" s="126"/>
    </row>
    <row r="364" spans="1:6" ht="15.75" thickBot="1" x14ac:dyDescent="0.3">
      <c r="A364" s="160" t="s">
        <v>55</v>
      </c>
      <c r="B364" s="159"/>
      <c r="C364" s="159"/>
      <c r="D364" s="159"/>
      <c r="E364" s="159"/>
      <c r="F364" s="126"/>
    </row>
    <row r="365" spans="1:6" ht="15.75" thickBot="1" x14ac:dyDescent="0.3">
      <c r="A365" s="160" t="s">
        <v>56</v>
      </c>
      <c r="B365" s="159"/>
      <c r="C365" s="159"/>
      <c r="D365" s="159"/>
      <c r="E365" s="159"/>
      <c r="F365" s="126"/>
    </row>
    <row r="366" spans="1:6" ht="30.75" thickBot="1" x14ac:dyDescent="0.3">
      <c r="A366" s="158" t="s">
        <v>41</v>
      </c>
      <c r="B366" s="161">
        <f>B367+B368+B369+B370</f>
        <v>0</v>
      </c>
      <c r="C366" s="161">
        <f>C367+C368+C369+C370</f>
        <v>5000</v>
      </c>
      <c r="D366" s="161">
        <f>D367+D368+D369+D370</f>
        <v>5000</v>
      </c>
      <c r="E366" s="161">
        <f>E367+E368+E369+E370</f>
        <v>0</v>
      </c>
      <c r="F366" s="126"/>
    </row>
    <row r="367" spans="1:6" ht="16.5" customHeight="1" thickBot="1" x14ac:dyDescent="0.3">
      <c r="A367" s="160" t="s">
        <v>50</v>
      </c>
      <c r="B367" s="161"/>
      <c r="C367" s="159">
        <v>5000</v>
      </c>
      <c r="D367" s="159">
        <v>5000</v>
      </c>
      <c r="E367" s="159"/>
      <c r="F367" s="126"/>
    </row>
    <row r="368" spans="1:6" ht="17.25" customHeight="1" thickBot="1" x14ac:dyDescent="0.3">
      <c r="A368" s="160" t="s">
        <v>54</v>
      </c>
      <c r="B368" s="161"/>
      <c r="C368" s="159"/>
      <c r="D368" s="159"/>
      <c r="E368" s="159"/>
      <c r="F368" s="126"/>
    </row>
    <row r="369" spans="1:6" ht="18.75" customHeight="1" thickBot="1" x14ac:dyDescent="0.3">
      <c r="A369" s="160" t="s">
        <v>55</v>
      </c>
      <c r="B369" s="161"/>
      <c r="C369" s="159"/>
      <c r="D369" s="159"/>
      <c r="E369" s="159"/>
      <c r="F369" s="126"/>
    </row>
    <row r="370" spans="1:6" ht="24.75" customHeight="1" thickBot="1" x14ac:dyDescent="0.3">
      <c r="A370" s="160" t="s">
        <v>56</v>
      </c>
      <c r="B370" s="161"/>
      <c r="C370" s="159"/>
      <c r="D370" s="159"/>
      <c r="E370" s="159"/>
      <c r="F370" s="126"/>
    </row>
    <row r="371" spans="1:6" ht="30.75" thickBot="1" x14ac:dyDescent="0.3">
      <c r="A371" s="188" t="s">
        <v>84</v>
      </c>
      <c r="B371" s="161">
        <f>B361+B366</f>
        <v>0</v>
      </c>
      <c r="C371" s="161">
        <f>C361+C366</f>
        <v>5000</v>
      </c>
      <c r="D371" s="161">
        <f>D361+D366</f>
        <v>5000</v>
      </c>
      <c r="E371" s="161">
        <f>E361+E366</f>
        <v>0</v>
      </c>
      <c r="F371" s="126"/>
    </row>
    <row r="372" spans="1:6" ht="90" customHeight="1" thickBot="1" x14ac:dyDescent="0.3">
      <c r="A372" s="194" t="s">
        <v>85</v>
      </c>
      <c r="B372" s="195" t="s">
        <v>257</v>
      </c>
      <c r="C372" s="185" t="s">
        <v>53</v>
      </c>
      <c r="D372" s="186" t="s">
        <v>242</v>
      </c>
      <c r="E372" s="187"/>
      <c r="F372" s="126"/>
    </row>
    <row r="373" spans="1:6" ht="46.5" customHeight="1" thickBot="1" x14ac:dyDescent="0.3">
      <c r="A373" s="153" t="s">
        <v>9</v>
      </c>
      <c r="B373" s="651" t="s">
        <v>258</v>
      </c>
      <c r="C373" s="652"/>
      <c r="D373" s="652"/>
      <c r="E373" s="653"/>
      <c r="F373" s="126"/>
    </row>
    <row r="374" spans="1:6" ht="19.5" customHeight="1" thickBot="1" x14ac:dyDescent="0.3">
      <c r="A374" s="153" t="s">
        <v>14</v>
      </c>
      <c r="B374" s="654" t="s">
        <v>251</v>
      </c>
      <c r="C374" s="655"/>
      <c r="D374" s="655"/>
      <c r="E374" s="656"/>
      <c r="F374" s="126"/>
    </row>
    <row r="375" spans="1:6" x14ac:dyDescent="0.25">
      <c r="A375" s="646"/>
      <c r="B375" s="154">
        <v>2019</v>
      </c>
      <c r="C375" s="154">
        <v>2020</v>
      </c>
      <c r="D375" s="154">
        <v>2021</v>
      </c>
      <c r="E375" s="154">
        <v>2022</v>
      </c>
      <c r="F375" s="126"/>
    </row>
    <row r="376" spans="1:6" ht="15.75" thickBot="1" x14ac:dyDescent="0.3">
      <c r="A376" s="647"/>
      <c r="B376" s="155" t="s">
        <v>5</v>
      </c>
      <c r="C376" s="155" t="s">
        <v>6</v>
      </c>
      <c r="D376" s="155" t="s">
        <v>6</v>
      </c>
      <c r="E376" s="155" t="s">
        <v>6</v>
      </c>
      <c r="F376" s="126"/>
    </row>
    <row r="377" spans="1:6" ht="15.75" thickBot="1" x14ac:dyDescent="0.3">
      <c r="A377" s="153" t="s">
        <v>8</v>
      </c>
      <c r="B377" s="153"/>
      <c r="C377" s="156">
        <v>1040</v>
      </c>
      <c r="D377" s="156">
        <v>5000</v>
      </c>
      <c r="E377" s="153"/>
      <c r="F377" s="126"/>
    </row>
    <row r="378" spans="1:6" ht="15.75" thickBot="1" x14ac:dyDescent="0.3">
      <c r="A378" s="153" t="s">
        <v>15</v>
      </c>
      <c r="B378" s="156">
        <f>B396</f>
        <v>0</v>
      </c>
      <c r="C378" s="156">
        <v>2450</v>
      </c>
      <c r="D378" s="156">
        <v>10000</v>
      </c>
      <c r="E378" s="156">
        <f>E396</f>
        <v>0</v>
      </c>
      <c r="F378" s="126"/>
    </row>
    <row r="379" spans="1:6" ht="30.75" thickBot="1" x14ac:dyDescent="0.3">
      <c r="A379" s="153" t="s">
        <v>23</v>
      </c>
      <c r="B379" s="156" t="e">
        <f>B378/B377</f>
        <v>#DIV/0!</v>
      </c>
      <c r="C379" s="156">
        <f>C378/C377</f>
        <v>2.3557692307692308</v>
      </c>
      <c r="D379" s="156">
        <f>D378/D377</f>
        <v>2</v>
      </c>
      <c r="E379" s="156" t="e">
        <f>E378/E377</f>
        <v>#DIV/0!</v>
      </c>
      <c r="F379" s="126"/>
    </row>
    <row r="380" spans="1:6" ht="15.75" thickBot="1" x14ac:dyDescent="0.3">
      <c r="A380" s="153" t="s">
        <v>16</v>
      </c>
      <c r="B380" s="321" t="s">
        <v>22</v>
      </c>
      <c r="C380" s="157" t="e">
        <f t="shared" ref="C380:E382" si="11">C377/B377-1</f>
        <v>#DIV/0!</v>
      </c>
      <c r="D380" s="157">
        <f t="shared" si="11"/>
        <v>3.8076923076923075</v>
      </c>
      <c r="E380" s="157">
        <f t="shared" si="11"/>
        <v>-1</v>
      </c>
      <c r="F380" s="126"/>
    </row>
    <row r="381" spans="1:6" ht="30.75" thickBot="1" x14ac:dyDescent="0.3">
      <c r="A381" s="153" t="s">
        <v>17</v>
      </c>
      <c r="B381" s="321" t="s">
        <v>22</v>
      </c>
      <c r="C381" s="157" t="e">
        <f t="shared" si="11"/>
        <v>#DIV/0!</v>
      </c>
      <c r="D381" s="157">
        <f t="shared" si="11"/>
        <v>3.0816326530612246</v>
      </c>
      <c r="E381" s="157">
        <f t="shared" si="11"/>
        <v>-1</v>
      </c>
      <c r="F381" s="126"/>
    </row>
    <row r="382" spans="1:6" ht="30.75" thickBot="1" x14ac:dyDescent="0.3">
      <c r="A382" s="153" t="s">
        <v>18</v>
      </c>
      <c r="B382" s="321" t="s">
        <v>22</v>
      </c>
      <c r="C382" s="157" t="e">
        <f t="shared" si="11"/>
        <v>#DIV/0!</v>
      </c>
      <c r="D382" s="157">
        <f t="shared" si="11"/>
        <v>-0.15102040816326534</v>
      </c>
      <c r="E382" s="157" t="e">
        <f t="shared" si="11"/>
        <v>#DIV/0!</v>
      </c>
      <c r="F382" s="126"/>
    </row>
    <row r="383" spans="1:6" ht="15.75" customHeight="1" thickBot="1" x14ac:dyDescent="0.3">
      <c r="A383" s="648" t="s">
        <v>259</v>
      </c>
      <c r="B383" s="649"/>
      <c r="C383" s="649"/>
      <c r="D383" s="649"/>
      <c r="E383" s="650"/>
      <c r="F383" s="126"/>
    </row>
    <row r="384" spans="1:6" x14ac:dyDescent="0.25">
      <c r="A384" s="646"/>
      <c r="B384" s="154">
        <v>2019</v>
      </c>
      <c r="C384" s="154">
        <v>2020</v>
      </c>
      <c r="D384" s="154">
        <v>2021</v>
      </c>
      <c r="E384" s="154">
        <v>2022</v>
      </c>
      <c r="F384" s="126"/>
    </row>
    <row r="385" spans="1:6" ht="15.75" thickBot="1" x14ac:dyDescent="0.3">
      <c r="A385" s="647"/>
      <c r="B385" s="155" t="s">
        <v>5</v>
      </c>
      <c r="C385" s="155" t="s">
        <v>6</v>
      </c>
      <c r="D385" s="155" t="s">
        <v>6</v>
      </c>
      <c r="E385" s="155" t="s">
        <v>6</v>
      </c>
      <c r="F385" s="126"/>
    </row>
    <row r="386" spans="1:6" ht="30.75" thickBot="1" x14ac:dyDescent="0.3">
      <c r="A386" s="158" t="s">
        <v>40</v>
      </c>
      <c r="B386" s="159">
        <f>B387+B388+B389+B390</f>
        <v>0</v>
      </c>
      <c r="C386" s="159">
        <f>C387+C388+C389+C390</f>
        <v>0</v>
      </c>
      <c r="D386" s="159">
        <f>D387+D388+D389+D390</f>
        <v>0</v>
      </c>
      <c r="E386" s="159">
        <f>E387+E388+E389+E390</f>
        <v>0</v>
      </c>
      <c r="F386" s="126"/>
    </row>
    <row r="387" spans="1:6" ht="12.75" customHeight="1" thickBot="1" x14ac:dyDescent="0.3">
      <c r="A387" s="160" t="s">
        <v>50</v>
      </c>
      <c r="B387" s="159"/>
      <c r="C387" s="159"/>
      <c r="D387" s="159"/>
      <c r="E387" s="159"/>
      <c r="F387" s="126"/>
    </row>
    <row r="388" spans="1:6" ht="18.75" customHeight="1" thickBot="1" x14ac:dyDescent="0.3">
      <c r="A388" s="160" t="s">
        <v>54</v>
      </c>
      <c r="B388" s="159"/>
      <c r="C388" s="159"/>
      <c r="D388" s="159"/>
      <c r="E388" s="159"/>
      <c r="F388" s="126"/>
    </row>
    <row r="389" spans="1:6" ht="15.75" customHeight="1" thickBot="1" x14ac:dyDescent="0.3">
      <c r="A389" s="160" t="s">
        <v>55</v>
      </c>
      <c r="B389" s="159"/>
      <c r="C389" s="159"/>
      <c r="D389" s="159"/>
      <c r="E389" s="159"/>
      <c r="F389" s="126"/>
    </row>
    <row r="390" spans="1:6" ht="15.75" thickBot="1" x14ac:dyDescent="0.3">
      <c r="A390" s="160" t="s">
        <v>56</v>
      </c>
      <c r="B390" s="159"/>
      <c r="C390" s="159"/>
      <c r="D390" s="159"/>
      <c r="E390" s="159"/>
      <c r="F390" s="126"/>
    </row>
    <row r="391" spans="1:6" ht="30.75" thickBot="1" x14ac:dyDescent="0.3">
      <c r="A391" s="158" t="s">
        <v>41</v>
      </c>
      <c r="B391" s="161">
        <f>B392+B393+B394+B395</f>
        <v>0</v>
      </c>
      <c r="C391" s="161">
        <f>C392+C393+C394+C395</f>
        <v>2450</v>
      </c>
      <c r="D391" s="161">
        <f>D392+D393+D394+D395</f>
        <v>10000</v>
      </c>
      <c r="E391" s="161">
        <f>E392+E393+E394+E395</f>
        <v>0</v>
      </c>
      <c r="F391" s="126"/>
    </row>
    <row r="392" spans="1:6" ht="15.75" thickBot="1" x14ac:dyDescent="0.3">
      <c r="A392" s="160" t="s">
        <v>50</v>
      </c>
      <c r="B392" s="161"/>
      <c r="C392" s="159">
        <v>2450</v>
      </c>
      <c r="D392" s="159">
        <v>10000</v>
      </c>
      <c r="E392" s="159"/>
      <c r="F392" s="126"/>
    </row>
    <row r="393" spans="1:6" ht="15.75" thickBot="1" x14ac:dyDescent="0.3">
      <c r="A393" s="160" t="s">
        <v>54</v>
      </c>
      <c r="B393" s="161"/>
      <c r="C393" s="159"/>
      <c r="D393" s="159"/>
      <c r="E393" s="159"/>
      <c r="F393" s="126"/>
    </row>
    <row r="394" spans="1:6" ht="15.75" customHeight="1" thickBot="1" x14ac:dyDescent="0.3">
      <c r="A394" s="160" t="s">
        <v>55</v>
      </c>
      <c r="B394" s="161"/>
      <c r="C394" s="159"/>
      <c r="D394" s="159"/>
      <c r="E394" s="159"/>
      <c r="F394" s="126"/>
    </row>
    <row r="395" spans="1:6" ht="19.5" customHeight="1" thickBot="1" x14ac:dyDescent="0.3">
      <c r="A395" s="160" t="s">
        <v>56</v>
      </c>
      <c r="B395" s="161"/>
      <c r="C395" s="159"/>
      <c r="D395" s="159"/>
      <c r="E395" s="159"/>
      <c r="F395" s="126"/>
    </row>
    <row r="396" spans="1:6" ht="30.75" thickBot="1" x14ac:dyDescent="0.3">
      <c r="A396" s="188" t="s">
        <v>86</v>
      </c>
      <c r="B396" s="161">
        <f>B386+B391</f>
        <v>0</v>
      </c>
      <c r="C396" s="161">
        <f>C386+C391</f>
        <v>2450</v>
      </c>
      <c r="D396" s="161">
        <f>D386+D391</f>
        <v>10000</v>
      </c>
      <c r="E396" s="161">
        <f>E386+E391</f>
        <v>0</v>
      </c>
      <c r="F396" s="126"/>
    </row>
    <row r="397" spans="1:6" ht="30.75" thickBot="1" x14ac:dyDescent="0.3">
      <c r="A397" s="194" t="s">
        <v>170</v>
      </c>
      <c r="B397" s="195" t="s">
        <v>260</v>
      </c>
      <c r="C397" s="185" t="s">
        <v>53</v>
      </c>
      <c r="D397" s="186"/>
      <c r="E397" s="187"/>
      <c r="F397" s="126"/>
    </row>
    <row r="398" spans="1:6" ht="41.25" customHeight="1" thickBot="1" x14ac:dyDescent="0.3">
      <c r="A398" s="153" t="s">
        <v>9</v>
      </c>
      <c r="B398" s="651" t="s">
        <v>261</v>
      </c>
      <c r="C398" s="652"/>
      <c r="D398" s="652"/>
      <c r="E398" s="653"/>
      <c r="F398" s="126"/>
    </row>
    <row r="399" spans="1:6" ht="15.75" thickBot="1" x14ac:dyDescent="0.3">
      <c r="A399" s="153" t="s">
        <v>14</v>
      </c>
      <c r="B399" s="654" t="s">
        <v>251</v>
      </c>
      <c r="C399" s="655"/>
      <c r="D399" s="655"/>
      <c r="E399" s="656"/>
      <c r="F399" s="126"/>
    </row>
    <row r="400" spans="1:6" x14ac:dyDescent="0.25">
      <c r="A400" s="646"/>
      <c r="B400" s="154">
        <v>2019</v>
      </c>
      <c r="C400" s="154">
        <v>2020</v>
      </c>
      <c r="D400" s="154">
        <v>2021</v>
      </c>
      <c r="E400" s="154">
        <v>2022</v>
      </c>
      <c r="F400" s="126"/>
    </row>
    <row r="401" spans="1:6" ht="15.75" thickBot="1" x14ac:dyDescent="0.3">
      <c r="A401" s="647"/>
      <c r="B401" s="155" t="s">
        <v>5</v>
      </c>
      <c r="C401" s="155" t="s">
        <v>6</v>
      </c>
      <c r="D401" s="155" t="s">
        <v>6</v>
      </c>
      <c r="E401" s="155" t="s">
        <v>6</v>
      </c>
      <c r="F401" s="126"/>
    </row>
    <row r="402" spans="1:6" ht="15.75" customHeight="1" thickBot="1" x14ac:dyDescent="0.3">
      <c r="A402" s="153" t="s">
        <v>8</v>
      </c>
      <c r="B402" s="153"/>
      <c r="C402" s="156">
        <v>1</v>
      </c>
      <c r="D402" s="156"/>
      <c r="E402" s="156">
        <v>5500</v>
      </c>
      <c r="F402" s="126"/>
    </row>
    <row r="403" spans="1:6" ht="15.75" thickBot="1" x14ac:dyDescent="0.3">
      <c r="A403" s="153" t="s">
        <v>15</v>
      </c>
      <c r="B403" s="156">
        <f>B421</f>
        <v>0</v>
      </c>
      <c r="C403" s="156">
        <v>500</v>
      </c>
      <c r="D403" s="156"/>
      <c r="E403" s="156">
        <v>16000</v>
      </c>
      <c r="F403" s="126"/>
    </row>
    <row r="404" spans="1:6" ht="15.75" customHeight="1" thickBot="1" x14ac:dyDescent="0.3">
      <c r="A404" s="153" t="s">
        <v>23</v>
      </c>
      <c r="B404" s="156" t="e">
        <f>B403/B402</f>
        <v>#DIV/0!</v>
      </c>
      <c r="C404" s="156">
        <f>C403/C402</f>
        <v>500</v>
      </c>
      <c r="D404" s="156" t="e">
        <f>D403/D402</f>
        <v>#DIV/0!</v>
      </c>
      <c r="E404" s="156">
        <f>E403/E402</f>
        <v>2.9090909090909092</v>
      </c>
      <c r="F404" s="126"/>
    </row>
    <row r="405" spans="1:6" ht="15.75" thickBot="1" x14ac:dyDescent="0.3">
      <c r="A405" s="153" t="s">
        <v>16</v>
      </c>
      <c r="B405" s="321" t="s">
        <v>22</v>
      </c>
      <c r="C405" s="157" t="e">
        <f t="shared" ref="C405:E407" si="12">C402/B402-1</f>
        <v>#DIV/0!</v>
      </c>
      <c r="D405" s="157">
        <f t="shared" si="12"/>
        <v>-1</v>
      </c>
      <c r="E405" s="157" t="e">
        <f t="shared" si="12"/>
        <v>#DIV/0!</v>
      </c>
      <c r="F405" s="126"/>
    </row>
    <row r="406" spans="1:6" ht="30.75" thickBot="1" x14ac:dyDescent="0.3">
      <c r="A406" s="153" t="s">
        <v>17</v>
      </c>
      <c r="B406" s="321" t="s">
        <v>22</v>
      </c>
      <c r="C406" s="157" t="e">
        <f t="shared" si="12"/>
        <v>#DIV/0!</v>
      </c>
      <c r="D406" s="157">
        <f t="shared" si="12"/>
        <v>-1</v>
      </c>
      <c r="E406" s="157" t="e">
        <f t="shared" si="12"/>
        <v>#DIV/0!</v>
      </c>
      <c r="F406" s="126"/>
    </row>
    <row r="407" spans="1:6" ht="30.75" thickBot="1" x14ac:dyDescent="0.3">
      <c r="A407" s="153" t="s">
        <v>18</v>
      </c>
      <c r="B407" s="321" t="s">
        <v>22</v>
      </c>
      <c r="C407" s="157" t="e">
        <f t="shared" si="12"/>
        <v>#DIV/0!</v>
      </c>
      <c r="D407" s="157" t="e">
        <f t="shared" si="12"/>
        <v>#DIV/0!</v>
      </c>
      <c r="E407" s="157" t="e">
        <f t="shared" si="12"/>
        <v>#DIV/0!</v>
      </c>
      <c r="F407" s="126"/>
    </row>
    <row r="408" spans="1:6" ht="17.25" customHeight="1" thickBot="1" x14ac:dyDescent="0.3">
      <c r="A408" s="648" t="s">
        <v>262</v>
      </c>
      <c r="B408" s="649"/>
      <c r="C408" s="649"/>
      <c r="D408" s="649"/>
      <c r="E408" s="650"/>
      <c r="F408" s="126"/>
    </row>
    <row r="409" spans="1:6" ht="13.5" customHeight="1" x14ac:dyDescent="0.25">
      <c r="A409" s="646"/>
      <c r="B409" s="154">
        <v>2019</v>
      </c>
      <c r="C409" s="154">
        <v>2020</v>
      </c>
      <c r="D409" s="154">
        <v>2021</v>
      </c>
      <c r="E409" s="154">
        <v>2022</v>
      </c>
      <c r="F409" s="126"/>
    </row>
    <row r="410" spans="1:6" ht="16.5" customHeight="1" thickBot="1" x14ac:dyDescent="0.3">
      <c r="A410" s="647"/>
      <c r="B410" s="155" t="s">
        <v>5</v>
      </c>
      <c r="C410" s="155" t="s">
        <v>6</v>
      </c>
      <c r="D410" s="155" t="s">
        <v>6</v>
      </c>
      <c r="E410" s="155" t="s">
        <v>6</v>
      </c>
      <c r="F410" s="126"/>
    </row>
    <row r="411" spans="1:6" ht="19.5" customHeight="1" thickBot="1" x14ac:dyDescent="0.3">
      <c r="A411" s="158" t="s">
        <v>40</v>
      </c>
      <c r="B411" s="159">
        <f>B412+B413+B414+B415</f>
        <v>0</v>
      </c>
      <c r="C411" s="159">
        <f>C412+C413+C414+C415</f>
        <v>0</v>
      </c>
      <c r="D411" s="159">
        <f>D412+D413+D414+D415</f>
        <v>0</v>
      </c>
      <c r="E411" s="159">
        <f>E412+E413+E414+E415</f>
        <v>0</v>
      </c>
      <c r="F411" s="126"/>
    </row>
    <row r="412" spans="1:6" ht="17.25" customHeight="1" thickBot="1" x14ac:dyDescent="0.3">
      <c r="A412" s="160" t="s">
        <v>50</v>
      </c>
      <c r="B412" s="159"/>
      <c r="C412" s="159"/>
      <c r="D412" s="159"/>
      <c r="E412" s="159"/>
      <c r="F412" s="126"/>
    </row>
    <row r="413" spans="1:6" ht="18.75" customHeight="1" thickBot="1" x14ac:dyDescent="0.3">
      <c r="A413" s="160" t="s">
        <v>54</v>
      </c>
      <c r="B413" s="159"/>
      <c r="C413" s="159"/>
      <c r="D413" s="159"/>
      <c r="E413" s="159"/>
      <c r="F413" s="126"/>
    </row>
    <row r="414" spans="1:6" ht="15.75" thickBot="1" x14ac:dyDescent="0.3">
      <c r="A414" s="160" t="s">
        <v>55</v>
      </c>
      <c r="B414" s="159"/>
      <c r="C414" s="159"/>
      <c r="D414" s="159"/>
      <c r="E414" s="159"/>
      <c r="F414" s="126"/>
    </row>
    <row r="415" spans="1:6" ht="15.75" customHeight="1" thickBot="1" x14ac:dyDescent="0.3">
      <c r="A415" s="160" t="s">
        <v>56</v>
      </c>
      <c r="B415" s="159"/>
      <c r="C415" s="159"/>
      <c r="D415" s="159"/>
      <c r="E415" s="159"/>
      <c r="F415" s="126"/>
    </row>
    <row r="416" spans="1:6" ht="21.75" customHeight="1" thickBot="1" x14ac:dyDescent="0.3">
      <c r="A416" s="158" t="s">
        <v>41</v>
      </c>
      <c r="B416" s="161">
        <f>B417+B418+B419+B420</f>
        <v>0</v>
      </c>
      <c r="C416" s="161">
        <f>C417+C418+C419+C420</f>
        <v>500</v>
      </c>
      <c r="D416" s="161">
        <f>D417+D418+D419+D420</f>
        <v>0</v>
      </c>
      <c r="E416" s="161">
        <f>E417+E418+E419+E420</f>
        <v>16000</v>
      </c>
      <c r="F416" s="126"/>
    </row>
    <row r="417" spans="1:6" ht="15.75" thickBot="1" x14ac:dyDescent="0.3">
      <c r="A417" s="160" t="s">
        <v>50</v>
      </c>
      <c r="B417" s="161"/>
      <c r="C417" s="159">
        <v>500</v>
      </c>
      <c r="D417" s="159"/>
      <c r="E417" s="159">
        <v>16000</v>
      </c>
      <c r="F417" s="126"/>
    </row>
    <row r="418" spans="1:6" ht="15.75" thickBot="1" x14ac:dyDescent="0.3">
      <c r="A418" s="160" t="s">
        <v>54</v>
      </c>
      <c r="B418" s="161"/>
      <c r="C418" s="159"/>
      <c r="D418" s="159"/>
      <c r="E418" s="159"/>
      <c r="F418" s="126"/>
    </row>
    <row r="419" spans="1:6" ht="15.75" thickBot="1" x14ac:dyDescent="0.3">
      <c r="A419" s="160" t="s">
        <v>55</v>
      </c>
      <c r="B419" s="161"/>
      <c r="C419" s="159"/>
      <c r="D419" s="159"/>
      <c r="E419" s="159"/>
      <c r="F419" s="126"/>
    </row>
    <row r="420" spans="1:6" ht="15.75" thickBot="1" x14ac:dyDescent="0.3">
      <c r="A420" s="160" t="s">
        <v>56</v>
      </c>
      <c r="B420" s="161"/>
      <c r="C420" s="159"/>
      <c r="D420" s="159"/>
      <c r="E420" s="159"/>
      <c r="F420" s="126"/>
    </row>
    <row r="421" spans="1:6" ht="30.75" thickBot="1" x14ac:dyDescent="0.3">
      <c r="A421" s="188" t="s">
        <v>198</v>
      </c>
      <c r="B421" s="161">
        <f>B411+B416</f>
        <v>0</v>
      </c>
      <c r="C421" s="161">
        <f>C411+C416</f>
        <v>500</v>
      </c>
      <c r="D421" s="161">
        <f>D411+D416</f>
        <v>0</v>
      </c>
      <c r="E421" s="161">
        <f>E411+E416</f>
        <v>16000</v>
      </c>
      <c r="F421" s="126"/>
    </row>
    <row r="422" spans="1:6" ht="30.75" thickBot="1" x14ac:dyDescent="0.3">
      <c r="A422" s="183" t="s">
        <v>29</v>
      </c>
      <c r="B422" s="657" t="s">
        <v>263</v>
      </c>
      <c r="C422" s="658"/>
      <c r="D422" s="658"/>
      <c r="E422" s="659"/>
      <c r="F422" s="126"/>
    </row>
    <row r="423" spans="1:6" ht="30.75" thickBot="1" x14ac:dyDescent="0.3">
      <c r="A423" s="151" t="s">
        <v>174</v>
      </c>
      <c r="B423" s="184" t="s">
        <v>264</v>
      </c>
      <c r="C423" s="185" t="s">
        <v>53</v>
      </c>
      <c r="D423" s="186" t="s">
        <v>265</v>
      </c>
      <c r="E423" s="187"/>
      <c r="F423" s="126"/>
    </row>
    <row r="424" spans="1:6" ht="15.75" thickBot="1" x14ac:dyDescent="0.3">
      <c r="A424" s="153" t="s">
        <v>9</v>
      </c>
      <c r="B424" s="651" t="s">
        <v>266</v>
      </c>
      <c r="C424" s="652"/>
      <c r="D424" s="652"/>
      <c r="E424" s="653"/>
      <c r="F424" s="126"/>
    </row>
    <row r="425" spans="1:6" ht="15.75" customHeight="1" thickBot="1" x14ac:dyDescent="0.3">
      <c r="A425" s="153" t="s">
        <v>14</v>
      </c>
      <c r="B425" s="654" t="s">
        <v>240</v>
      </c>
      <c r="C425" s="655"/>
      <c r="D425" s="655"/>
      <c r="E425" s="656"/>
      <c r="F425" s="126"/>
    </row>
    <row r="426" spans="1:6" x14ac:dyDescent="0.25">
      <c r="A426" s="646"/>
      <c r="B426" s="154">
        <v>2019</v>
      </c>
      <c r="C426" s="154">
        <v>2020</v>
      </c>
      <c r="D426" s="154">
        <v>2021</v>
      </c>
      <c r="E426" s="154">
        <v>2022</v>
      </c>
      <c r="F426" s="126"/>
    </row>
    <row r="427" spans="1:6" ht="15.75" thickBot="1" x14ac:dyDescent="0.3">
      <c r="A427" s="647"/>
      <c r="B427" s="155" t="s">
        <v>5</v>
      </c>
      <c r="C427" s="155" t="s">
        <v>6</v>
      </c>
      <c r="D427" s="155" t="s">
        <v>6</v>
      </c>
      <c r="E427" s="155" t="s">
        <v>6</v>
      </c>
      <c r="F427" s="126"/>
    </row>
    <row r="428" spans="1:6" ht="15.75" thickBot="1" x14ac:dyDescent="0.3">
      <c r="A428" s="153" t="s">
        <v>8</v>
      </c>
      <c r="B428" s="156"/>
      <c r="C428" s="321">
        <v>1</v>
      </c>
      <c r="D428" s="153"/>
      <c r="E428" s="153"/>
      <c r="F428" s="126"/>
    </row>
    <row r="429" spans="1:6" ht="16.5" customHeight="1" thickBot="1" x14ac:dyDescent="0.3">
      <c r="A429" s="153" t="s">
        <v>15</v>
      </c>
      <c r="B429" s="156"/>
      <c r="C429" s="156">
        <v>500</v>
      </c>
      <c r="D429" s="156">
        <f>D447</f>
        <v>0</v>
      </c>
      <c r="E429" s="156">
        <f>E447</f>
        <v>0</v>
      </c>
      <c r="F429" s="126"/>
    </row>
    <row r="430" spans="1:6" ht="15" customHeight="1" thickBot="1" x14ac:dyDescent="0.3">
      <c r="A430" s="153" t="s">
        <v>23</v>
      </c>
      <c r="B430" s="156"/>
      <c r="C430" s="156">
        <f>C429/C428</f>
        <v>500</v>
      </c>
      <c r="D430" s="156" t="e">
        <f>D429/D428</f>
        <v>#DIV/0!</v>
      </c>
      <c r="E430" s="156" t="e">
        <f>E429/E428</f>
        <v>#DIV/0!</v>
      </c>
      <c r="F430" s="126"/>
    </row>
    <row r="431" spans="1:6" ht="18" customHeight="1" thickBot="1" x14ac:dyDescent="0.3">
      <c r="A431" s="153" t="s">
        <v>16</v>
      </c>
      <c r="B431" s="321" t="s">
        <v>22</v>
      </c>
      <c r="C431" s="157" t="e">
        <f t="shared" ref="C431:E433" si="13">C428/B428-1</f>
        <v>#DIV/0!</v>
      </c>
      <c r="D431" s="157">
        <f t="shared" si="13"/>
        <v>-1</v>
      </c>
      <c r="E431" s="157" t="e">
        <f t="shared" si="13"/>
        <v>#DIV/0!</v>
      </c>
      <c r="F431" s="126"/>
    </row>
    <row r="432" spans="1:6" ht="30.75" thickBot="1" x14ac:dyDescent="0.3">
      <c r="A432" s="153" t="s">
        <v>17</v>
      </c>
      <c r="B432" s="321" t="s">
        <v>22</v>
      </c>
      <c r="C432" s="157" t="e">
        <f t="shared" si="13"/>
        <v>#DIV/0!</v>
      </c>
      <c r="D432" s="157">
        <f t="shared" si="13"/>
        <v>-1</v>
      </c>
      <c r="E432" s="157" t="e">
        <f t="shared" si="13"/>
        <v>#DIV/0!</v>
      </c>
      <c r="F432" s="126"/>
    </row>
    <row r="433" spans="1:6" ht="30.75" thickBot="1" x14ac:dyDescent="0.3">
      <c r="A433" s="153" t="s">
        <v>18</v>
      </c>
      <c r="B433" s="321" t="s">
        <v>22</v>
      </c>
      <c r="C433" s="157" t="e">
        <f t="shared" si="13"/>
        <v>#DIV/0!</v>
      </c>
      <c r="D433" s="157" t="e">
        <f t="shared" si="13"/>
        <v>#DIV/0!</v>
      </c>
      <c r="E433" s="157" t="e">
        <f t="shared" si="13"/>
        <v>#DIV/0!</v>
      </c>
      <c r="F433" s="126"/>
    </row>
    <row r="434" spans="1:6" ht="18" customHeight="1" thickBot="1" x14ac:dyDescent="0.3">
      <c r="A434" s="648" t="s">
        <v>433</v>
      </c>
      <c r="B434" s="649"/>
      <c r="C434" s="649"/>
      <c r="D434" s="649"/>
      <c r="E434" s="650"/>
      <c r="F434" s="126"/>
    </row>
    <row r="435" spans="1:6" x14ac:dyDescent="0.25">
      <c r="A435" s="646"/>
      <c r="B435" s="154">
        <v>2019</v>
      </c>
      <c r="C435" s="154">
        <v>2020</v>
      </c>
      <c r="D435" s="154">
        <v>2021</v>
      </c>
      <c r="E435" s="154">
        <v>2022</v>
      </c>
      <c r="F435" s="126"/>
    </row>
    <row r="436" spans="1:6" ht="15.75" customHeight="1" thickBot="1" x14ac:dyDescent="0.3">
      <c r="A436" s="647"/>
      <c r="B436" s="155" t="s">
        <v>5</v>
      </c>
      <c r="C436" s="155" t="s">
        <v>6</v>
      </c>
      <c r="D436" s="155" t="s">
        <v>6</v>
      </c>
      <c r="E436" s="155" t="s">
        <v>6</v>
      </c>
      <c r="F436" s="126"/>
    </row>
    <row r="437" spans="1:6" ht="33.75" customHeight="1" thickBot="1" x14ac:dyDescent="0.3">
      <c r="A437" s="158" t="s">
        <v>40</v>
      </c>
      <c r="B437" s="159">
        <f>B438+B439+B440+B441</f>
        <v>0</v>
      </c>
      <c r="C437" s="159">
        <f>C438+C439+C440+C441</f>
        <v>0</v>
      </c>
      <c r="D437" s="159">
        <f>D438+D439+D440+D441</f>
        <v>0</v>
      </c>
      <c r="E437" s="159">
        <f>E438+E439+E440+E441</f>
        <v>0</v>
      </c>
      <c r="F437" s="126"/>
    </row>
    <row r="438" spans="1:6" ht="15.75" thickBot="1" x14ac:dyDescent="0.3">
      <c r="A438" s="160" t="s">
        <v>50</v>
      </c>
      <c r="B438" s="159"/>
      <c r="C438" s="159"/>
      <c r="D438" s="159"/>
      <c r="E438" s="159"/>
      <c r="F438" s="126"/>
    </row>
    <row r="439" spans="1:6" ht="15.75" thickBot="1" x14ac:dyDescent="0.3">
      <c r="A439" s="160" t="s">
        <v>54</v>
      </c>
      <c r="B439" s="159"/>
      <c r="C439" s="159"/>
      <c r="D439" s="159"/>
      <c r="E439" s="159"/>
      <c r="F439" s="126"/>
    </row>
    <row r="440" spans="1:6" ht="15" customHeight="1" thickBot="1" x14ac:dyDescent="0.3">
      <c r="A440" s="160" t="s">
        <v>55</v>
      </c>
      <c r="B440" s="159"/>
      <c r="C440" s="159"/>
      <c r="D440" s="159"/>
      <c r="E440" s="159"/>
      <c r="F440" s="126"/>
    </row>
    <row r="441" spans="1:6" ht="15.75" thickBot="1" x14ac:dyDescent="0.3">
      <c r="A441" s="160" t="s">
        <v>56</v>
      </c>
      <c r="B441" s="159"/>
      <c r="C441" s="159"/>
      <c r="D441" s="159"/>
      <c r="E441" s="159"/>
      <c r="F441" s="126"/>
    </row>
    <row r="442" spans="1:6" ht="30.75" thickBot="1" x14ac:dyDescent="0.3">
      <c r="A442" s="158" t="s">
        <v>41</v>
      </c>
      <c r="B442" s="161">
        <f>B443+B444+B445+B446</f>
        <v>0</v>
      </c>
      <c r="C442" s="161">
        <f>C443+C444+C445+C446</f>
        <v>500</v>
      </c>
      <c r="D442" s="161">
        <f>D443+D444+D445+D446</f>
        <v>0</v>
      </c>
      <c r="E442" s="161">
        <f>E443+E444+E445+E446</f>
        <v>0</v>
      </c>
      <c r="F442" s="126"/>
    </row>
    <row r="443" spans="1:6" ht="15.75" thickBot="1" x14ac:dyDescent="0.3">
      <c r="A443" s="160" t="s">
        <v>50</v>
      </c>
      <c r="B443" s="161"/>
      <c r="C443" s="161">
        <v>500</v>
      </c>
      <c r="D443" s="161"/>
      <c r="E443" s="161"/>
      <c r="F443" s="126"/>
    </row>
    <row r="444" spans="1:6" ht="15.75" thickBot="1" x14ac:dyDescent="0.3">
      <c r="A444" s="160" t="s">
        <v>54</v>
      </c>
      <c r="B444" s="161"/>
      <c r="C444" s="161"/>
      <c r="D444" s="161"/>
      <c r="E444" s="161"/>
      <c r="F444" s="126"/>
    </row>
    <row r="445" spans="1:6" ht="15" customHeight="1" thickBot="1" x14ac:dyDescent="0.3">
      <c r="A445" s="160" t="s">
        <v>55</v>
      </c>
      <c r="B445" s="161"/>
      <c r="C445" s="161"/>
      <c r="D445" s="161"/>
      <c r="E445" s="161"/>
      <c r="F445" s="126"/>
    </row>
    <row r="446" spans="1:6" ht="15" customHeight="1" thickBot="1" x14ac:dyDescent="0.3">
      <c r="A446" s="163" t="s">
        <v>56</v>
      </c>
      <c r="B446" s="161"/>
      <c r="C446" s="161"/>
      <c r="D446" s="161"/>
      <c r="E446" s="161"/>
      <c r="F446" s="126"/>
    </row>
    <row r="447" spans="1:6" ht="34.5" customHeight="1" thickBot="1" x14ac:dyDescent="0.3">
      <c r="A447" s="165" t="s">
        <v>201</v>
      </c>
      <c r="B447" s="161">
        <f>B437+B442</f>
        <v>0</v>
      </c>
      <c r="C447" s="161">
        <f>C437+C442</f>
        <v>500</v>
      </c>
      <c r="D447" s="161">
        <f>D437+D442</f>
        <v>0</v>
      </c>
      <c r="E447" s="161">
        <f>E437+E442</f>
        <v>0</v>
      </c>
      <c r="F447" s="126"/>
    </row>
    <row r="448" spans="1:6" ht="63.75" customHeight="1" thickBot="1" x14ac:dyDescent="0.3">
      <c r="A448" s="151" t="s">
        <v>178</v>
      </c>
      <c r="B448" s="184" t="s">
        <v>267</v>
      </c>
      <c r="C448" s="185" t="s">
        <v>53</v>
      </c>
      <c r="D448" s="186"/>
      <c r="E448" s="187"/>
      <c r="F448" s="126"/>
    </row>
    <row r="449" spans="1:6" ht="68.25" customHeight="1" thickBot="1" x14ac:dyDescent="0.3">
      <c r="A449" s="153" t="s">
        <v>9</v>
      </c>
      <c r="B449" s="651" t="s">
        <v>268</v>
      </c>
      <c r="C449" s="652"/>
      <c r="D449" s="652"/>
      <c r="E449" s="653"/>
      <c r="F449" s="126"/>
    </row>
    <row r="450" spans="1:6" ht="15" customHeight="1" thickBot="1" x14ac:dyDescent="0.3">
      <c r="A450" s="153" t="s">
        <v>14</v>
      </c>
      <c r="B450" s="654" t="s">
        <v>237</v>
      </c>
      <c r="C450" s="655"/>
      <c r="D450" s="655"/>
      <c r="E450" s="656"/>
      <c r="F450" s="126"/>
    </row>
    <row r="451" spans="1:6" ht="15.75" customHeight="1" x14ac:dyDescent="0.25">
      <c r="A451" s="646"/>
      <c r="B451" s="154">
        <v>2019</v>
      </c>
      <c r="C451" s="154">
        <v>2020</v>
      </c>
      <c r="D451" s="154">
        <v>2021</v>
      </c>
      <c r="E451" s="154">
        <v>2022</v>
      </c>
      <c r="F451" s="126"/>
    </row>
    <row r="452" spans="1:6" ht="14.25" customHeight="1" thickBot="1" x14ac:dyDescent="0.3">
      <c r="A452" s="647"/>
      <c r="B452" s="155" t="s">
        <v>5</v>
      </c>
      <c r="C452" s="155" t="s">
        <v>6</v>
      </c>
      <c r="D452" s="155" t="s">
        <v>6</v>
      </c>
      <c r="E452" s="155" t="s">
        <v>6</v>
      </c>
      <c r="F452" s="126"/>
    </row>
    <row r="453" spans="1:6" ht="15.75" thickBot="1" x14ac:dyDescent="0.3">
      <c r="A453" s="153" t="s">
        <v>8</v>
      </c>
      <c r="B453" s="156"/>
      <c r="C453" s="321">
        <v>290</v>
      </c>
      <c r="D453" s="153"/>
      <c r="E453" s="153"/>
      <c r="F453" s="126"/>
    </row>
    <row r="454" spans="1:6" ht="28.5" customHeight="1" thickBot="1" x14ac:dyDescent="0.3">
      <c r="A454" s="153" t="s">
        <v>15</v>
      </c>
      <c r="B454" s="156"/>
      <c r="C454" s="156">
        <v>10150</v>
      </c>
      <c r="D454" s="156">
        <v>5000</v>
      </c>
      <c r="E454" s="156">
        <f>E472</f>
        <v>0</v>
      </c>
      <c r="F454" s="126"/>
    </row>
    <row r="455" spans="1:6" ht="16.5" customHeight="1" thickBot="1" x14ac:dyDescent="0.3">
      <c r="A455" s="153" t="s">
        <v>23</v>
      </c>
      <c r="B455" s="156"/>
      <c r="C455" s="156">
        <f>C454/C453</f>
        <v>35</v>
      </c>
      <c r="D455" s="156" t="e">
        <f>D454/D453</f>
        <v>#DIV/0!</v>
      </c>
      <c r="E455" s="156" t="e">
        <f>E454/E453</f>
        <v>#DIV/0!</v>
      </c>
      <c r="F455" s="126"/>
    </row>
    <row r="456" spans="1:6" ht="15.75" thickBot="1" x14ac:dyDescent="0.3">
      <c r="A456" s="153" t="s">
        <v>16</v>
      </c>
      <c r="B456" s="321" t="s">
        <v>22</v>
      </c>
      <c r="C456" s="157" t="e">
        <f>C453/B453-1</f>
        <v>#DIV/0!</v>
      </c>
      <c r="D456" s="157">
        <f>D453/C453</f>
        <v>0</v>
      </c>
      <c r="E456" s="157" t="e">
        <f>E453/D453-1</f>
        <v>#DIV/0!</v>
      </c>
      <c r="F456" s="126"/>
    </row>
    <row r="457" spans="1:6" ht="15.75" customHeight="1" thickBot="1" x14ac:dyDescent="0.3">
      <c r="A457" s="153" t="s">
        <v>17</v>
      </c>
      <c r="B457" s="321" t="s">
        <v>22</v>
      </c>
      <c r="C457" s="157" t="e">
        <f>C454/B454-1</f>
        <v>#DIV/0!</v>
      </c>
      <c r="D457" s="157">
        <f>D454/C454</f>
        <v>0.49261083743842365</v>
      </c>
      <c r="E457" s="157">
        <f>E454/D454-1</f>
        <v>-1</v>
      </c>
      <c r="F457" s="126"/>
    </row>
    <row r="458" spans="1:6" ht="30.75" thickBot="1" x14ac:dyDescent="0.3">
      <c r="A458" s="153" t="s">
        <v>18</v>
      </c>
      <c r="B458" s="321" t="s">
        <v>22</v>
      </c>
      <c r="C458" s="157" t="e">
        <f>C455/B455-1</f>
        <v>#DIV/0!</v>
      </c>
      <c r="D458" s="157" t="e">
        <f>D455/C455-1</f>
        <v>#DIV/0!</v>
      </c>
      <c r="E458" s="157" t="e">
        <f>E455/D455-1</f>
        <v>#DIV/0!</v>
      </c>
      <c r="F458" s="126"/>
    </row>
    <row r="459" spans="1:6" ht="15.75" customHeight="1" thickBot="1" x14ac:dyDescent="0.3">
      <c r="A459" s="648" t="s">
        <v>269</v>
      </c>
      <c r="B459" s="649"/>
      <c r="C459" s="649"/>
      <c r="D459" s="649"/>
      <c r="E459" s="650"/>
      <c r="F459" s="126"/>
    </row>
    <row r="460" spans="1:6" x14ac:dyDescent="0.25">
      <c r="A460" s="646"/>
      <c r="B460" s="154">
        <v>2019</v>
      </c>
      <c r="C460" s="154">
        <v>2020</v>
      </c>
      <c r="D460" s="154">
        <v>2021</v>
      </c>
      <c r="E460" s="154">
        <v>2022</v>
      </c>
      <c r="F460" s="126"/>
    </row>
    <row r="461" spans="1:6" ht="15.75" thickBot="1" x14ac:dyDescent="0.3">
      <c r="A461" s="647"/>
      <c r="B461" s="155" t="s">
        <v>5</v>
      </c>
      <c r="C461" s="155" t="s">
        <v>6</v>
      </c>
      <c r="D461" s="155" t="s">
        <v>6</v>
      </c>
      <c r="E461" s="155" t="s">
        <v>6</v>
      </c>
      <c r="F461" s="126"/>
    </row>
    <row r="462" spans="1:6" ht="30.75" thickBot="1" x14ac:dyDescent="0.3">
      <c r="A462" s="158" t="s">
        <v>40</v>
      </c>
      <c r="B462" s="159">
        <f>B463+B464+B465+B466</f>
        <v>0</v>
      </c>
      <c r="C462" s="159">
        <f>C463+C464+C465+C466</f>
        <v>0</v>
      </c>
      <c r="D462" s="159">
        <f>D463+D464+D465+D466</f>
        <v>0</v>
      </c>
      <c r="E462" s="159">
        <f>E463+E464+E465+E466</f>
        <v>0</v>
      </c>
      <c r="F462" s="126"/>
    </row>
    <row r="463" spans="1:6" ht="15.75" thickBot="1" x14ac:dyDescent="0.3">
      <c r="A463" s="160" t="s">
        <v>50</v>
      </c>
      <c r="B463" s="159"/>
      <c r="C463" s="159"/>
      <c r="D463" s="159"/>
      <c r="E463" s="159"/>
      <c r="F463" s="126"/>
    </row>
    <row r="464" spans="1:6" ht="15.75" thickBot="1" x14ac:dyDescent="0.3">
      <c r="A464" s="160" t="s">
        <v>54</v>
      </c>
      <c r="B464" s="159"/>
      <c r="C464" s="159"/>
      <c r="D464" s="159"/>
      <c r="E464" s="159"/>
      <c r="F464" s="126"/>
    </row>
    <row r="465" spans="1:7" ht="15.75" thickBot="1" x14ac:dyDescent="0.3">
      <c r="A465" s="160" t="s">
        <v>55</v>
      </c>
      <c r="B465" s="159"/>
      <c r="C465" s="159"/>
      <c r="D465" s="159"/>
      <c r="E465" s="159"/>
      <c r="F465" s="126"/>
    </row>
    <row r="466" spans="1:7" ht="15.75" thickBot="1" x14ac:dyDescent="0.3">
      <c r="A466" s="160" t="s">
        <v>56</v>
      </c>
      <c r="B466" s="159"/>
      <c r="C466" s="159"/>
      <c r="D466" s="159"/>
      <c r="E466" s="159"/>
      <c r="F466" s="126"/>
    </row>
    <row r="467" spans="1:7" ht="15.75" customHeight="1" thickBot="1" x14ac:dyDescent="0.3">
      <c r="A467" s="158" t="s">
        <v>41</v>
      </c>
      <c r="B467" s="161">
        <f>B468+B469+B470+B471</f>
        <v>0</v>
      </c>
      <c r="C467" s="161">
        <f>C468+C469+C470+C471</f>
        <v>10150</v>
      </c>
      <c r="D467" s="161">
        <f>D468+D469+D470+D471</f>
        <v>5000</v>
      </c>
      <c r="E467" s="161">
        <f>E468+E469+E470+E471</f>
        <v>0</v>
      </c>
      <c r="F467" s="126"/>
    </row>
    <row r="468" spans="1:7" ht="15.75" thickBot="1" x14ac:dyDescent="0.3">
      <c r="A468" s="160" t="s">
        <v>50</v>
      </c>
      <c r="B468" s="161"/>
      <c r="C468" s="161">
        <v>10150</v>
      </c>
      <c r="D468" s="161">
        <v>5000</v>
      </c>
      <c r="E468" s="161"/>
      <c r="F468" s="126"/>
    </row>
    <row r="469" spans="1:7" ht="15.75" thickBot="1" x14ac:dyDescent="0.3">
      <c r="A469" s="160" t="s">
        <v>54</v>
      </c>
      <c r="B469" s="161"/>
      <c r="C469" s="161"/>
      <c r="D469" s="161"/>
      <c r="E469" s="161"/>
      <c r="F469" s="126"/>
    </row>
    <row r="470" spans="1:7" ht="17.25" customHeight="1" thickBot="1" x14ac:dyDescent="0.3">
      <c r="A470" s="160" t="s">
        <v>55</v>
      </c>
      <c r="B470" s="161"/>
      <c r="C470" s="161"/>
      <c r="D470" s="161"/>
      <c r="E470" s="161"/>
      <c r="F470" s="126"/>
    </row>
    <row r="471" spans="1:7" ht="15.75" thickBot="1" x14ac:dyDescent="0.3">
      <c r="A471" s="160" t="s">
        <v>56</v>
      </c>
      <c r="B471" s="161"/>
      <c r="C471" s="161"/>
      <c r="D471" s="161"/>
      <c r="E471" s="161"/>
      <c r="F471" s="126"/>
    </row>
    <row r="472" spans="1:7" ht="30.75" thickBot="1" x14ac:dyDescent="0.3">
      <c r="A472" s="188" t="s">
        <v>270</v>
      </c>
      <c r="B472" s="161">
        <f>B462+B467</f>
        <v>0</v>
      </c>
      <c r="C472" s="161">
        <f>C462+C467</f>
        <v>10150</v>
      </c>
      <c r="D472" s="161">
        <f>D462+D467</f>
        <v>5000</v>
      </c>
      <c r="E472" s="161">
        <f>E462+E467</f>
        <v>0</v>
      </c>
      <c r="F472" s="126"/>
    </row>
    <row r="473" spans="1:7" ht="87.75" customHeight="1" thickBot="1" x14ac:dyDescent="0.3">
      <c r="A473" s="194" t="s">
        <v>183</v>
      </c>
      <c r="B473" s="195" t="s">
        <v>271</v>
      </c>
      <c r="C473" s="185" t="s">
        <v>53</v>
      </c>
      <c r="D473" s="186"/>
      <c r="E473" s="187"/>
      <c r="F473" s="126"/>
    </row>
    <row r="474" spans="1:7" ht="50.25" customHeight="1" thickBot="1" x14ac:dyDescent="0.3">
      <c r="A474" s="153" t="s">
        <v>9</v>
      </c>
      <c r="B474" s="651" t="s">
        <v>272</v>
      </c>
      <c r="C474" s="652"/>
      <c r="D474" s="652"/>
      <c r="E474" s="653"/>
      <c r="F474" s="126"/>
    </row>
    <row r="475" spans="1:7" ht="0.75" hidden="1" customHeight="1" x14ac:dyDescent="0.25">
      <c r="A475" s="153" t="s">
        <v>14</v>
      </c>
      <c r="B475" s="654" t="s">
        <v>240</v>
      </c>
      <c r="C475" s="655"/>
      <c r="D475" s="655"/>
      <c r="E475" s="656"/>
      <c r="F475" s="126"/>
    </row>
    <row r="476" spans="1:7" x14ac:dyDescent="0.25">
      <c r="A476" s="646"/>
      <c r="B476" s="154">
        <v>2019</v>
      </c>
      <c r="C476" s="154">
        <v>2020</v>
      </c>
      <c r="D476" s="154">
        <v>2021</v>
      </c>
      <c r="E476" s="154">
        <v>2022</v>
      </c>
      <c r="F476" s="126"/>
      <c r="G476" s="196"/>
    </row>
    <row r="477" spans="1:7" ht="15.75" thickBot="1" x14ac:dyDescent="0.3">
      <c r="A477" s="647"/>
      <c r="B477" s="155" t="s">
        <v>5</v>
      </c>
      <c r="C477" s="155" t="s">
        <v>6</v>
      </c>
      <c r="D477" s="155" t="s">
        <v>6</v>
      </c>
      <c r="E477" s="155" t="s">
        <v>6</v>
      </c>
      <c r="F477" s="126"/>
    </row>
    <row r="478" spans="1:7" ht="15.75" customHeight="1" thickBot="1" x14ac:dyDescent="0.3">
      <c r="A478" s="153" t="s">
        <v>8</v>
      </c>
      <c r="B478" s="156">
        <v>5</v>
      </c>
      <c r="C478" s="156">
        <v>1</v>
      </c>
      <c r="D478" s="153"/>
      <c r="E478" s="153"/>
      <c r="F478" s="126"/>
    </row>
    <row r="479" spans="1:7" ht="15.75" thickBot="1" x14ac:dyDescent="0.3">
      <c r="A479" s="153" t="s">
        <v>15</v>
      </c>
      <c r="B479" s="156">
        <v>5580</v>
      </c>
      <c r="C479" s="156"/>
      <c r="D479" s="156">
        <f>D497</f>
        <v>0</v>
      </c>
      <c r="E479" s="156">
        <f>E497</f>
        <v>0</v>
      </c>
      <c r="F479" s="126"/>
    </row>
    <row r="480" spans="1:7" ht="30.75" thickBot="1" x14ac:dyDescent="0.3">
      <c r="A480" s="153" t="s">
        <v>23</v>
      </c>
      <c r="B480" s="156">
        <f>B479/B478</f>
        <v>1116</v>
      </c>
      <c r="C480" s="156"/>
      <c r="D480" s="156" t="e">
        <f>D479/D478</f>
        <v>#DIV/0!</v>
      </c>
      <c r="E480" s="156" t="e">
        <f>E479/E478</f>
        <v>#DIV/0!</v>
      </c>
      <c r="F480" s="126"/>
    </row>
    <row r="481" spans="1:6" ht="15.75" thickBot="1" x14ac:dyDescent="0.3">
      <c r="A481" s="153" t="s">
        <v>16</v>
      </c>
      <c r="B481" s="321" t="s">
        <v>22</v>
      </c>
      <c r="C481" s="157">
        <f>C478/B478</f>
        <v>0.2</v>
      </c>
      <c r="D481" s="157">
        <f>D478/C478</f>
        <v>0</v>
      </c>
      <c r="E481" s="157" t="e">
        <f>E478/D478-1</f>
        <v>#DIV/0!</v>
      </c>
      <c r="F481" s="126"/>
    </row>
    <row r="482" spans="1:6" ht="30.75" thickBot="1" x14ac:dyDescent="0.3">
      <c r="A482" s="153" t="s">
        <v>17</v>
      </c>
      <c r="B482" s="321" t="s">
        <v>22</v>
      </c>
      <c r="C482" s="157">
        <f>C479/B479</f>
        <v>0</v>
      </c>
      <c r="D482" s="157" t="e">
        <f>D479/C479-1</f>
        <v>#DIV/0!</v>
      </c>
      <c r="E482" s="157" t="e">
        <f>E479/D479-1</f>
        <v>#DIV/0!</v>
      </c>
      <c r="F482" s="126"/>
    </row>
    <row r="483" spans="1:6" ht="30.75" thickBot="1" x14ac:dyDescent="0.3">
      <c r="A483" s="153" t="s">
        <v>18</v>
      </c>
      <c r="B483" s="321" t="s">
        <v>22</v>
      </c>
      <c r="C483" s="157">
        <f>C480/B480</f>
        <v>0</v>
      </c>
      <c r="D483" s="157" t="e">
        <f>D480/C480-1</f>
        <v>#DIV/0!</v>
      </c>
      <c r="E483" s="157" t="e">
        <f>E480/D480-1</f>
        <v>#DIV/0!</v>
      </c>
      <c r="F483" s="126"/>
    </row>
    <row r="484" spans="1:6" ht="15.75" thickBot="1" x14ac:dyDescent="0.3">
      <c r="A484" s="648" t="s">
        <v>273</v>
      </c>
      <c r="B484" s="649"/>
      <c r="C484" s="649"/>
      <c r="D484" s="649"/>
      <c r="E484" s="650"/>
      <c r="F484" s="126"/>
    </row>
    <row r="485" spans="1:6" x14ac:dyDescent="0.25">
      <c r="A485" s="646"/>
      <c r="B485" s="154">
        <v>2019</v>
      </c>
      <c r="C485" s="154">
        <v>2020</v>
      </c>
      <c r="D485" s="154">
        <v>2021</v>
      </c>
      <c r="E485" s="154">
        <v>2022</v>
      </c>
      <c r="F485" s="126"/>
    </row>
    <row r="486" spans="1:6" ht="15.75" thickBot="1" x14ac:dyDescent="0.3">
      <c r="A486" s="647"/>
      <c r="B486" s="155" t="s">
        <v>5</v>
      </c>
      <c r="C486" s="155" t="s">
        <v>6</v>
      </c>
      <c r="D486" s="155" t="s">
        <v>6</v>
      </c>
      <c r="E486" s="155" t="s">
        <v>6</v>
      </c>
      <c r="F486" s="126"/>
    </row>
    <row r="487" spans="1:6" ht="30.75" thickBot="1" x14ac:dyDescent="0.3">
      <c r="A487" s="158" t="s">
        <v>40</v>
      </c>
      <c r="B487" s="159">
        <f>B488+B489+B490+B491</f>
        <v>0</v>
      </c>
      <c r="C487" s="159">
        <f>C488+C489+C490+C491</f>
        <v>0</v>
      </c>
      <c r="D487" s="159">
        <f>D488+D489+D490+D491</f>
        <v>0</v>
      </c>
      <c r="E487" s="159">
        <f>E488+E489+E490+E491</f>
        <v>0</v>
      </c>
      <c r="F487" s="126"/>
    </row>
    <row r="488" spans="1:6" ht="25.5" customHeight="1" thickBot="1" x14ac:dyDescent="0.3">
      <c r="A488" s="160" t="s">
        <v>50</v>
      </c>
      <c r="B488" s="159"/>
      <c r="C488" s="159"/>
      <c r="D488" s="159"/>
      <c r="E488" s="159"/>
      <c r="F488" s="126"/>
    </row>
    <row r="489" spans="1:6" ht="15.75" thickBot="1" x14ac:dyDescent="0.3">
      <c r="A489" s="160" t="s">
        <v>54</v>
      </c>
      <c r="B489" s="159"/>
      <c r="C489" s="159"/>
      <c r="D489" s="159"/>
      <c r="E489" s="159"/>
      <c r="F489" s="126"/>
    </row>
    <row r="490" spans="1:6" ht="15.75" thickBot="1" x14ac:dyDescent="0.3">
      <c r="A490" s="160" t="s">
        <v>55</v>
      </c>
      <c r="B490" s="159"/>
      <c r="C490" s="159"/>
      <c r="D490" s="159"/>
      <c r="E490" s="159"/>
      <c r="F490" s="126"/>
    </row>
    <row r="491" spans="1:6" ht="21" customHeight="1" thickBot="1" x14ac:dyDescent="0.3">
      <c r="A491" s="160" t="s">
        <v>56</v>
      </c>
      <c r="B491" s="159"/>
      <c r="C491" s="159"/>
      <c r="D491" s="159"/>
      <c r="E491" s="159"/>
      <c r="F491" s="126"/>
    </row>
    <row r="492" spans="1:6" ht="30.75" thickBot="1" x14ac:dyDescent="0.3">
      <c r="A492" s="158" t="s">
        <v>41</v>
      </c>
      <c r="B492" s="161">
        <f>B493+B494+B495+B496</f>
        <v>5580</v>
      </c>
      <c r="C492" s="161">
        <f>C493+C494+C495+C496</f>
        <v>0</v>
      </c>
      <c r="D492" s="161">
        <f>D493+D494+D495+D496</f>
        <v>0</v>
      </c>
      <c r="E492" s="161">
        <f>E493+E494+E495+E496</f>
        <v>0</v>
      </c>
      <c r="F492" s="126"/>
    </row>
    <row r="493" spans="1:6" ht="15.75" thickBot="1" x14ac:dyDescent="0.3">
      <c r="A493" s="160" t="s">
        <v>50</v>
      </c>
      <c r="B493" s="161">
        <v>5580</v>
      </c>
      <c r="C493" s="161"/>
      <c r="D493" s="161"/>
      <c r="E493" s="161"/>
      <c r="F493" s="126"/>
    </row>
    <row r="494" spans="1:6" ht="15.75" thickBot="1" x14ac:dyDescent="0.3">
      <c r="A494" s="160" t="s">
        <v>54</v>
      </c>
      <c r="B494" s="161"/>
      <c r="C494" s="161"/>
      <c r="D494" s="161"/>
      <c r="E494" s="161"/>
      <c r="F494" s="126"/>
    </row>
    <row r="495" spans="1:6" ht="15.75" customHeight="1" thickBot="1" x14ac:dyDescent="0.3">
      <c r="A495" s="160" t="s">
        <v>55</v>
      </c>
      <c r="B495" s="161"/>
      <c r="C495" s="161"/>
      <c r="D495" s="161"/>
      <c r="E495" s="161"/>
      <c r="F495" s="126"/>
    </row>
    <row r="496" spans="1:6" ht="15.75" customHeight="1" thickBot="1" x14ac:dyDescent="0.3">
      <c r="A496" s="160" t="s">
        <v>56</v>
      </c>
      <c r="B496" s="161"/>
      <c r="C496" s="161"/>
      <c r="D496" s="161"/>
      <c r="E496" s="161"/>
      <c r="F496" s="126"/>
    </row>
    <row r="497" spans="1:6" ht="30.75" thickBot="1" x14ac:dyDescent="0.3">
      <c r="A497" s="188" t="s">
        <v>274</v>
      </c>
      <c r="B497" s="161">
        <f>B487+B492</f>
        <v>5580</v>
      </c>
      <c r="C497" s="161">
        <f>C487+C492</f>
        <v>0</v>
      </c>
      <c r="D497" s="161">
        <f>D487+D492</f>
        <v>0</v>
      </c>
      <c r="E497" s="161">
        <f>E487+E492</f>
        <v>0</v>
      </c>
      <c r="F497" s="126"/>
    </row>
    <row r="498" spans="1:6" ht="30.75" thickBot="1" x14ac:dyDescent="0.3">
      <c r="A498" s="194" t="s">
        <v>187</v>
      </c>
      <c r="B498" s="195" t="s">
        <v>275</v>
      </c>
      <c r="C498" s="185" t="s">
        <v>53</v>
      </c>
      <c r="D498" s="186"/>
      <c r="E498" s="187"/>
      <c r="F498" s="126"/>
    </row>
    <row r="499" spans="1:6" ht="15.75" thickBot="1" x14ac:dyDescent="0.3">
      <c r="A499" s="153" t="s">
        <v>9</v>
      </c>
      <c r="B499" s="651" t="s">
        <v>276</v>
      </c>
      <c r="C499" s="652"/>
      <c r="D499" s="652"/>
      <c r="E499" s="653"/>
      <c r="F499" s="126"/>
    </row>
    <row r="500" spans="1:6" ht="15.75" thickBot="1" x14ac:dyDescent="0.3">
      <c r="A500" s="153" t="s">
        <v>14</v>
      </c>
      <c r="B500" s="654" t="s">
        <v>240</v>
      </c>
      <c r="C500" s="655"/>
      <c r="D500" s="655"/>
      <c r="E500" s="656"/>
      <c r="F500" s="126"/>
    </row>
    <row r="501" spans="1:6" x14ac:dyDescent="0.25">
      <c r="A501" s="646"/>
      <c r="B501" s="154">
        <v>2019</v>
      </c>
      <c r="C501" s="154">
        <v>2020</v>
      </c>
      <c r="D501" s="154">
        <v>2021</v>
      </c>
      <c r="E501" s="154">
        <v>2022</v>
      </c>
      <c r="F501" s="126"/>
    </row>
    <row r="502" spans="1:6" ht="15.75" thickBot="1" x14ac:dyDescent="0.3">
      <c r="A502" s="647"/>
      <c r="B502" s="155" t="s">
        <v>5</v>
      </c>
      <c r="C502" s="155" t="s">
        <v>6</v>
      </c>
      <c r="D502" s="155" t="s">
        <v>6</v>
      </c>
      <c r="E502" s="155" t="s">
        <v>6</v>
      </c>
      <c r="F502" s="126"/>
    </row>
    <row r="503" spans="1:6" ht="15.75" thickBot="1" x14ac:dyDescent="0.3">
      <c r="A503" s="153" t="s">
        <v>8</v>
      </c>
      <c r="B503" s="156">
        <v>2</v>
      </c>
      <c r="C503" s="156"/>
      <c r="D503" s="153"/>
      <c r="E503" s="153"/>
      <c r="F503" s="126"/>
    </row>
    <row r="504" spans="1:6" ht="15.75" thickBot="1" x14ac:dyDescent="0.3">
      <c r="A504" s="153" t="s">
        <v>15</v>
      </c>
      <c r="B504" s="156">
        <v>1500</v>
      </c>
      <c r="C504" s="156"/>
      <c r="D504" s="156">
        <f>D522</f>
        <v>0</v>
      </c>
      <c r="E504" s="156">
        <f>E522</f>
        <v>0</v>
      </c>
      <c r="F504" s="126"/>
    </row>
    <row r="505" spans="1:6" ht="30.75" thickBot="1" x14ac:dyDescent="0.3">
      <c r="A505" s="153" t="s">
        <v>23</v>
      </c>
      <c r="B505" s="156">
        <f>B504/B503</f>
        <v>750</v>
      </c>
      <c r="C505" s="156"/>
      <c r="D505" s="156" t="e">
        <f>D504/D503</f>
        <v>#DIV/0!</v>
      </c>
      <c r="E505" s="156" t="e">
        <f>E504/E503</f>
        <v>#DIV/0!</v>
      </c>
      <c r="F505" s="126"/>
    </row>
    <row r="506" spans="1:6" ht="21" customHeight="1" thickBot="1" x14ac:dyDescent="0.3">
      <c r="A506" s="153" t="s">
        <v>16</v>
      </c>
      <c r="B506" s="321" t="s">
        <v>22</v>
      </c>
      <c r="C506" s="157">
        <f>C503/B503</f>
        <v>0</v>
      </c>
      <c r="D506" s="157" t="e">
        <f t="shared" ref="D506:E508" si="14">D503/C503-1</f>
        <v>#DIV/0!</v>
      </c>
      <c r="E506" s="157" t="e">
        <f t="shared" si="14"/>
        <v>#DIV/0!</v>
      </c>
      <c r="F506" s="126"/>
    </row>
    <row r="507" spans="1:6" ht="30.75" thickBot="1" x14ac:dyDescent="0.3">
      <c r="A507" s="153" t="s">
        <v>17</v>
      </c>
      <c r="B507" s="321" t="s">
        <v>22</v>
      </c>
      <c r="C507" s="157">
        <f>C504/B504</f>
        <v>0</v>
      </c>
      <c r="D507" s="157" t="e">
        <f t="shared" si="14"/>
        <v>#DIV/0!</v>
      </c>
      <c r="E507" s="157" t="e">
        <f t="shared" si="14"/>
        <v>#DIV/0!</v>
      </c>
      <c r="F507" s="126"/>
    </row>
    <row r="508" spans="1:6" ht="30.75" thickBot="1" x14ac:dyDescent="0.3">
      <c r="A508" s="153" t="s">
        <v>18</v>
      </c>
      <c r="B508" s="321" t="s">
        <v>22</v>
      </c>
      <c r="C508" s="157">
        <f>C505/B505</f>
        <v>0</v>
      </c>
      <c r="D508" s="157" t="e">
        <f t="shared" si="14"/>
        <v>#DIV/0!</v>
      </c>
      <c r="E508" s="157" t="e">
        <f t="shared" si="14"/>
        <v>#DIV/0!</v>
      </c>
      <c r="F508" s="126"/>
    </row>
    <row r="509" spans="1:6" ht="19.5" customHeight="1" thickBot="1" x14ac:dyDescent="0.3">
      <c r="A509" s="648" t="s">
        <v>277</v>
      </c>
      <c r="B509" s="649"/>
      <c r="C509" s="649"/>
      <c r="D509" s="649"/>
      <c r="E509" s="650"/>
      <c r="F509" s="126"/>
    </row>
    <row r="510" spans="1:6" x14ac:dyDescent="0.25">
      <c r="A510" s="646"/>
      <c r="B510" s="154">
        <v>2019</v>
      </c>
      <c r="C510" s="154">
        <v>2020</v>
      </c>
      <c r="D510" s="154">
        <v>2021</v>
      </c>
      <c r="E510" s="154">
        <v>2022</v>
      </c>
      <c r="F510" s="126"/>
    </row>
    <row r="511" spans="1:6" ht="15.75" thickBot="1" x14ac:dyDescent="0.3">
      <c r="A511" s="647"/>
      <c r="B511" s="155" t="s">
        <v>5</v>
      </c>
      <c r="C511" s="155" t="s">
        <v>6</v>
      </c>
      <c r="D511" s="155" t="s">
        <v>6</v>
      </c>
      <c r="E511" s="155" t="s">
        <v>6</v>
      </c>
      <c r="F511" s="126"/>
    </row>
    <row r="512" spans="1:6" ht="30.75" thickBot="1" x14ac:dyDescent="0.3">
      <c r="A512" s="158" t="s">
        <v>40</v>
      </c>
      <c r="B512" s="159">
        <f>B513+B514+B515+B516</f>
        <v>0</v>
      </c>
      <c r="C512" s="159">
        <f>C513+C514+C515+C516</f>
        <v>0</v>
      </c>
      <c r="D512" s="159">
        <f>D513+D514+D515+D516</f>
        <v>0</v>
      </c>
      <c r="E512" s="159">
        <f>E513+E514+E515+E516</f>
        <v>0</v>
      </c>
      <c r="F512" s="126"/>
    </row>
    <row r="513" spans="1:7" ht="15.75" customHeight="1" thickBot="1" x14ac:dyDescent="0.3">
      <c r="A513" s="160" t="s">
        <v>50</v>
      </c>
      <c r="B513" s="159"/>
      <c r="C513" s="159"/>
      <c r="D513" s="159"/>
      <c r="E513" s="159"/>
      <c r="F513" s="126"/>
    </row>
    <row r="514" spans="1:7" ht="15.75" customHeight="1" thickBot="1" x14ac:dyDescent="0.3">
      <c r="A514" s="160" t="s">
        <v>54</v>
      </c>
      <c r="B514" s="159"/>
      <c r="C514" s="159"/>
      <c r="D514" s="159"/>
      <c r="E514" s="159"/>
      <c r="F514" s="126"/>
    </row>
    <row r="515" spans="1:7" ht="15.75" thickBot="1" x14ac:dyDescent="0.3">
      <c r="A515" s="160" t="s">
        <v>55</v>
      </c>
      <c r="B515" s="159"/>
      <c r="C515" s="159"/>
      <c r="D515" s="159"/>
      <c r="E515" s="159"/>
      <c r="F515" s="126"/>
    </row>
    <row r="516" spans="1:7" ht="15.75" thickBot="1" x14ac:dyDescent="0.3">
      <c r="A516" s="160" t="s">
        <v>56</v>
      </c>
      <c r="B516" s="159"/>
      <c r="C516" s="159"/>
      <c r="D516" s="159"/>
      <c r="E516" s="159"/>
      <c r="F516" s="126"/>
    </row>
    <row r="517" spans="1:7" ht="30.75" thickBot="1" x14ac:dyDescent="0.3">
      <c r="A517" s="158" t="s">
        <v>41</v>
      </c>
      <c r="B517" s="161">
        <f>B518+B519+B520+B521</f>
        <v>1500</v>
      </c>
      <c r="C517" s="161">
        <f>C518+C519+C520+C521</f>
        <v>0</v>
      </c>
      <c r="D517" s="161">
        <f>D518+D519+D520+D521</f>
        <v>0</v>
      </c>
      <c r="E517" s="161">
        <f>E518+E519+E520+E521</f>
        <v>0</v>
      </c>
      <c r="F517" s="126"/>
    </row>
    <row r="518" spans="1:7" ht="18" customHeight="1" thickBot="1" x14ac:dyDescent="0.3">
      <c r="A518" s="160" t="s">
        <v>50</v>
      </c>
      <c r="B518" s="161">
        <v>1500</v>
      </c>
      <c r="C518" s="161"/>
      <c r="D518" s="161"/>
      <c r="E518" s="161"/>
      <c r="F518" s="126"/>
    </row>
    <row r="519" spans="1:7" ht="15.75" thickBot="1" x14ac:dyDescent="0.3">
      <c r="A519" s="160" t="s">
        <v>54</v>
      </c>
      <c r="B519" s="161"/>
      <c r="C519" s="161"/>
      <c r="D519" s="161"/>
      <c r="E519" s="161"/>
      <c r="F519" s="126"/>
    </row>
    <row r="520" spans="1:7" ht="15.75" thickBot="1" x14ac:dyDescent="0.3">
      <c r="A520" s="160" t="s">
        <v>55</v>
      </c>
      <c r="B520" s="161"/>
      <c r="C520" s="161"/>
      <c r="D520" s="161"/>
      <c r="E520" s="161"/>
      <c r="F520" s="126"/>
    </row>
    <row r="521" spans="1:7" ht="15.75" thickBot="1" x14ac:dyDescent="0.3">
      <c r="A521" s="160" t="s">
        <v>56</v>
      </c>
      <c r="B521" s="161"/>
      <c r="C521" s="161"/>
      <c r="D521" s="161"/>
      <c r="E521" s="161"/>
      <c r="F521" s="126"/>
    </row>
    <row r="522" spans="1:7" ht="30.75" thickBot="1" x14ac:dyDescent="0.3">
      <c r="A522" s="188" t="s">
        <v>278</v>
      </c>
      <c r="B522" s="161">
        <f>B512+B517</f>
        <v>1500</v>
      </c>
      <c r="C522" s="161">
        <f>C512+C517</f>
        <v>0</v>
      </c>
      <c r="D522" s="161">
        <f>D512+D517</f>
        <v>0</v>
      </c>
      <c r="E522" s="161">
        <f>E512+E517</f>
        <v>0</v>
      </c>
      <c r="F522" s="126"/>
    </row>
    <row r="523" spans="1:7" ht="30.75" thickBot="1" x14ac:dyDescent="0.3">
      <c r="A523" s="194" t="s">
        <v>279</v>
      </c>
      <c r="B523" s="195" t="s">
        <v>280</v>
      </c>
      <c r="C523" s="185" t="s">
        <v>53</v>
      </c>
      <c r="D523" s="186"/>
      <c r="E523" s="187"/>
      <c r="F523" s="126"/>
      <c r="G523" s="30"/>
    </row>
    <row r="524" spans="1:7" ht="15.75" thickBot="1" x14ac:dyDescent="0.3">
      <c r="A524" s="153" t="s">
        <v>9</v>
      </c>
      <c r="B524" s="651" t="s">
        <v>281</v>
      </c>
      <c r="C524" s="652"/>
      <c r="D524" s="652"/>
      <c r="E524" s="653"/>
      <c r="F524" s="126"/>
      <c r="G524" s="30"/>
    </row>
    <row r="525" spans="1:7" ht="15.75" thickBot="1" x14ac:dyDescent="0.3">
      <c r="A525" s="153" t="s">
        <v>14</v>
      </c>
      <c r="B525" s="654" t="s">
        <v>240</v>
      </c>
      <c r="C525" s="655"/>
      <c r="D525" s="655"/>
      <c r="E525" s="656"/>
      <c r="F525" s="126"/>
    </row>
    <row r="526" spans="1:7" x14ac:dyDescent="0.25">
      <c r="A526" s="646"/>
      <c r="B526" s="154">
        <v>2019</v>
      </c>
      <c r="C526" s="154">
        <v>2020</v>
      </c>
      <c r="D526" s="154">
        <v>2021</v>
      </c>
      <c r="E526" s="154">
        <v>2022</v>
      </c>
      <c r="F526" s="126"/>
    </row>
    <row r="527" spans="1:7" ht="15" customHeight="1" thickBot="1" x14ac:dyDescent="0.3">
      <c r="A527" s="647"/>
      <c r="B527" s="155" t="s">
        <v>5</v>
      </c>
      <c r="C527" s="155" t="s">
        <v>6</v>
      </c>
      <c r="D527" s="155" t="s">
        <v>6</v>
      </c>
      <c r="E527" s="155" t="s">
        <v>6</v>
      </c>
      <c r="F527" s="126"/>
    </row>
    <row r="528" spans="1:7" ht="15" customHeight="1" thickBot="1" x14ac:dyDescent="0.3">
      <c r="A528" s="153" t="s">
        <v>8</v>
      </c>
      <c r="B528" s="156"/>
      <c r="C528" s="156"/>
      <c r="D528" s="156"/>
      <c r="E528" s="156">
        <v>4</v>
      </c>
      <c r="F528" s="126"/>
    </row>
    <row r="529" spans="1:6" ht="15" customHeight="1" thickBot="1" x14ac:dyDescent="0.3">
      <c r="A529" s="153" t="s">
        <v>15</v>
      </c>
      <c r="B529" s="156"/>
      <c r="C529" s="156"/>
      <c r="D529" s="156"/>
      <c r="E529" s="156">
        <v>4000</v>
      </c>
      <c r="F529" s="126"/>
    </row>
    <row r="530" spans="1:6" ht="15" customHeight="1" thickBot="1" x14ac:dyDescent="0.3">
      <c r="A530" s="153" t="s">
        <v>23</v>
      </c>
      <c r="B530" s="156" t="e">
        <f>B529/B528</f>
        <v>#DIV/0!</v>
      </c>
      <c r="C530" s="156" t="e">
        <f>C529/C528</f>
        <v>#DIV/0!</v>
      </c>
      <c r="D530" s="156" t="e">
        <f>D529/D528</f>
        <v>#DIV/0!</v>
      </c>
      <c r="E530" s="156">
        <f>E529/E528</f>
        <v>1000</v>
      </c>
      <c r="F530" s="126"/>
    </row>
    <row r="531" spans="1:6" ht="15" customHeight="1" thickBot="1" x14ac:dyDescent="0.3">
      <c r="A531" s="153" t="s">
        <v>16</v>
      </c>
      <c r="B531" s="321" t="s">
        <v>22</v>
      </c>
      <c r="C531" s="157" t="e">
        <f t="shared" ref="C531:E533" si="15">C528/B528-1</f>
        <v>#DIV/0!</v>
      </c>
      <c r="D531" s="157" t="e">
        <f t="shared" si="15"/>
        <v>#DIV/0!</v>
      </c>
      <c r="E531" s="157" t="e">
        <f t="shared" si="15"/>
        <v>#DIV/0!</v>
      </c>
      <c r="F531" s="126"/>
    </row>
    <row r="532" spans="1:6" ht="15" customHeight="1" thickBot="1" x14ac:dyDescent="0.3">
      <c r="A532" s="153" t="s">
        <v>17</v>
      </c>
      <c r="B532" s="321" t="s">
        <v>22</v>
      </c>
      <c r="C532" s="157" t="e">
        <f t="shared" si="15"/>
        <v>#DIV/0!</v>
      </c>
      <c r="D532" s="157" t="e">
        <f t="shared" si="15"/>
        <v>#DIV/0!</v>
      </c>
      <c r="E532" s="157" t="e">
        <f t="shared" si="15"/>
        <v>#DIV/0!</v>
      </c>
      <c r="F532" s="126"/>
    </row>
    <row r="533" spans="1:6" ht="15" customHeight="1" thickBot="1" x14ac:dyDescent="0.3">
      <c r="A533" s="153" t="s">
        <v>18</v>
      </c>
      <c r="B533" s="321" t="s">
        <v>22</v>
      </c>
      <c r="C533" s="157" t="e">
        <f t="shared" si="15"/>
        <v>#DIV/0!</v>
      </c>
      <c r="D533" s="157" t="e">
        <f t="shared" si="15"/>
        <v>#DIV/0!</v>
      </c>
      <c r="E533" s="157" t="e">
        <f t="shared" si="15"/>
        <v>#DIV/0!</v>
      </c>
      <c r="F533" s="126"/>
    </row>
    <row r="534" spans="1:6" ht="15.75" customHeight="1" thickBot="1" x14ac:dyDescent="0.3">
      <c r="A534" s="648" t="s">
        <v>282</v>
      </c>
      <c r="B534" s="649"/>
      <c r="C534" s="649"/>
      <c r="D534" s="649"/>
      <c r="E534" s="650"/>
      <c r="F534" s="126"/>
    </row>
    <row r="535" spans="1:6" x14ac:dyDescent="0.25">
      <c r="A535" s="646"/>
      <c r="B535" s="154">
        <v>2019</v>
      </c>
      <c r="C535" s="154">
        <v>2020</v>
      </c>
      <c r="D535" s="154">
        <v>2021</v>
      </c>
      <c r="E535" s="154">
        <v>2022</v>
      </c>
      <c r="F535" s="126"/>
    </row>
    <row r="536" spans="1:6" ht="15.75" thickBot="1" x14ac:dyDescent="0.3">
      <c r="A536" s="647"/>
      <c r="B536" s="155" t="s">
        <v>5</v>
      </c>
      <c r="C536" s="155" t="s">
        <v>6</v>
      </c>
      <c r="D536" s="155" t="s">
        <v>6</v>
      </c>
      <c r="E536" s="155" t="s">
        <v>6</v>
      </c>
      <c r="F536" s="126"/>
    </row>
    <row r="537" spans="1:6" ht="30.75" thickBot="1" x14ac:dyDescent="0.3">
      <c r="A537" s="158" t="s">
        <v>40</v>
      </c>
      <c r="B537" s="159">
        <f>B538+B539+B540+B541</f>
        <v>0</v>
      </c>
      <c r="C537" s="159">
        <f>C538+C539+C540+C541</f>
        <v>0</v>
      </c>
      <c r="D537" s="159">
        <f>D538+D539+D540+D541</f>
        <v>0</v>
      </c>
      <c r="E537" s="159">
        <f>E538+E539+E540+E541</f>
        <v>0</v>
      </c>
      <c r="F537" s="126"/>
    </row>
    <row r="538" spans="1:6" ht="15.75" thickBot="1" x14ac:dyDescent="0.3">
      <c r="A538" s="160" t="s">
        <v>50</v>
      </c>
      <c r="B538" s="159"/>
      <c r="C538" s="159"/>
      <c r="D538" s="159"/>
      <c r="E538" s="159"/>
      <c r="F538" s="126"/>
    </row>
    <row r="539" spans="1:6" ht="15.75" thickBot="1" x14ac:dyDescent="0.3">
      <c r="A539" s="160" t="s">
        <v>54</v>
      </c>
      <c r="B539" s="159"/>
      <c r="C539" s="159"/>
      <c r="D539" s="159"/>
      <c r="E539" s="159"/>
      <c r="F539" s="126"/>
    </row>
    <row r="540" spans="1:6" ht="15.75" thickBot="1" x14ac:dyDescent="0.3">
      <c r="A540" s="160" t="s">
        <v>55</v>
      </c>
      <c r="B540" s="159"/>
      <c r="C540" s="159"/>
      <c r="D540" s="159"/>
      <c r="E540" s="159"/>
      <c r="F540" s="126"/>
    </row>
    <row r="541" spans="1:6" ht="15.75" thickBot="1" x14ac:dyDescent="0.3">
      <c r="A541" s="160" t="s">
        <v>56</v>
      </c>
      <c r="B541" s="159"/>
      <c r="C541" s="159"/>
      <c r="D541" s="159"/>
      <c r="E541" s="159"/>
      <c r="F541" s="126"/>
    </row>
    <row r="542" spans="1:6" ht="30.75" thickBot="1" x14ac:dyDescent="0.3">
      <c r="A542" s="158" t="s">
        <v>41</v>
      </c>
      <c r="B542" s="161">
        <f>B543+B544+B545+B546</f>
        <v>0</v>
      </c>
      <c r="C542" s="161">
        <f>C543+C544+C545+C546</f>
        <v>0</v>
      </c>
      <c r="D542" s="161">
        <f>D543+D544+D545+D546</f>
        <v>0</v>
      </c>
      <c r="E542" s="161">
        <f>E543+E544+E545+E546</f>
        <v>4000</v>
      </c>
      <c r="F542" s="126"/>
    </row>
    <row r="543" spans="1:6" ht="15.75" thickBot="1" x14ac:dyDescent="0.3">
      <c r="A543" s="160" t="s">
        <v>50</v>
      </c>
      <c r="B543" s="161"/>
      <c r="C543" s="161"/>
      <c r="D543" s="161"/>
      <c r="E543" s="161">
        <v>4000</v>
      </c>
      <c r="F543" s="126"/>
    </row>
    <row r="544" spans="1:6" ht="15.75" thickBot="1" x14ac:dyDescent="0.3">
      <c r="A544" s="160" t="s">
        <v>54</v>
      </c>
      <c r="B544" s="161"/>
      <c r="C544" s="161"/>
      <c r="D544" s="161"/>
      <c r="E544" s="161"/>
      <c r="F544" s="126"/>
    </row>
    <row r="545" spans="1:7" ht="15.75" thickBot="1" x14ac:dyDescent="0.3">
      <c r="A545" s="160" t="s">
        <v>55</v>
      </c>
      <c r="B545" s="161"/>
      <c r="C545" s="161"/>
      <c r="D545" s="161"/>
      <c r="E545" s="161"/>
      <c r="F545" s="126"/>
    </row>
    <row r="546" spans="1:7" ht="15.75" thickBot="1" x14ac:dyDescent="0.3">
      <c r="A546" s="160" t="s">
        <v>56</v>
      </c>
      <c r="B546" s="161"/>
      <c r="C546" s="161"/>
      <c r="D546" s="161"/>
      <c r="E546" s="161"/>
      <c r="F546" s="126"/>
    </row>
    <row r="547" spans="1:7" ht="30.75" thickBot="1" x14ac:dyDescent="0.3">
      <c r="A547" s="188" t="s">
        <v>283</v>
      </c>
      <c r="B547" s="161">
        <f>B537+B542</f>
        <v>0</v>
      </c>
      <c r="C547" s="161">
        <f>C537+C542</f>
        <v>0</v>
      </c>
      <c r="D547" s="161">
        <f>D537+D542</f>
        <v>0</v>
      </c>
      <c r="E547" s="161">
        <f>E537+E542</f>
        <v>4000</v>
      </c>
      <c r="F547" s="126"/>
    </row>
    <row r="548" spans="1:7" ht="15.75" thickBot="1" x14ac:dyDescent="0.3">
      <c r="A548" s="197"/>
      <c r="B548" s="198"/>
      <c r="C548" s="198"/>
      <c r="D548" s="198"/>
      <c r="E548" s="198"/>
      <c r="F548" s="126"/>
    </row>
    <row r="549" spans="1:7" ht="45.75" thickBot="1" x14ac:dyDescent="0.3">
      <c r="A549" s="142" t="s">
        <v>46</v>
      </c>
      <c r="B549" s="199">
        <f>B35+B72+B109+B146+B183+B223+B252+B303+B328+B353+B378+B403+B429+B454+B479+B504</f>
        <v>508000</v>
      </c>
      <c r="C549" s="199">
        <f>C35+C72+C109+C146+C183+C223+C252+C287+C303+C328+C353+C378+C403+C429+C454+C479+C504</f>
        <v>540000</v>
      </c>
      <c r="D549" s="199">
        <f>D35+D72+D109+D146+D183+D223+D252+D287+D303+D328+D353+D378+D403+D429+D454+D479+D504</f>
        <v>545000</v>
      </c>
      <c r="E549" s="199">
        <f>E35+E72+E109+E146+E183+E223+E252+E287+E303+E328+E353+E378+E403+E429+E454+E479+E504+E529</f>
        <v>550000</v>
      </c>
      <c r="F549" s="126"/>
    </row>
    <row r="550" spans="1:7" ht="45.75" thickBot="1" x14ac:dyDescent="0.3">
      <c r="A550" s="142" t="s">
        <v>47</v>
      </c>
      <c r="B550" s="199">
        <f>B64+B101+B138+B175+B212+B241+B270+B321+B346+B371+B396+B421+B447+B472+B497+B522</f>
        <v>508000</v>
      </c>
      <c r="C550" s="199">
        <f>C64+C101+C138+C175+C212+C241+C270+C296+C321+C346+C371+C396+C421+C447+C472+C497+C522</f>
        <v>540000</v>
      </c>
      <c r="D550" s="199">
        <f>D64+D101+D138+D175+D212+D241+D270+D321+D346+D371+D396+D421+D447+D472+D497+D522</f>
        <v>545000</v>
      </c>
      <c r="E550" s="199">
        <f>E64+E101+E138+E175+E212+E241+E270+E321+E346+E371+E396+E421+E447+E472+E497+E522+E547</f>
        <v>550000</v>
      </c>
      <c r="F550" s="126"/>
      <c r="G550" s="10"/>
    </row>
    <row r="551" spans="1:7" ht="15.75" thickBot="1" x14ac:dyDescent="0.3">
      <c r="A551" s="158" t="s">
        <v>0</v>
      </c>
      <c r="B551" s="200">
        <f>SUM(B552:B553)</f>
        <v>326450</v>
      </c>
      <c r="C551" s="200">
        <f>SUM(C552:C553)</f>
        <v>326450</v>
      </c>
      <c r="D551" s="200">
        <f>SUM(D552:D553)</f>
        <v>326450</v>
      </c>
      <c r="E551" s="200">
        <f>SUM(E552:E553)</f>
        <v>326450</v>
      </c>
      <c r="F551" s="126"/>
    </row>
    <row r="552" spans="1:7" ht="15.75" thickBot="1" x14ac:dyDescent="0.3">
      <c r="A552" s="160" t="s">
        <v>50</v>
      </c>
      <c r="B552" s="161">
        <f>B44+B155</f>
        <v>305750</v>
      </c>
      <c r="C552" s="161">
        <f>C44+C155</f>
        <v>305750</v>
      </c>
      <c r="D552" s="161">
        <f>D44+D155</f>
        <v>305750</v>
      </c>
      <c r="E552" s="161">
        <f>E44+E155</f>
        <v>305750</v>
      </c>
      <c r="F552" s="126"/>
    </row>
    <row r="553" spans="1:7" ht="15.75" thickBot="1" x14ac:dyDescent="0.3">
      <c r="A553" s="160" t="s">
        <v>62</v>
      </c>
      <c r="B553" s="161">
        <f>B45</f>
        <v>20700</v>
      </c>
      <c r="C553" s="161">
        <f>C45</f>
        <v>20700</v>
      </c>
      <c r="D553" s="161">
        <f>D45</f>
        <v>20700</v>
      </c>
      <c r="E553" s="161">
        <f>E45</f>
        <v>20700</v>
      </c>
      <c r="F553" s="126"/>
    </row>
    <row r="554" spans="1:7" ht="45.75" thickBot="1" x14ac:dyDescent="0.3">
      <c r="A554" s="158" t="s">
        <v>32</v>
      </c>
      <c r="B554" s="200">
        <f>SUM(B555:B556)</f>
        <v>56850</v>
      </c>
      <c r="C554" s="200">
        <f>SUM(C555:C556)</f>
        <v>56850</v>
      </c>
      <c r="D554" s="200">
        <f>SUM(D555:D556)</f>
        <v>56850</v>
      </c>
      <c r="E554" s="200">
        <f>SUM(E555:E556)</f>
        <v>56850</v>
      </c>
      <c r="F554" s="126"/>
    </row>
    <row r="555" spans="1:7" ht="15.75" thickBot="1" x14ac:dyDescent="0.3">
      <c r="A555" s="160" t="s">
        <v>50</v>
      </c>
      <c r="B555" s="159">
        <f>B47+B158</f>
        <v>53400</v>
      </c>
      <c r="C555" s="159">
        <f>C47+C158</f>
        <v>53400</v>
      </c>
      <c r="D555" s="159">
        <f>D47+D158</f>
        <v>53400</v>
      </c>
      <c r="E555" s="159">
        <f>E47+E158</f>
        <v>53400</v>
      </c>
      <c r="F555" s="126"/>
      <c r="G555" s="10"/>
    </row>
    <row r="556" spans="1:7" ht="15.75" thickBot="1" x14ac:dyDescent="0.3">
      <c r="A556" s="160" t="s">
        <v>62</v>
      </c>
      <c r="B556" s="161">
        <f>B48</f>
        <v>3450</v>
      </c>
      <c r="C556" s="161">
        <f>C48</f>
        <v>3450</v>
      </c>
      <c r="D556" s="161">
        <f>D48</f>
        <v>3450</v>
      </c>
      <c r="E556" s="161">
        <f>E48</f>
        <v>3450</v>
      </c>
      <c r="F556" s="126"/>
      <c r="G556" s="10"/>
    </row>
    <row r="557" spans="1:7" ht="30.75" thickBot="1" x14ac:dyDescent="0.3">
      <c r="A557" s="158" t="s">
        <v>1</v>
      </c>
      <c r="B557" s="200">
        <f>B558+B559</f>
        <v>104700</v>
      </c>
      <c r="C557" s="200">
        <f>C558+C559</f>
        <v>136700</v>
      </c>
      <c r="D557" s="200">
        <f>D558+D559</f>
        <v>141700</v>
      </c>
      <c r="E557" s="200">
        <f>E558+E559</f>
        <v>146700</v>
      </c>
      <c r="F557" s="126"/>
      <c r="G557" s="201"/>
    </row>
    <row r="558" spans="1:7" ht="15.75" thickBot="1" x14ac:dyDescent="0.3">
      <c r="A558" s="160" t="s">
        <v>50</v>
      </c>
      <c r="B558" s="161">
        <f>B87+B124+B198</f>
        <v>97700</v>
      </c>
      <c r="C558" s="161">
        <f t="shared" ref="C558:E559" si="16">C50+C87+C124+C161+C198</f>
        <v>129700</v>
      </c>
      <c r="D558" s="161">
        <f t="shared" si="16"/>
        <v>134700</v>
      </c>
      <c r="E558" s="161">
        <f t="shared" si="16"/>
        <v>139700</v>
      </c>
      <c r="F558" s="126"/>
    </row>
    <row r="559" spans="1:7" ht="15.75" thickBot="1" x14ac:dyDescent="0.3">
      <c r="A559" s="160" t="s">
        <v>62</v>
      </c>
      <c r="B559" s="161">
        <v>7000</v>
      </c>
      <c r="C559" s="161">
        <f t="shared" si="16"/>
        <v>7000</v>
      </c>
      <c r="D559" s="161">
        <f t="shared" si="16"/>
        <v>7000</v>
      </c>
      <c r="E559" s="161">
        <f t="shared" si="16"/>
        <v>7000</v>
      </c>
      <c r="F559" s="126"/>
    </row>
    <row r="560" spans="1:7" ht="27.75" customHeight="1" thickBot="1" x14ac:dyDescent="0.3">
      <c r="A560" s="158" t="s">
        <v>2</v>
      </c>
      <c r="B560" s="200">
        <v>0</v>
      </c>
      <c r="C560" s="200">
        <v>0</v>
      </c>
      <c r="D560" s="200">
        <v>0</v>
      </c>
      <c r="E560" s="200">
        <v>0</v>
      </c>
      <c r="F560" s="126"/>
    </row>
    <row r="561" spans="1:7" ht="15.75" thickBot="1" x14ac:dyDescent="0.3">
      <c r="A561" s="160" t="s">
        <v>50</v>
      </c>
      <c r="B561" s="159"/>
      <c r="C561" s="159"/>
      <c r="D561" s="159"/>
      <c r="E561" s="159"/>
      <c r="F561" s="126"/>
    </row>
    <row r="562" spans="1:7" ht="15.75" thickBot="1" x14ac:dyDescent="0.3">
      <c r="A562" s="160" t="s">
        <v>62</v>
      </c>
      <c r="B562" s="161">
        <v>0</v>
      </c>
      <c r="C562" s="161">
        <v>0</v>
      </c>
      <c r="D562" s="161">
        <v>0</v>
      </c>
      <c r="E562" s="161">
        <v>0</v>
      </c>
      <c r="F562" s="126"/>
      <c r="G562" s="10"/>
    </row>
    <row r="563" spans="1:7" ht="28.5" customHeight="1" thickBot="1" x14ac:dyDescent="0.3">
      <c r="A563" s="158" t="s">
        <v>24</v>
      </c>
      <c r="B563" s="200">
        <f>B564+B565</f>
        <v>0</v>
      </c>
      <c r="C563" s="200">
        <f>C564+C565</f>
        <v>0</v>
      </c>
      <c r="D563" s="200">
        <f>D564+D565</f>
        <v>0</v>
      </c>
      <c r="E563" s="200">
        <f>E564+E565</f>
        <v>0</v>
      </c>
      <c r="F563" s="126"/>
    </row>
    <row r="564" spans="1:7" ht="15.75" thickBot="1" x14ac:dyDescent="0.3">
      <c r="A564" s="160" t="s">
        <v>50</v>
      </c>
      <c r="B564" s="159">
        <v>0</v>
      </c>
      <c r="C564" s="159">
        <f>C51+C125</f>
        <v>0</v>
      </c>
      <c r="D564" s="159">
        <f>D51+D125</f>
        <v>0</v>
      </c>
      <c r="E564" s="159">
        <f>E51+E125</f>
        <v>0</v>
      </c>
      <c r="F564" s="126"/>
    </row>
    <row r="565" spans="1:7" ht="15.75" thickBot="1" x14ac:dyDescent="0.3">
      <c r="A565" s="160" t="s">
        <v>62</v>
      </c>
      <c r="B565" s="161">
        <f>B52+B89+B126</f>
        <v>0</v>
      </c>
      <c r="C565" s="161">
        <f>C52+C89+C126</f>
        <v>0</v>
      </c>
      <c r="D565" s="161">
        <f>D52+D89+D126</f>
        <v>0</v>
      </c>
      <c r="E565" s="161">
        <f>E52+E89+E126</f>
        <v>0</v>
      </c>
      <c r="F565" s="126"/>
    </row>
    <row r="566" spans="1:7" ht="30.75" thickBot="1" x14ac:dyDescent="0.3">
      <c r="A566" s="158" t="s">
        <v>25</v>
      </c>
      <c r="B566" s="200">
        <f>B567+B568</f>
        <v>0</v>
      </c>
      <c r="C566" s="200">
        <f>C567+C568</f>
        <v>0</v>
      </c>
      <c r="D566" s="200">
        <f>D567+D568</f>
        <v>0</v>
      </c>
      <c r="E566" s="200">
        <f>E567+E568</f>
        <v>0</v>
      </c>
      <c r="F566" s="126"/>
    </row>
    <row r="567" spans="1:7" ht="15.75" thickBot="1" x14ac:dyDescent="0.3">
      <c r="A567" s="160" t="s">
        <v>50</v>
      </c>
      <c r="B567" s="159">
        <f t="shared" ref="B567:E568" si="17">B54+B91+B128</f>
        <v>0</v>
      </c>
      <c r="C567" s="159">
        <f t="shared" si="17"/>
        <v>0</v>
      </c>
      <c r="D567" s="159">
        <f t="shared" si="17"/>
        <v>0</v>
      </c>
      <c r="E567" s="159">
        <f t="shared" si="17"/>
        <v>0</v>
      </c>
      <c r="F567" s="126"/>
    </row>
    <row r="568" spans="1:7" ht="15.75" thickBot="1" x14ac:dyDescent="0.3">
      <c r="A568" s="160" t="s">
        <v>62</v>
      </c>
      <c r="B568" s="161">
        <f t="shared" si="17"/>
        <v>0</v>
      </c>
      <c r="C568" s="161">
        <f t="shared" si="17"/>
        <v>0</v>
      </c>
      <c r="D568" s="161">
        <f t="shared" si="17"/>
        <v>0</v>
      </c>
      <c r="E568" s="161">
        <f t="shared" si="17"/>
        <v>0</v>
      </c>
      <c r="F568" s="126"/>
    </row>
    <row r="569" spans="1:7" ht="39" customHeight="1" thickBot="1" x14ac:dyDescent="0.3">
      <c r="A569" s="158" t="s">
        <v>3</v>
      </c>
      <c r="B569" s="200">
        <f>B93+B56</f>
        <v>0</v>
      </c>
      <c r="C569" s="200">
        <f>C93+C56</f>
        <v>0</v>
      </c>
      <c r="D569" s="200">
        <f>D93+D56</f>
        <v>0</v>
      </c>
      <c r="E569" s="200">
        <f>E93+E56</f>
        <v>0</v>
      </c>
      <c r="F569" s="126"/>
    </row>
    <row r="570" spans="1:7" ht="15.75" thickBot="1" x14ac:dyDescent="0.3">
      <c r="A570" s="160" t="s">
        <v>50</v>
      </c>
      <c r="B570" s="159">
        <f t="shared" ref="B570:E571" si="18">B57+B94+B131</f>
        <v>0</v>
      </c>
      <c r="C570" s="159">
        <f t="shared" si="18"/>
        <v>0</v>
      </c>
      <c r="D570" s="159">
        <f t="shared" si="18"/>
        <v>0</v>
      </c>
      <c r="E570" s="159">
        <f t="shared" si="18"/>
        <v>0</v>
      </c>
      <c r="F570" s="126"/>
    </row>
    <row r="571" spans="1:7" ht="15.75" thickBot="1" x14ac:dyDescent="0.3">
      <c r="A571" s="160" t="s">
        <v>62</v>
      </c>
      <c r="B571" s="161">
        <f t="shared" si="18"/>
        <v>0</v>
      </c>
      <c r="C571" s="161">
        <f t="shared" si="18"/>
        <v>0</v>
      </c>
      <c r="D571" s="161">
        <f t="shared" si="18"/>
        <v>0</v>
      </c>
      <c r="E571" s="161">
        <f t="shared" si="18"/>
        <v>0</v>
      </c>
      <c r="F571" s="126"/>
    </row>
    <row r="572" spans="1:7" ht="30.75" thickBot="1" x14ac:dyDescent="0.3">
      <c r="A572" s="158" t="s">
        <v>19</v>
      </c>
      <c r="B572" s="200">
        <f>B573+B574+B575+B576</f>
        <v>420</v>
      </c>
      <c r="C572" s="200">
        <f>C573+C574+C575+C576</f>
        <v>50</v>
      </c>
      <c r="D572" s="200">
        <f>D573+D574+D575+D576</f>
        <v>0</v>
      </c>
      <c r="E572" s="200">
        <f>E573+E574+E575+E576</f>
        <v>0</v>
      </c>
      <c r="F572" s="126"/>
    </row>
    <row r="573" spans="1:7" ht="15.75" thickBot="1" x14ac:dyDescent="0.3">
      <c r="A573" s="160" t="s">
        <v>50</v>
      </c>
      <c r="B573" s="159">
        <f>B261+B362+B387+B412+B438+B463+B488+B513</f>
        <v>420</v>
      </c>
      <c r="C573" s="159">
        <f>C232+C261+C287+C312+C337+C387+C412+C438+C463+C488+C513</f>
        <v>50</v>
      </c>
      <c r="D573" s="159">
        <f>D261+D362+D387+D412+D438+D463+D488+D513</f>
        <v>0</v>
      </c>
      <c r="E573" s="159">
        <f>E261+E362+E387+E412+E438+E463+E488+E513</f>
        <v>0</v>
      </c>
      <c r="F573" s="126"/>
    </row>
    <row r="574" spans="1:7" ht="15.75" thickBot="1" x14ac:dyDescent="0.3">
      <c r="A574" s="160" t="s">
        <v>63</v>
      </c>
      <c r="B574" s="159">
        <v>0</v>
      </c>
      <c r="C574" s="159">
        <v>0</v>
      </c>
      <c r="D574" s="159">
        <v>0</v>
      </c>
      <c r="E574" s="202">
        <v>0</v>
      </c>
      <c r="F574" s="203"/>
    </row>
    <row r="575" spans="1:7" ht="15.75" thickBot="1" x14ac:dyDescent="0.3">
      <c r="A575" s="160" t="s">
        <v>55</v>
      </c>
      <c r="B575" s="159">
        <v>0</v>
      </c>
      <c r="C575" s="159">
        <v>0</v>
      </c>
      <c r="D575" s="159">
        <v>0</v>
      </c>
      <c r="E575" s="159">
        <v>0</v>
      </c>
      <c r="F575" s="126"/>
    </row>
    <row r="576" spans="1:7" ht="15.75" thickBot="1" x14ac:dyDescent="0.3">
      <c r="A576" s="160" t="s">
        <v>56</v>
      </c>
      <c r="B576" s="159">
        <v>0</v>
      </c>
      <c r="C576" s="159">
        <v>0</v>
      </c>
      <c r="D576" s="159">
        <v>0</v>
      </c>
      <c r="E576" s="159">
        <v>0</v>
      </c>
      <c r="F576" s="126"/>
    </row>
    <row r="577" spans="1:6" ht="29.25" customHeight="1" thickBot="1" x14ac:dyDescent="0.3">
      <c r="A577" s="158" t="s">
        <v>20</v>
      </c>
      <c r="B577" s="200">
        <f>B578+B579+B580+B581</f>
        <v>19580</v>
      </c>
      <c r="C577" s="200">
        <f>C578+C579+C580+C581</f>
        <v>19950</v>
      </c>
      <c r="D577" s="200">
        <f>D578+D579+D580+D581</f>
        <v>20000.013888888891</v>
      </c>
      <c r="E577" s="200">
        <f>E578+E579+E580+E581</f>
        <v>20000.013698630137</v>
      </c>
      <c r="F577" s="126"/>
    </row>
    <row r="578" spans="1:6" ht="15.75" thickBot="1" x14ac:dyDescent="0.3">
      <c r="A578" s="160" t="s">
        <v>50</v>
      </c>
      <c r="B578" s="159">
        <f>B237+B266+B317+B342+B367+B392+B417+B443+B468+B493+B518</f>
        <v>19580</v>
      </c>
      <c r="C578" s="159">
        <f>C237+C266+C292+C317+C342+C367+C392+C417+C443+C468+C493+C518</f>
        <v>19950</v>
      </c>
      <c r="D578" s="159">
        <f>D237+D266+D317+D342+D367+D392+D417+D443+D468+D493+D518</f>
        <v>20000</v>
      </c>
      <c r="E578" s="159">
        <f>E237+E266+E317+E342+E367+E392+E417+E443+E468+E493+E518+E543</f>
        <v>20000</v>
      </c>
      <c r="F578" s="126"/>
    </row>
    <row r="579" spans="1:6" ht="15.75" thickBot="1" x14ac:dyDescent="0.3">
      <c r="A579" s="160" t="s">
        <v>63</v>
      </c>
      <c r="B579" s="159">
        <f>B160+B185+B210+B238+B267+B318+B343+B444</f>
        <v>0</v>
      </c>
      <c r="C579" s="159">
        <v>0</v>
      </c>
      <c r="D579" s="159">
        <f>D160+D185+D210+D238+D267+D318+D343+D444</f>
        <v>1.388888888888884E-2</v>
      </c>
      <c r="E579" s="159">
        <f>E160+E185+E210+E238+E267+E318+E343+E444</f>
        <v>1.3698630136986356E-2</v>
      </c>
      <c r="F579" s="126"/>
    </row>
    <row r="580" spans="1:6" ht="15.75" thickBot="1" x14ac:dyDescent="0.3">
      <c r="A580" s="160" t="s">
        <v>55</v>
      </c>
      <c r="B580" s="159">
        <f>B161+B186+B211+B239+B268+B319+B344+B445</f>
        <v>0</v>
      </c>
      <c r="C580" s="159">
        <v>0</v>
      </c>
      <c r="D580" s="159">
        <v>0</v>
      </c>
      <c r="E580" s="159">
        <v>0</v>
      </c>
      <c r="F580" s="126"/>
    </row>
    <row r="581" spans="1:6" ht="15.75" thickBot="1" x14ac:dyDescent="0.3">
      <c r="A581" s="160" t="s">
        <v>56</v>
      </c>
      <c r="B581" s="159">
        <v>0</v>
      </c>
      <c r="C581" s="159">
        <v>0</v>
      </c>
      <c r="D581" s="159">
        <v>0</v>
      </c>
      <c r="E581" s="159">
        <v>0</v>
      </c>
      <c r="F581" s="126"/>
    </row>
    <row r="582" spans="1:6" ht="15.75" thickBot="1" x14ac:dyDescent="0.3">
      <c r="A582" s="166" t="s">
        <v>36</v>
      </c>
      <c r="B582" s="167">
        <f>IF(B550-B549=0,0,"Error")</f>
        <v>0</v>
      </c>
      <c r="C582" s="167">
        <f>IF(C550-C549=0,0,"Error")</f>
        <v>0</v>
      </c>
      <c r="D582" s="167">
        <f>IF(D550-D549=0,0,"Error")</f>
        <v>0</v>
      </c>
      <c r="E582" s="167">
        <f>IF(E550-E549=0,0,"Error")</f>
        <v>0</v>
      </c>
      <c r="F582" s="126"/>
    </row>
  </sheetData>
  <mergeCells count="121">
    <mergeCell ref="A3:E3"/>
    <mergeCell ref="B5:E5"/>
    <mergeCell ref="B6:E6"/>
    <mergeCell ref="B7:E7"/>
    <mergeCell ref="A27:E27"/>
    <mergeCell ref="A28:E28"/>
    <mergeCell ref="B30:E30"/>
    <mergeCell ref="B31:E31"/>
    <mergeCell ref="A32:A33"/>
    <mergeCell ref="A8:E8"/>
    <mergeCell ref="A9:E11"/>
    <mergeCell ref="B12:E12"/>
    <mergeCell ref="A13:A14"/>
    <mergeCell ref="B21:E21"/>
    <mergeCell ref="A22:E22"/>
    <mergeCell ref="B29:D29"/>
    <mergeCell ref="A40:E40"/>
    <mergeCell ref="A41:A42"/>
    <mergeCell ref="B66:D66"/>
    <mergeCell ref="B67:E67"/>
    <mergeCell ref="B68:E68"/>
    <mergeCell ref="A69:A70"/>
    <mergeCell ref="A77:E77"/>
    <mergeCell ref="A78:A79"/>
    <mergeCell ref="B103:D103"/>
    <mergeCell ref="B104:E104"/>
    <mergeCell ref="B105:E105"/>
    <mergeCell ref="A106:A107"/>
    <mergeCell ref="A114:E114"/>
    <mergeCell ref="A115:A116"/>
    <mergeCell ref="B140:D140"/>
    <mergeCell ref="B141:E141"/>
    <mergeCell ref="B142:E142"/>
    <mergeCell ref="A143:A144"/>
    <mergeCell ref="A151:E151"/>
    <mergeCell ref="A152:A153"/>
    <mergeCell ref="B177:D177"/>
    <mergeCell ref="B178:E178"/>
    <mergeCell ref="B179:E179"/>
    <mergeCell ref="A180:A181"/>
    <mergeCell ref="A188:E188"/>
    <mergeCell ref="A189:A190"/>
    <mergeCell ref="A214:E214"/>
    <mergeCell ref="A215:E215"/>
    <mergeCell ref="B216:E216"/>
    <mergeCell ref="B218:E218"/>
    <mergeCell ref="B219:E219"/>
    <mergeCell ref="A220:A221"/>
    <mergeCell ref="A228:E228"/>
    <mergeCell ref="A229:A230"/>
    <mergeCell ref="A242:E242"/>
    <mergeCell ref="A243:E243"/>
    <mergeCell ref="B244:E244"/>
    <mergeCell ref="D245:E245"/>
    <mergeCell ref="B246:E246"/>
    <mergeCell ref="B247:E247"/>
    <mergeCell ref="B248:E248"/>
    <mergeCell ref="A249:A250"/>
    <mergeCell ref="A257:E257"/>
    <mergeCell ref="A258:A259"/>
    <mergeCell ref="D271:E271"/>
    <mergeCell ref="A333:E333"/>
    <mergeCell ref="A334:A335"/>
    <mergeCell ref="B348:E348"/>
    <mergeCell ref="B272:E272"/>
    <mergeCell ref="B273:E273"/>
    <mergeCell ref="B274:E274"/>
    <mergeCell ref="A275:A276"/>
    <mergeCell ref="A283:E283"/>
    <mergeCell ref="A284:A285"/>
    <mergeCell ref="D297:E297"/>
    <mergeCell ref="B298:E298"/>
    <mergeCell ref="B299:E299"/>
    <mergeCell ref="B474:E474"/>
    <mergeCell ref="B475:E475"/>
    <mergeCell ref="B398:E398"/>
    <mergeCell ref="B399:E399"/>
    <mergeCell ref="A400:A401"/>
    <mergeCell ref="A408:E408"/>
    <mergeCell ref="A409:A410"/>
    <mergeCell ref="B422:E422"/>
    <mergeCell ref="B424:E424"/>
    <mergeCell ref="B425:E425"/>
    <mergeCell ref="A426:A427"/>
    <mergeCell ref="A1:E1"/>
    <mergeCell ref="A2:E2"/>
    <mergeCell ref="A434:E434"/>
    <mergeCell ref="A435:A436"/>
    <mergeCell ref="B449:E449"/>
    <mergeCell ref="B450:E450"/>
    <mergeCell ref="A451:A452"/>
    <mergeCell ref="A459:E459"/>
    <mergeCell ref="A460:A461"/>
    <mergeCell ref="B349:E349"/>
    <mergeCell ref="A350:A351"/>
    <mergeCell ref="A358:E358"/>
    <mergeCell ref="A359:A360"/>
    <mergeCell ref="B373:E373"/>
    <mergeCell ref="B374:E374"/>
    <mergeCell ref="A375:A376"/>
    <mergeCell ref="A383:E383"/>
    <mergeCell ref="A384:A385"/>
    <mergeCell ref="A300:A301"/>
    <mergeCell ref="A308:E308"/>
    <mergeCell ref="A309:A310"/>
    <mergeCell ref="B323:E323"/>
    <mergeCell ref="B324:E324"/>
    <mergeCell ref="A325:A326"/>
    <mergeCell ref="A535:A536"/>
    <mergeCell ref="A509:E509"/>
    <mergeCell ref="A510:A511"/>
    <mergeCell ref="B524:E524"/>
    <mergeCell ref="B525:E525"/>
    <mergeCell ref="A526:A527"/>
    <mergeCell ref="A534:E534"/>
    <mergeCell ref="A476:A477"/>
    <mergeCell ref="A484:E484"/>
    <mergeCell ref="A485:A486"/>
    <mergeCell ref="B499:E499"/>
    <mergeCell ref="B500:E500"/>
    <mergeCell ref="A501:A502"/>
  </mergeCells>
  <pageMargins left="0.7" right="0.7" top="0.75" bottom="0.75" header="0.3" footer="0.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L1981"/>
  <sheetViews>
    <sheetView topLeftCell="A1048" zoomScaleNormal="100" workbookViewId="0">
      <selection activeCell="A11" sqref="A11:E13"/>
    </sheetView>
  </sheetViews>
  <sheetFormatPr defaultRowHeight="15" x14ac:dyDescent="0.25"/>
  <cols>
    <col min="1" max="1" width="33.7109375" customWidth="1"/>
    <col min="2" max="2" width="19.85546875" customWidth="1"/>
    <col min="3" max="3" width="18.42578125" customWidth="1"/>
    <col min="4" max="4" width="18.7109375" customWidth="1"/>
    <col min="5" max="5" width="20" customWidth="1"/>
    <col min="6" max="6" width="9.7109375" customWidth="1"/>
    <col min="7" max="7" width="10.7109375" customWidth="1"/>
    <col min="8" max="8" width="11" customWidth="1"/>
    <col min="9" max="9" width="11" bestFit="1" customWidth="1"/>
    <col min="255" max="255" width="12.85546875" customWidth="1"/>
    <col min="256" max="256" width="10.28515625" customWidth="1"/>
    <col min="257" max="257" width="33.7109375" customWidth="1"/>
    <col min="258" max="258" width="19.85546875" customWidth="1"/>
    <col min="259" max="259" width="18.42578125" customWidth="1"/>
    <col min="260" max="260" width="18.7109375" customWidth="1"/>
    <col min="261" max="261" width="20" customWidth="1"/>
    <col min="262" max="262" width="9.7109375" customWidth="1"/>
    <col min="263" max="263" width="10.7109375" customWidth="1"/>
    <col min="264" max="264" width="11" customWidth="1"/>
    <col min="265" max="265" width="11" bestFit="1" customWidth="1"/>
    <col min="511" max="511" width="12.85546875" customWidth="1"/>
    <col min="512" max="512" width="10.28515625" customWidth="1"/>
    <col min="513" max="513" width="33.7109375" customWidth="1"/>
    <col min="514" max="514" width="19.85546875" customWidth="1"/>
    <col min="515" max="515" width="18.42578125" customWidth="1"/>
    <col min="516" max="516" width="18.7109375" customWidth="1"/>
    <col min="517" max="517" width="20" customWidth="1"/>
    <col min="518" max="518" width="9.7109375" customWidth="1"/>
    <col min="519" max="519" width="10.7109375" customWidth="1"/>
    <col min="520" max="520" width="11" customWidth="1"/>
    <col min="521" max="521" width="11" bestFit="1" customWidth="1"/>
    <col min="767" max="767" width="12.85546875" customWidth="1"/>
    <col min="768" max="768" width="10.28515625" customWidth="1"/>
    <col min="769" max="769" width="33.7109375" customWidth="1"/>
    <col min="770" max="770" width="19.85546875" customWidth="1"/>
    <col min="771" max="771" width="18.42578125" customWidth="1"/>
    <col min="772" max="772" width="18.7109375" customWidth="1"/>
    <col min="773" max="773" width="20" customWidth="1"/>
    <col min="774" max="774" width="9.7109375" customWidth="1"/>
    <col min="775" max="775" width="10.7109375" customWidth="1"/>
    <col min="776" max="776" width="11" customWidth="1"/>
    <col min="777" max="777" width="11" bestFit="1" customWidth="1"/>
    <col min="1023" max="1023" width="12.85546875" customWidth="1"/>
    <col min="1024" max="1024" width="10.28515625" customWidth="1"/>
    <col min="1025" max="1025" width="33.7109375" customWidth="1"/>
    <col min="1026" max="1026" width="19.85546875" customWidth="1"/>
    <col min="1027" max="1027" width="18.42578125" customWidth="1"/>
    <col min="1028" max="1028" width="18.7109375" customWidth="1"/>
    <col min="1029" max="1029" width="20" customWidth="1"/>
    <col min="1030" max="1030" width="9.7109375" customWidth="1"/>
    <col min="1031" max="1031" width="10.7109375" customWidth="1"/>
    <col min="1032" max="1032" width="11" customWidth="1"/>
    <col min="1033" max="1033" width="11" bestFit="1" customWidth="1"/>
    <col min="1279" max="1279" width="12.85546875" customWidth="1"/>
    <col min="1280" max="1280" width="10.28515625" customWidth="1"/>
    <col min="1281" max="1281" width="33.7109375" customWidth="1"/>
    <col min="1282" max="1282" width="19.85546875" customWidth="1"/>
    <col min="1283" max="1283" width="18.42578125" customWidth="1"/>
    <col min="1284" max="1284" width="18.7109375" customWidth="1"/>
    <col min="1285" max="1285" width="20" customWidth="1"/>
    <col min="1286" max="1286" width="9.7109375" customWidth="1"/>
    <col min="1287" max="1287" width="10.7109375" customWidth="1"/>
    <col min="1288" max="1288" width="11" customWidth="1"/>
    <col min="1289" max="1289" width="11" bestFit="1" customWidth="1"/>
    <col min="1535" max="1535" width="12.85546875" customWidth="1"/>
    <col min="1536" max="1536" width="10.28515625" customWidth="1"/>
    <col min="1537" max="1537" width="33.7109375" customWidth="1"/>
    <col min="1538" max="1538" width="19.85546875" customWidth="1"/>
    <col min="1539" max="1539" width="18.42578125" customWidth="1"/>
    <col min="1540" max="1540" width="18.7109375" customWidth="1"/>
    <col min="1541" max="1541" width="20" customWidth="1"/>
    <col min="1542" max="1542" width="9.7109375" customWidth="1"/>
    <col min="1543" max="1543" width="10.7109375" customWidth="1"/>
    <col min="1544" max="1544" width="11" customWidth="1"/>
    <col min="1545" max="1545" width="11" bestFit="1" customWidth="1"/>
    <col min="1791" max="1791" width="12.85546875" customWidth="1"/>
    <col min="1792" max="1792" width="10.28515625" customWidth="1"/>
    <col min="1793" max="1793" width="33.7109375" customWidth="1"/>
    <col min="1794" max="1794" width="19.85546875" customWidth="1"/>
    <col min="1795" max="1795" width="18.42578125" customWidth="1"/>
    <col min="1796" max="1796" width="18.7109375" customWidth="1"/>
    <col min="1797" max="1797" width="20" customWidth="1"/>
    <col min="1798" max="1798" width="9.7109375" customWidth="1"/>
    <col min="1799" max="1799" width="10.7109375" customWidth="1"/>
    <col min="1800" max="1800" width="11" customWidth="1"/>
    <col min="1801" max="1801" width="11" bestFit="1" customWidth="1"/>
    <col min="2047" max="2047" width="12.85546875" customWidth="1"/>
    <col min="2048" max="2048" width="10.28515625" customWidth="1"/>
    <col min="2049" max="2049" width="33.7109375" customWidth="1"/>
    <col min="2050" max="2050" width="19.85546875" customWidth="1"/>
    <col min="2051" max="2051" width="18.42578125" customWidth="1"/>
    <col min="2052" max="2052" width="18.7109375" customWidth="1"/>
    <col min="2053" max="2053" width="20" customWidth="1"/>
    <col min="2054" max="2054" width="9.7109375" customWidth="1"/>
    <col min="2055" max="2055" width="10.7109375" customWidth="1"/>
    <col min="2056" max="2056" width="11" customWidth="1"/>
    <col min="2057" max="2057" width="11" bestFit="1" customWidth="1"/>
    <col min="2303" max="2303" width="12.85546875" customWidth="1"/>
    <col min="2304" max="2304" width="10.28515625" customWidth="1"/>
    <col min="2305" max="2305" width="33.7109375" customWidth="1"/>
    <col min="2306" max="2306" width="19.85546875" customWidth="1"/>
    <col min="2307" max="2307" width="18.42578125" customWidth="1"/>
    <col min="2308" max="2308" width="18.7109375" customWidth="1"/>
    <col min="2309" max="2309" width="20" customWidth="1"/>
    <col min="2310" max="2310" width="9.7109375" customWidth="1"/>
    <col min="2311" max="2311" width="10.7109375" customWidth="1"/>
    <col min="2312" max="2312" width="11" customWidth="1"/>
    <col min="2313" max="2313" width="11" bestFit="1" customWidth="1"/>
    <col min="2559" max="2559" width="12.85546875" customWidth="1"/>
    <col min="2560" max="2560" width="10.28515625" customWidth="1"/>
    <col min="2561" max="2561" width="33.7109375" customWidth="1"/>
    <col min="2562" max="2562" width="19.85546875" customWidth="1"/>
    <col min="2563" max="2563" width="18.42578125" customWidth="1"/>
    <col min="2564" max="2564" width="18.7109375" customWidth="1"/>
    <col min="2565" max="2565" width="20" customWidth="1"/>
    <col min="2566" max="2566" width="9.7109375" customWidth="1"/>
    <col min="2567" max="2567" width="10.7109375" customWidth="1"/>
    <col min="2568" max="2568" width="11" customWidth="1"/>
    <col min="2569" max="2569" width="11" bestFit="1" customWidth="1"/>
    <col min="2815" max="2815" width="12.85546875" customWidth="1"/>
    <col min="2816" max="2816" width="10.28515625" customWidth="1"/>
    <col min="2817" max="2817" width="33.7109375" customWidth="1"/>
    <col min="2818" max="2818" width="19.85546875" customWidth="1"/>
    <col min="2819" max="2819" width="18.42578125" customWidth="1"/>
    <col min="2820" max="2820" width="18.7109375" customWidth="1"/>
    <col min="2821" max="2821" width="20" customWidth="1"/>
    <col min="2822" max="2822" width="9.7109375" customWidth="1"/>
    <col min="2823" max="2823" width="10.7109375" customWidth="1"/>
    <col min="2824" max="2824" width="11" customWidth="1"/>
    <col min="2825" max="2825" width="11" bestFit="1" customWidth="1"/>
    <col min="3071" max="3071" width="12.85546875" customWidth="1"/>
    <col min="3072" max="3072" width="10.28515625" customWidth="1"/>
    <col min="3073" max="3073" width="33.7109375" customWidth="1"/>
    <col min="3074" max="3074" width="19.85546875" customWidth="1"/>
    <col min="3075" max="3075" width="18.42578125" customWidth="1"/>
    <col min="3076" max="3076" width="18.7109375" customWidth="1"/>
    <col min="3077" max="3077" width="20" customWidth="1"/>
    <col min="3078" max="3078" width="9.7109375" customWidth="1"/>
    <col min="3079" max="3079" width="10.7109375" customWidth="1"/>
    <col min="3080" max="3080" width="11" customWidth="1"/>
    <col min="3081" max="3081" width="11" bestFit="1" customWidth="1"/>
    <col min="3327" max="3327" width="12.85546875" customWidth="1"/>
    <col min="3328" max="3328" width="10.28515625" customWidth="1"/>
    <col min="3329" max="3329" width="33.7109375" customWidth="1"/>
    <col min="3330" max="3330" width="19.85546875" customWidth="1"/>
    <col min="3331" max="3331" width="18.42578125" customWidth="1"/>
    <col min="3332" max="3332" width="18.7109375" customWidth="1"/>
    <col min="3333" max="3333" width="20" customWidth="1"/>
    <col min="3334" max="3334" width="9.7109375" customWidth="1"/>
    <col min="3335" max="3335" width="10.7109375" customWidth="1"/>
    <col min="3336" max="3336" width="11" customWidth="1"/>
    <col min="3337" max="3337" width="11" bestFit="1" customWidth="1"/>
    <col min="3583" max="3583" width="12.85546875" customWidth="1"/>
    <col min="3584" max="3584" width="10.28515625" customWidth="1"/>
    <col min="3585" max="3585" width="33.7109375" customWidth="1"/>
    <col min="3586" max="3586" width="19.85546875" customWidth="1"/>
    <col min="3587" max="3587" width="18.42578125" customWidth="1"/>
    <col min="3588" max="3588" width="18.7109375" customWidth="1"/>
    <col min="3589" max="3589" width="20" customWidth="1"/>
    <col min="3590" max="3590" width="9.7109375" customWidth="1"/>
    <col min="3591" max="3591" width="10.7109375" customWidth="1"/>
    <col min="3592" max="3592" width="11" customWidth="1"/>
    <col min="3593" max="3593" width="11" bestFit="1" customWidth="1"/>
    <col min="3839" max="3839" width="12.85546875" customWidth="1"/>
    <col min="3840" max="3840" width="10.28515625" customWidth="1"/>
    <col min="3841" max="3841" width="33.7109375" customWidth="1"/>
    <col min="3842" max="3842" width="19.85546875" customWidth="1"/>
    <col min="3843" max="3843" width="18.42578125" customWidth="1"/>
    <col min="3844" max="3844" width="18.7109375" customWidth="1"/>
    <col min="3845" max="3845" width="20" customWidth="1"/>
    <col min="3846" max="3846" width="9.7109375" customWidth="1"/>
    <col min="3847" max="3847" width="10.7109375" customWidth="1"/>
    <col min="3848" max="3848" width="11" customWidth="1"/>
    <col min="3849" max="3849" width="11" bestFit="1" customWidth="1"/>
    <col min="4095" max="4095" width="12.85546875" customWidth="1"/>
    <col min="4096" max="4096" width="10.28515625" customWidth="1"/>
    <col min="4097" max="4097" width="33.7109375" customWidth="1"/>
    <col min="4098" max="4098" width="19.85546875" customWidth="1"/>
    <col min="4099" max="4099" width="18.42578125" customWidth="1"/>
    <col min="4100" max="4100" width="18.7109375" customWidth="1"/>
    <col min="4101" max="4101" width="20" customWidth="1"/>
    <col min="4102" max="4102" width="9.7109375" customWidth="1"/>
    <col min="4103" max="4103" width="10.7109375" customWidth="1"/>
    <col min="4104" max="4104" width="11" customWidth="1"/>
    <col min="4105" max="4105" width="11" bestFit="1" customWidth="1"/>
    <col min="4351" max="4351" width="12.85546875" customWidth="1"/>
    <col min="4352" max="4352" width="10.28515625" customWidth="1"/>
    <col min="4353" max="4353" width="33.7109375" customWidth="1"/>
    <col min="4354" max="4354" width="19.85546875" customWidth="1"/>
    <col min="4355" max="4355" width="18.42578125" customWidth="1"/>
    <col min="4356" max="4356" width="18.7109375" customWidth="1"/>
    <col min="4357" max="4357" width="20" customWidth="1"/>
    <col min="4358" max="4358" width="9.7109375" customWidth="1"/>
    <col min="4359" max="4359" width="10.7109375" customWidth="1"/>
    <col min="4360" max="4360" width="11" customWidth="1"/>
    <col min="4361" max="4361" width="11" bestFit="1" customWidth="1"/>
    <col min="4607" max="4607" width="12.85546875" customWidth="1"/>
    <col min="4608" max="4608" width="10.28515625" customWidth="1"/>
    <col min="4609" max="4609" width="33.7109375" customWidth="1"/>
    <col min="4610" max="4610" width="19.85546875" customWidth="1"/>
    <col min="4611" max="4611" width="18.42578125" customWidth="1"/>
    <col min="4612" max="4612" width="18.7109375" customWidth="1"/>
    <col min="4613" max="4613" width="20" customWidth="1"/>
    <col min="4614" max="4614" width="9.7109375" customWidth="1"/>
    <col min="4615" max="4615" width="10.7109375" customWidth="1"/>
    <col min="4616" max="4616" width="11" customWidth="1"/>
    <col min="4617" max="4617" width="11" bestFit="1" customWidth="1"/>
    <col min="4863" max="4863" width="12.85546875" customWidth="1"/>
    <col min="4864" max="4864" width="10.28515625" customWidth="1"/>
    <col min="4865" max="4865" width="33.7109375" customWidth="1"/>
    <col min="4866" max="4866" width="19.85546875" customWidth="1"/>
    <col min="4867" max="4867" width="18.42578125" customWidth="1"/>
    <col min="4868" max="4868" width="18.7109375" customWidth="1"/>
    <col min="4869" max="4869" width="20" customWidth="1"/>
    <col min="4870" max="4870" width="9.7109375" customWidth="1"/>
    <col min="4871" max="4871" width="10.7109375" customWidth="1"/>
    <col min="4872" max="4872" width="11" customWidth="1"/>
    <col min="4873" max="4873" width="11" bestFit="1" customWidth="1"/>
    <col min="5119" max="5119" width="12.85546875" customWidth="1"/>
    <col min="5120" max="5120" width="10.28515625" customWidth="1"/>
    <col min="5121" max="5121" width="33.7109375" customWidth="1"/>
    <col min="5122" max="5122" width="19.85546875" customWidth="1"/>
    <col min="5123" max="5123" width="18.42578125" customWidth="1"/>
    <col min="5124" max="5124" width="18.7109375" customWidth="1"/>
    <col min="5125" max="5125" width="20" customWidth="1"/>
    <col min="5126" max="5126" width="9.7109375" customWidth="1"/>
    <col min="5127" max="5127" width="10.7109375" customWidth="1"/>
    <col min="5128" max="5128" width="11" customWidth="1"/>
    <col min="5129" max="5129" width="11" bestFit="1" customWidth="1"/>
    <col min="5375" max="5375" width="12.85546875" customWidth="1"/>
    <col min="5376" max="5376" width="10.28515625" customWidth="1"/>
    <col min="5377" max="5377" width="33.7109375" customWidth="1"/>
    <col min="5378" max="5378" width="19.85546875" customWidth="1"/>
    <col min="5379" max="5379" width="18.42578125" customWidth="1"/>
    <col min="5380" max="5380" width="18.7109375" customWidth="1"/>
    <col min="5381" max="5381" width="20" customWidth="1"/>
    <col min="5382" max="5382" width="9.7109375" customWidth="1"/>
    <col min="5383" max="5383" width="10.7109375" customWidth="1"/>
    <col min="5384" max="5384" width="11" customWidth="1"/>
    <col min="5385" max="5385" width="11" bestFit="1" customWidth="1"/>
    <col min="5631" max="5631" width="12.85546875" customWidth="1"/>
    <col min="5632" max="5632" width="10.28515625" customWidth="1"/>
    <col min="5633" max="5633" width="33.7109375" customWidth="1"/>
    <col min="5634" max="5634" width="19.85546875" customWidth="1"/>
    <col min="5635" max="5635" width="18.42578125" customWidth="1"/>
    <col min="5636" max="5636" width="18.7109375" customWidth="1"/>
    <col min="5637" max="5637" width="20" customWidth="1"/>
    <col min="5638" max="5638" width="9.7109375" customWidth="1"/>
    <col min="5639" max="5639" width="10.7109375" customWidth="1"/>
    <col min="5640" max="5640" width="11" customWidth="1"/>
    <col min="5641" max="5641" width="11" bestFit="1" customWidth="1"/>
    <col min="5887" max="5887" width="12.85546875" customWidth="1"/>
    <col min="5888" max="5888" width="10.28515625" customWidth="1"/>
    <col min="5889" max="5889" width="33.7109375" customWidth="1"/>
    <col min="5890" max="5890" width="19.85546875" customWidth="1"/>
    <col min="5891" max="5891" width="18.42578125" customWidth="1"/>
    <col min="5892" max="5892" width="18.7109375" customWidth="1"/>
    <col min="5893" max="5893" width="20" customWidth="1"/>
    <col min="5894" max="5894" width="9.7109375" customWidth="1"/>
    <col min="5895" max="5895" width="10.7109375" customWidth="1"/>
    <col min="5896" max="5896" width="11" customWidth="1"/>
    <col min="5897" max="5897" width="11" bestFit="1" customWidth="1"/>
    <col min="6143" max="6143" width="12.85546875" customWidth="1"/>
    <col min="6144" max="6144" width="10.28515625" customWidth="1"/>
    <col min="6145" max="6145" width="33.7109375" customWidth="1"/>
    <col min="6146" max="6146" width="19.85546875" customWidth="1"/>
    <col min="6147" max="6147" width="18.42578125" customWidth="1"/>
    <col min="6148" max="6148" width="18.7109375" customWidth="1"/>
    <col min="6149" max="6149" width="20" customWidth="1"/>
    <col min="6150" max="6150" width="9.7109375" customWidth="1"/>
    <col min="6151" max="6151" width="10.7109375" customWidth="1"/>
    <col min="6152" max="6152" width="11" customWidth="1"/>
    <col min="6153" max="6153" width="11" bestFit="1" customWidth="1"/>
    <col min="6399" max="6399" width="12.85546875" customWidth="1"/>
    <col min="6400" max="6400" width="10.28515625" customWidth="1"/>
    <col min="6401" max="6401" width="33.7109375" customWidth="1"/>
    <col min="6402" max="6402" width="19.85546875" customWidth="1"/>
    <col min="6403" max="6403" width="18.42578125" customWidth="1"/>
    <col min="6404" max="6404" width="18.7109375" customWidth="1"/>
    <col min="6405" max="6405" width="20" customWidth="1"/>
    <col min="6406" max="6406" width="9.7109375" customWidth="1"/>
    <col min="6407" max="6407" width="10.7109375" customWidth="1"/>
    <col min="6408" max="6408" width="11" customWidth="1"/>
    <col min="6409" max="6409" width="11" bestFit="1" customWidth="1"/>
    <col min="6655" max="6655" width="12.85546875" customWidth="1"/>
    <col min="6656" max="6656" width="10.28515625" customWidth="1"/>
    <col min="6657" max="6657" width="33.7109375" customWidth="1"/>
    <col min="6658" max="6658" width="19.85546875" customWidth="1"/>
    <col min="6659" max="6659" width="18.42578125" customWidth="1"/>
    <col min="6660" max="6660" width="18.7109375" customWidth="1"/>
    <col min="6661" max="6661" width="20" customWidth="1"/>
    <col min="6662" max="6662" width="9.7109375" customWidth="1"/>
    <col min="6663" max="6663" width="10.7109375" customWidth="1"/>
    <col min="6664" max="6664" width="11" customWidth="1"/>
    <col min="6665" max="6665" width="11" bestFit="1" customWidth="1"/>
    <col min="6911" max="6911" width="12.85546875" customWidth="1"/>
    <col min="6912" max="6912" width="10.28515625" customWidth="1"/>
    <col min="6913" max="6913" width="33.7109375" customWidth="1"/>
    <col min="6914" max="6914" width="19.85546875" customWidth="1"/>
    <col min="6915" max="6915" width="18.42578125" customWidth="1"/>
    <col min="6916" max="6916" width="18.7109375" customWidth="1"/>
    <col min="6917" max="6917" width="20" customWidth="1"/>
    <col min="6918" max="6918" width="9.7109375" customWidth="1"/>
    <col min="6919" max="6919" width="10.7109375" customWidth="1"/>
    <col min="6920" max="6920" width="11" customWidth="1"/>
    <col min="6921" max="6921" width="11" bestFit="1" customWidth="1"/>
    <col min="7167" max="7167" width="12.85546875" customWidth="1"/>
    <col min="7168" max="7168" width="10.28515625" customWidth="1"/>
    <col min="7169" max="7169" width="33.7109375" customWidth="1"/>
    <col min="7170" max="7170" width="19.85546875" customWidth="1"/>
    <col min="7171" max="7171" width="18.42578125" customWidth="1"/>
    <col min="7172" max="7172" width="18.7109375" customWidth="1"/>
    <col min="7173" max="7173" width="20" customWidth="1"/>
    <col min="7174" max="7174" width="9.7109375" customWidth="1"/>
    <col min="7175" max="7175" width="10.7109375" customWidth="1"/>
    <col min="7176" max="7176" width="11" customWidth="1"/>
    <col min="7177" max="7177" width="11" bestFit="1" customWidth="1"/>
    <col min="7423" max="7423" width="12.85546875" customWidth="1"/>
    <col min="7424" max="7424" width="10.28515625" customWidth="1"/>
    <col min="7425" max="7425" width="33.7109375" customWidth="1"/>
    <col min="7426" max="7426" width="19.85546875" customWidth="1"/>
    <col min="7427" max="7427" width="18.42578125" customWidth="1"/>
    <col min="7428" max="7428" width="18.7109375" customWidth="1"/>
    <col min="7429" max="7429" width="20" customWidth="1"/>
    <col min="7430" max="7430" width="9.7109375" customWidth="1"/>
    <col min="7431" max="7431" width="10.7109375" customWidth="1"/>
    <col min="7432" max="7432" width="11" customWidth="1"/>
    <col min="7433" max="7433" width="11" bestFit="1" customWidth="1"/>
    <col min="7679" max="7679" width="12.85546875" customWidth="1"/>
    <col min="7680" max="7680" width="10.28515625" customWidth="1"/>
    <col min="7681" max="7681" width="33.7109375" customWidth="1"/>
    <col min="7682" max="7682" width="19.85546875" customWidth="1"/>
    <col min="7683" max="7683" width="18.42578125" customWidth="1"/>
    <col min="7684" max="7684" width="18.7109375" customWidth="1"/>
    <col min="7685" max="7685" width="20" customWidth="1"/>
    <col min="7686" max="7686" width="9.7109375" customWidth="1"/>
    <col min="7687" max="7687" width="10.7109375" customWidth="1"/>
    <col min="7688" max="7688" width="11" customWidth="1"/>
    <col min="7689" max="7689" width="11" bestFit="1" customWidth="1"/>
    <col min="7935" max="7935" width="12.85546875" customWidth="1"/>
    <col min="7936" max="7936" width="10.28515625" customWidth="1"/>
    <col min="7937" max="7937" width="33.7109375" customWidth="1"/>
    <col min="7938" max="7938" width="19.85546875" customWidth="1"/>
    <col min="7939" max="7939" width="18.42578125" customWidth="1"/>
    <col min="7940" max="7940" width="18.7109375" customWidth="1"/>
    <col min="7941" max="7941" width="20" customWidth="1"/>
    <col min="7942" max="7942" width="9.7109375" customWidth="1"/>
    <col min="7943" max="7943" width="10.7109375" customWidth="1"/>
    <col min="7944" max="7944" width="11" customWidth="1"/>
    <col min="7945" max="7945" width="11" bestFit="1" customWidth="1"/>
    <col min="8191" max="8191" width="12.85546875" customWidth="1"/>
    <col min="8192" max="8192" width="10.28515625" customWidth="1"/>
    <col min="8193" max="8193" width="33.7109375" customWidth="1"/>
    <col min="8194" max="8194" width="19.85546875" customWidth="1"/>
    <col min="8195" max="8195" width="18.42578125" customWidth="1"/>
    <col min="8196" max="8196" width="18.7109375" customWidth="1"/>
    <col min="8197" max="8197" width="20" customWidth="1"/>
    <col min="8198" max="8198" width="9.7109375" customWidth="1"/>
    <col min="8199" max="8199" width="10.7109375" customWidth="1"/>
    <col min="8200" max="8200" width="11" customWidth="1"/>
    <col min="8201" max="8201" width="11" bestFit="1" customWidth="1"/>
    <col min="8447" max="8447" width="12.85546875" customWidth="1"/>
    <col min="8448" max="8448" width="10.28515625" customWidth="1"/>
    <col min="8449" max="8449" width="33.7109375" customWidth="1"/>
    <col min="8450" max="8450" width="19.85546875" customWidth="1"/>
    <col min="8451" max="8451" width="18.42578125" customWidth="1"/>
    <col min="8452" max="8452" width="18.7109375" customWidth="1"/>
    <col min="8453" max="8453" width="20" customWidth="1"/>
    <col min="8454" max="8454" width="9.7109375" customWidth="1"/>
    <col min="8455" max="8455" width="10.7109375" customWidth="1"/>
    <col min="8456" max="8456" width="11" customWidth="1"/>
    <col min="8457" max="8457" width="11" bestFit="1" customWidth="1"/>
    <col min="8703" max="8703" width="12.85546875" customWidth="1"/>
    <col min="8704" max="8704" width="10.28515625" customWidth="1"/>
    <col min="8705" max="8705" width="33.7109375" customWidth="1"/>
    <col min="8706" max="8706" width="19.85546875" customWidth="1"/>
    <col min="8707" max="8707" width="18.42578125" customWidth="1"/>
    <col min="8708" max="8708" width="18.7109375" customWidth="1"/>
    <col min="8709" max="8709" width="20" customWidth="1"/>
    <col min="8710" max="8710" width="9.7109375" customWidth="1"/>
    <col min="8711" max="8711" width="10.7109375" customWidth="1"/>
    <col min="8712" max="8712" width="11" customWidth="1"/>
    <col min="8713" max="8713" width="11" bestFit="1" customWidth="1"/>
    <col min="8959" max="8959" width="12.85546875" customWidth="1"/>
    <col min="8960" max="8960" width="10.28515625" customWidth="1"/>
    <col min="8961" max="8961" width="33.7109375" customWidth="1"/>
    <col min="8962" max="8962" width="19.85546875" customWidth="1"/>
    <col min="8963" max="8963" width="18.42578125" customWidth="1"/>
    <col min="8964" max="8964" width="18.7109375" customWidth="1"/>
    <col min="8965" max="8965" width="20" customWidth="1"/>
    <col min="8966" max="8966" width="9.7109375" customWidth="1"/>
    <col min="8967" max="8967" width="10.7109375" customWidth="1"/>
    <col min="8968" max="8968" width="11" customWidth="1"/>
    <col min="8969" max="8969" width="11" bestFit="1" customWidth="1"/>
    <col min="9215" max="9215" width="12.85546875" customWidth="1"/>
    <col min="9216" max="9216" width="10.28515625" customWidth="1"/>
    <col min="9217" max="9217" width="33.7109375" customWidth="1"/>
    <col min="9218" max="9218" width="19.85546875" customWidth="1"/>
    <col min="9219" max="9219" width="18.42578125" customWidth="1"/>
    <col min="9220" max="9220" width="18.7109375" customWidth="1"/>
    <col min="9221" max="9221" width="20" customWidth="1"/>
    <col min="9222" max="9222" width="9.7109375" customWidth="1"/>
    <col min="9223" max="9223" width="10.7109375" customWidth="1"/>
    <col min="9224" max="9224" width="11" customWidth="1"/>
    <col min="9225" max="9225" width="11" bestFit="1" customWidth="1"/>
    <col min="9471" max="9471" width="12.85546875" customWidth="1"/>
    <col min="9472" max="9472" width="10.28515625" customWidth="1"/>
    <col min="9473" max="9473" width="33.7109375" customWidth="1"/>
    <col min="9474" max="9474" width="19.85546875" customWidth="1"/>
    <col min="9475" max="9475" width="18.42578125" customWidth="1"/>
    <col min="9476" max="9476" width="18.7109375" customWidth="1"/>
    <col min="9477" max="9477" width="20" customWidth="1"/>
    <col min="9478" max="9478" width="9.7109375" customWidth="1"/>
    <col min="9479" max="9479" width="10.7109375" customWidth="1"/>
    <col min="9480" max="9480" width="11" customWidth="1"/>
    <col min="9481" max="9481" width="11" bestFit="1" customWidth="1"/>
    <col min="9727" max="9727" width="12.85546875" customWidth="1"/>
    <col min="9728" max="9728" width="10.28515625" customWidth="1"/>
    <col min="9729" max="9729" width="33.7109375" customWidth="1"/>
    <col min="9730" max="9730" width="19.85546875" customWidth="1"/>
    <col min="9731" max="9731" width="18.42578125" customWidth="1"/>
    <col min="9732" max="9732" width="18.7109375" customWidth="1"/>
    <col min="9733" max="9733" width="20" customWidth="1"/>
    <col min="9734" max="9734" width="9.7109375" customWidth="1"/>
    <col min="9735" max="9735" width="10.7109375" customWidth="1"/>
    <col min="9736" max="9736" width="11" customWidth="1"/>
    <col min="9737" max="9737" width="11" bestFit="1" customWidth="1"/>
    <col min="9983" max="9983" width="12.85546875" customWidth="1"/>
    <col min="9984" max="9984" width="10.28515625" customWidth="1"/>
    <col min="9985" max="9985" width="33.7109375" customWidth="1"/>
    <col min="9986" max="9986" width="19.85546875" customWidth="1"/>
    <col min="9987" max="9987" width="18.42578125" customWidth="1"/>
    <col min="9988" max="9988" width="18.7109375" customWidth="1"/>
    <col min="9989" max="9989" width="20" customWidth="1"/>
    <col min="9990" max="9990" width="9.7109375" customWidth="1"/>
    <col min="9991" max="9991" width="10.7109375" customWidth="1"/>
    <col min="9992" max="9992" width="11" customWidth="1"/>
    <col min="9993" max="9993" width="11" bestFit="1" customWidth="1"/>
    <col min="10239" max="10239" width="12.85546875" customWidth="1"/>
    <col min="10240" max="10240" width="10.28515625" customWidth="1"/>
    <col min="10241" max="10241" width="33.7109375" customWidth="1"/>
    <col min="10242" max="10242" width="19.85546875" customWidth="1"/>
    <col min="10243" max="10243" width="18.42578125" customWidth="1"/>
    <col min="10244" max="10244" width="18.7109375" customWidth="1"/>
    <col min="10245" max="10245" width="20" customWidth="1"/>
    <col min="10246" max="10246" width="9.7109375" customWidth="1"/>
    <col min="10247" max="10247" width="10.7109375" customWidth="1"/>
    <col min="10248" max="10248" width="11" customWidth="1"/>
    <col min="10249" max="10249" width="11" bestFit="1" customWidth="1"/>
    <col min="10495" max="10495" width="12.85546875" customWidth="1"/>
    <col min="10496" max="10496" width="10.28515625" customWidth="1"/>
    <col min="10497" max="10497" width="33.7109375" customWidth="1"/>
    <col min="10498" max="10498" width="19.85546875" customWidth="1"/>
    <col min="10499" max="10499" width="18.42578125" customWidth="1"/>
    <col min="10500" max="10500" width="18.7109375" customWidth="1"/>
    <col min="10501" max="10501" width="20" customWidth="1"/>
    <col min="10502" max="10502" width="9.7109375" customWidth="1"/>
    <col min="10503" max="10503" width="10.7109375" customWidth="1"/>
    <col min="10504" max="10504" width="11" customWidth="1"/>
    <col min="10505" max="10505" width="11" bestFit="1" customWidth="1"/>
    <col min="10751" max="10751" width="12.85546875" customWidth="1"/>
    <col min="10752" max="10752" width="10.28515625" customWidth="1"/>
    <col min="10753" max="10753" width="33.7109375" customWidth="1"/>
    <col min="10754" max="10754" width="19.85546875" customWidth="1"/>
    <col min="10755" max="10755" width="18.42578125" customWidth="1"/>
    <col min="10756" max="10756" width="18.7109375" customWidth="1"/>
    <col min="10757" max="10757" width="20" customWidth="1"/>
    <col min="10758" max="10758" width="9.7109375" customWidth="1"/>
    <col min="10759" max="10759" width="10.7109375" customWidth="1"/>
    <col min="10760" max="10760" width="11" customWidth="1"/>
    <col min="10761" max="10761" width="11" bestFit="1" customWidth="1"/>
    <col min="11007" max="11007" width="12.85546875" customWidth="1"/>
    <col min="11008" max="11008" width="10.28515625" customWidth="1"/>
    <col min="11009" max="11009" width="33.7109375" customWidth="1"/>
    <col min="11010" max="11010" width="19.85546875" customWidth="1"/>
    <col min="11011" max="11011" width="18.42578125" customWidth="1"/>
    <col min="11012" max="11012" width="18.7109375" customWidth="1"/>
    <col min="11013" max="11013" width="20" customWidth="1"/>
    <col min="11014" max="11014" width="9.7109375" customWidth="1"/>
    <col min="11015" max="11015" width="10.7109375" customWidth="1"/>
    <col min="11016" max="11016" width="11" customWidth="1"/>
    <col min="11017" max="11017" width="11" bestFit="1" customWidth="1"/>
    <col min="11263" max="11263" width="12.85546875" customWidth="1"/>
    <col min="11264" max="11264" width="10.28515625" customWidth="1"/>
    <col min="11265" max="11265" width="33.7109375" customWidth="1"/>
    <col min="11266" max="11266" width="19.85546875" customWidth="1"/>
    <col min="11267" max="11267" width="18.42578125" customWidth="1"/>
    <col min="11268" max="11268" width="18.7109375" customWidth="1"/>
    <col min="11269" max="11269" width="20" customWidth="1"/>
    <col min="11270" max="11270" width="9.7109375" customWidth="1"/>
    <col min="11271" max="11271" width="10.7109375" customWidth="1"/>
    <col min="11272" max="11272" width="11" customWidth="1"/>
    <col min="11273" max="11273" width="11" bestFit="1" customWidth="1"/>
    <col min="11519" max="11519" width="12.85546875" customWidth="1"/>
    <col min="11520" max="11520" width="10.28515625" customWidth="1"/>
    <col min="11521" max="11521" width="33.7109375" customWidth="1"/>
    <col min="11522" max="11522" width="19.85546875" customWidth="1"/>
    <col min="11523" max="11523" width="18.42578125" customWidth="1"/>
    <col min="11524" max="11524" width="18.7109375" customWidth="1"/>
    <col min="11525" max="11525" width="20" customWidth="1"/>
    <col min="11526" max="11526" width="9.7109375" customWidth="1"/>
    <col min="11527" max="11527" width="10.7109375" customWidth="1"/>
    <col min="11528" max="11528" width="11" customWidth="1"/>
    <col min="11529" max="11529" width="11" bestFit="1" customWidth="1"/>
    <col min="11775" max="11775" width="12.85546875" customWidth="1"/>
    <col min="11776" max="11776" width="10.28515625" customWidth="1"/>
    <col min="11777" max="11777" width="33.7109375" customWidth="1"/>
    <col min="11778" max="11778" width="19.85546875" customWidth="1"/>
    <col min="11779" max="11779" width="18.42578125" customWidth="1"/>
    <col min="11780" max="11780" width="18.7109375" customWidth="1"/>
    <col min="11781" max="11781" width="20" customWidth="1"/>
    <col min="11782" max="11782" width="9.7109375" customWidth="1"/>
    <col min="11783" max="11783" width="10.7109375" customWidth="1"/>
    <col min="11784" max="11784" width="11" customWidth="1"/>
    <col min="11785" max="11785" width="11" bestFit="1" customWidth="1"/>
    <col min="12031" max="12031" width="12.85546875" customWidth="1"/>
    <col min="12032" max="12032" width="10.28515625" customWidth="1"/>
    <col min="12033" max="12033" width="33.7109375" customWidth="1"/>
    <col min="12034" max="12034" width="19.85546875" customWidth="1"/>
    <col min="12035" max="12035" width="18.42578125" customWidth="1"/>
    <col min="12036" max="12036" width="18.7109375" customWidth="1"/>
    <col min="12037" max="12037" width="20" customWidth="1"/>
    <col min="12038" max="12038" width="9.7109375" customWidth="1"/>
    <col min="12039" max="12039" width="10.7109375" customWidth="1"/>
    <col min="12040" max="12040" width="11" customWidth="1"/>
    <col min="12041" max="12041" width="11" bestFit="1" customWidth="1"/>
    <col min="12287" max="12287" width="12.85546875" customWidth="1"/>
    <col min="12288" max="12288" width="10.28515625" customWidth="1"/>
    <col min="12289" max="12289" width="33.7109375" customWidth="1"/>
    <col min="12290" max="12290" width="19.85546875" customWidth="1"/>
    <col min="12291" max="12291" width="18.42578125" customWidth="1"/>
    <col min="12292" max="12292" width="18.7109375" customWidth="1"/>
    <col min="12293" max="12293" width="20" customWidth="1"/>
    <col min="12294" max="12294" width="9.7109375" customWidth="1"/>
    <col min="12295" max="12295" width="10.7109375" customWidth="1"/>
    <col min="12296" max="12296" width="11" customWidth="1"/>
    <col min="12297" max="12297" width="11" bestFit="1" customWidth="1"/>
    <col min="12543" max="12543" width="12.85546875" customWidth="1"/>
    <col min="12544" max="12544" width="10.28515625" customWidth="1"/>
    <col min="12545" max="12545" width="33.7109375" customWidth="1"/>
    <col min="12546" max="12546" width="19.85546875" customWidth="1"/>
    <col min="12547" max="12547" width="18.42578125" customWidth="1"/>
    <col min="12548" max="12548" width="18.7109375" customWidth="1"/>
    <col min="12549" max="12549" width="20" customWidth="1"/>
    <col min="12550" max="12550" width="9.7109375" customWidth="1"/>
    <col min="12551" max="12551" width="10.7109375" customWidth="1"/>
    <col min="12552" max="12552" width="11" customWidth="1"/>
    <col min="12553" max="12553" width="11" bestFit="1" customWidth="1"/>
    <col min="12799" max="12799" width="12.85546875" customWidth="1"/>
    <col min="12800" max="12800" width="10.28515625" customWidth="1"/>
    <col min="12801" max="12801" width="33.7109375" customWidth="1"/>
    <col min="12802" max="12802" width="19.85546875" customWidth="1"/>
    <col min="12803" max="12803" width="18.42578125" customWidth="1"/>
    <col min="12804" max="12804" width="18.7109375" customWidth="1"/>
    <col min="12805" max="12805" width="20" customWidth="1"/>
    <col min="12806" max="12806" width="9.7109375" customWidth="1"/>
    <col min="12807" max="12807" width="10.7109375" customWidth="1"/>
    <col min="12808" max="12808" width="11" customWidth="1"/>
    <col min="12809" max="12809" width="11" bestFit="1" customWidth="1"/>
    <col min="13055" max="13055" width="12.85546875" customWidth="1"/>
    <col min="13056" max="13056" width="10.28515625" customWidth="1"/>
    <col min="13057" max="13057" width="33.7109375" customWidth="1"/>
    <col min="13058" max="13058" width="19.85546875" customWidth="1"/>
    <col min="13059" max="13059" width="18.42578125" customWidth="1"/>
    <col min="13060" max="13060" width="18.7109375" customWidth="1"/>
    <col min="13061" max="13061" width="20" customWidth="1"/>
    <col min="13062" max="13062" width="9.7109375" customWidth="1"/>
    <col min="13063" max="13063" width="10.7109375" customWidth="1"/>
    <col min="13064" max="13064" width="11" customWidth="1"/>
    <col min="13065" max="13065" width="11" bestFit="1" customWidth="1"/>
    <col min="13311" max="13311" width="12.85546875" customWidth="1"/>
    <col min="13312" max="13312" width="10.28515625" customWidth="1"/>
    <col min="13313" max="13313" width="33.7109375" customWidth="1"/>
    <col min="13314" max="13314" width="19.85546875" customWidth="1"/>
    <col min="13315" max="13315" width="18.42578125" customWidth="1"/>
    <col min="13316" max="13316" width="18.7109375" customWidth="1"/>
    <col min="13317" max="13317" width="20" customWidth="1"/>
    <col min="13318" max="13318" width="9.7109375" customWidth="1"/>
    <col min="13319" max="13319" width="10.7109375" customWidth="1"/>
    <col min="13320" max="13320" width="11" customWidth="1"/>
    <col min="13321" max="13321" width="11" bestFit="1" customWidth="1"/>
    <col min="13567" max="13567" width="12.85546875" customWidth="1"/>
    <col min="13568" max="13568" width="10.28515625" customWidth="1"/>
    <col min="13569" max="13569" width="33.7109375" customWidth="1"/>
    <col min="13570" max="13570" width="19.85546875" customWidth="1"/>
    <col min="13571" max="13571" width="18.42578125" customWidth="1"/>
    <col min="13572" max="13572" width="18.7109375" customWidth="1"/>
    <col min="13573" max="13573" width="20" customWidth="1"/>
    <col min="13574" max="13574" width="9.7109375" customWidth="1"/>
    <col min="13575" max="13575" width="10.7109375" customWidth="1"/>
    <col min="13576" max="13576" width="11" customWidth="1"/>
    <col min="13577" max="13577" width="11" bestFit="1" customWidth="1"/>
    <col min="13823" max="13823" width="12.85546875" customWidth="1"/>
    <col min="13824" max="13824" width="10.28515625" customWidth="1"/>
    <col min="13825" max="13825" width="33.7109375" customWidth="1"/>
    <col min="13826" max="13826" width="19.85546875" customWidth="1"/>
    <col min="13827" max="13827" width="18.42578125" customWidth="1"/>
    <col min="13828" max="13828" width="18.7109375" customWidth="1"/>
    <col min="13829" max="13829" width="20" customWidth="1"/>
    <col min="13830" max="13830" width="9.7109375" customWidth="1"/>
    <col min="13831" max="13831" width="10.7109375" customWidth="1"/>
    <col min="13832" max="13832" width="11" customWidth="1"/>
    <col min="13833" max="13833" width="11" bestFit="1" customWidth="1"/>
    <col min="14079" max="14079" width="12.85546875" customWidth="1"/>
    <col min="14080" max="14080" width="10.28515625" customWidth="1"/>
    <col min="14081" max="14081" width="33.7109375" customWidth="1"/>
    <col min="14082" max="14082" width="19.85546875" customWidth="1"/>
    <col min="14083" max="14083" width="18.42578125" customWidth="1"/>
    <col min="14084" max="14084" width="18.7109375" customWidth="1"/>
    <col min="14085" max="14085" width="20" customWidth="1"/>
    <col min="14086" max="14086" width="9.7109375" customWidth="1"/>
    <col min="14087" max="14087" width="10.7109375" customWidth="1"/>
    <col min="14088" max="14088" width="11" customWidth="1"/>
    <col min="14089" max="14089" width="11" bestFit="1" customWidth="1"/>
    <col min="14335" max="14335" width="12.85546875" customWidth="1"/>
    <col min="14336" max="14336" width="10.28515625" customWidth="1"/>
    <col min="14337" max="14337" width="33.7109375" customWidth="1"/>
    <col min="14338" max="14338" width="19.85546875" customWidth="1"/>
    <col min="14339" max="14339" width="18.42578125" customWidth="1"/>
    <col min="14340" max="14340" width="18.7109375" customWidth="1"/>
    <col min="14341" max="14341" width="20" customWidth="1"/>
    <col min="14342" max="14342" width="9.7109375" customWidth="1"/>
    <col min="14343" max="14343" width="10.7109375" customWidth="1"/>
    <col min="14344" max="14344" width="11" customWidth="1"/>
    <col min="14345" max="14345" width="11" bestFit="1" customWidth="1"/>
    <col min="14591" max="14591" width="12.85546875" customWidth="1"/>
    <col min="14592" max="14592" width="10.28515625" customWidth="1"/>
    <col min="14593" max="14593" width="33.7109375" customWidth="1"/>
    <col min="14594" max="14594" width="19.85546875" customWidth="1"/>
    <col min="14595" max="14595" width="18.42578125" customWidth="1"/>
    <col min="14596" max="14596" width="18.7109375" customWidth="1"/>
    <col min="14597" max="14597" width="20" customWidth="1"/>
    <col min="14598" max="14598" width="9.7109375" customWidth="1"/>
    <col min="14599" max="14599" width="10.7109375" customWidth="1"/>
    <col min="14600" max="14600" width="11" customWidth="1"/>
    <col min="14601" max="14601" width="11" bestFit="1" customWidth="1"/>
    <col min="14847" max="14847" width="12.85546875" customWidth="1"/>
    <col min="14848" max="14848" width="10.28515625" customWidth="1"/>
    <col min="14849" max="14849" width="33.7109375" customWidth="1"/>
    <col min="14850" max="14850" width="19.85546875" customWidth="1"/>
    <col min="14851" max="14851" width="18.42578125" customWidth="1"/>
    <col min="14852" max="14852" width="18.7109375" customWidth="1"/>
    <col min="14853" max="14853" width="20" customWidth="1"/>
    <col min="14854" max="14854" width="9.7109375" customWidth="1"/>
    <col min="14855" max="14855" width="10.7109375" customWidth="1"/>
    <col min="14856" max="14856" width="11" customWidth="1"/>
    <col min="14857" max="14857" width="11" bestFit="1" customWidth="1"/>
    <col min="15103" max="15103" width="12.85546875" customWidth="1"/>
    <col min="15104" max="15104" width="10.28515625" customWidth="1"/>
    <col min="15105" max="15105" width="33.7109375" customWidth="1"/>
    <col min="15106" max="15106" width="19.85546875" customWidth="1"/>
    <col min="15107" max="15107" width="18.42578125" customWidth="1"/>
    <col min="15108" max="15108" width="18.7109375" customWidth="1"/>
    <col min="15109" max="15109" width="20" customWidth="1"/>
    <col min="15110" max="15110" width="9.7109375" customWidth="1"/>
    <col min="15111" max="15111" width="10.7109375" customWidth="1"/>
    <col min="15112" max="15112" width="11" customWidth="1"/>
    <col min="15113" max="15113" width="11" bestFit="1" customWidth="1"/>
    <col min="15359" max="15359" width="12.85546875" customWidth="1"/>
    <col min="15360" max="15360" width="10.28515625" customWidth="1"/>
    <col min="15361" max="15361" width="33.7109375" customWidth="1"/>
    <col min="15362" max="15362" width="19.85546875" customWidth="1"/>
    <col min="15363" max="15363" width="18.42578125" customWidth="1"/>
    <col min="15364" max="15364" width="18.7109375" customWidth="1"/>
    <col min="15365" max="15365" width="20" customWidth="1"/>
    <col min="15366" max="15366" width="9.7109375" customWidth="1"/>
    <col min="15367" max="15367" width="10.7109375" customWidth="1"/>
    <col min="15368" max="15368" width="11" customWidth="1"/>
    <col min="15369" max="15369" width="11" bestFit="1" customWidth="1"/>
    <col min="15615" max="15615" width="12.85546875" customWidth="1"/>
    <col min="15616" max="15616" width="10.28515625" customWidth="1"/>
    <col min="15617" max="15617" width="33.7109375" customWidth="1"/>
    <col min="15618" max="15618" width="19.85546875" customWidth="1"/>
    <col min="15619" max="15619" width="18.42578125" customWidth="1"/>
    <col min="15620" max="15620" width="18.7109375" customWidth="1"/>
    <col min="15621" max="15621" width="20" customWidth="1"/>
    <col min="15622" max="15622" width="9.7109375" customWidth="1"/>
    <col min="15623" max="15623" width="10.7109375" customWidth="1"/>
    <col min="15624" max="15624" width="11" customWidth="1"/>
    <col min="15625" max="15625" width="11" bestFit="1" customWidth="1"/>
    <col min="15871" max="15871" width="12.85546875" customWidth="1"/>
    <col min="15872" max="15872" width="10.28515625" customWidth="1"/>
    <col min="15873" max="15873" width="33.7109375" customWidth="1"/>
    <col min="15874" max="15874" width="19.85546875" customWidth="1"/>
    <col min="15875" max="15875" width="18.42578125" customWidth="1"/>
    <col min="15876" max="15876" width="18.7109375" customWidth="1"/>
    <col min="15877" max="15877" width="20" customWidth="1"/>
    <col min="15878" max="15878" width="9.7109375" customWidth="1"/>
    <col min="15879" max="15879" width="10.7109375" customWidth="1"/>
    <col min="15880" max="15880" width="11" customWidth="1"/>
    <col min="15881" max="15881" width="11" bestFit="1" customWidth="1"/>
    <col min="16127" max="16127" width="12.85546875" customWidth="1"/>
    <col min="16128" max="16128" width="10.28515625" customWidth="1"/>
    <col min="16129" max="16129" width="33.7109375" customWidth="1"/>
    <col min="16130" max="16130" width="19.85546875" customWidth="1"/>
    <col min="16131" max="16131" width="18.42578125" customWidth="1"/>
    <col min="16132" max="16132" width="18.7109375" customWidth="1"/>
    <col min="16133" max="16133" width="20" customWidth="1"/>
    <col min="16134" max="16134" width="9.7109375" customWidth="1"/>
    <col min="16135" max="16135" width="10.7109375" customWidth="1"/>
    <col min="16136" max="16136" width="11" customWidth="1"/>
    <col min="16137" max="16137" width="11" bestFit="1" customWidth="1"/>
  </cols>
  <sheetData>
    <row r="1" spans="1:6" x14ac:dyDescent="0.25">
      <c r="A1" s="500" t="s">
        <v>386</v>
      </c>
      <c r="B1" s="500"/>
      <c r="C1" s="500"/>
      <c r="D1" s="500"/>
      <c r="E1" s="500"/>
    </row>
    <row r="3" spans="1:6" x14ac:dyDescent="0.25">
      <c r="A3" s="500" t="s">
        <v>76</v>
      </c>
      <c r="B3" s="500"/>
      <c r="C3" s="500"/>
      <c r="D3" s="500"/>
      <c r="E3" s="500"/>
      <c r="F3" s="14"/>
    </row>
    <row r="4" spans="1:6" x14ac:dyDescent="0.25">
      <c r="A4" s="502" t="s">
        <v>438</v>
      </c>
      <c r="B4" s="502"/>
      <c r="C4" s="502"/>
      <c r="D4" s="502"/>
      <c r="E4" s="502"/>
      <c r="F4" s="318"/>
    </row>
    <row r="5" spans="1:6" x14ac:dyDescent="0.25">
      <c r="A5" s="62"/>
      <c r="B5" s="62"/>
      <c r="C5" s="62"/>
      <c r="D5" s="62"/>
      <c r="E5" s="62"/>
      <c r="F5" s="318"/>
    </row>
    <row r="6" spans="1:6" ht="15.75" thickBot="1" x14ac:dyDescent="0.3"/>
    <row r="7" spans="1:6" ht="15.75" thickBot="1" x14ac:dyDescent="0.3">
      <c r="A7" s="18" t="s">
        <v>21</v>
      </c>
      <c r="B7" s="503" t="s">
        <v>90</v>
      </c>
      <c r="C7" s="503"/>
      <c r="D7" s="503"/>
      <c r="E7" s="503"/>
    </row>
    <row r="8" spans="1:6" ht="15.75" thickBot="1" x14ac:dyDescent="0.3">
      <c r="A8" s="18" t="s">
        <v>4</v>
      </c>
      <c r="B8" s="504" t="s">
        <v>68</v>
      </c>
      <c r="C8" s="505"/>
      <c r="D8" s="505"/>
      <c r="E8" s="506"/>
    </row>
    <row r="9" spans="1:6" ht="15.75" thickBot="1" x14ac:dyDescent="0.3">
      <c r="A9" s="18" t="s">
        <v>26</v>
      </c>
      <c r="B9" s="482" t="s">
        <v>49</v>
      </c>
      <c r="C9" s="483"/>
      <c r="D9" s="483"/>
      <c r="E9" s="484"/>
    </row>
    <row r="10" spans="1:6" ht="15.75" thickBot="1" x14ac:dyDescent="0.3">
      <c r="A10" s="507" t="s">
        <v>7</v>
      </c>
      <c r="B10" s="508"/>
      <c r="C10" s="508"/>
      <c r="D10" s="508"/>
      <c r="E10" s="509"/>
    </row>
    <row r="11" spans="1:6" ht="15" customHeight="1" x14ac:dyDescent="0.25">
      <c r="A11" s="701" t="s">
        <v>69</v>
      </c>
      <c r="B11" s="702"/>
      <c r="C11" s="702"/>
      <c r="D11" s="702"/>
      <c r="E11" s="703"/>
    </row>
    <row r="12" spans="1:6" x14ac:dyDescent="0.25">
      <c r="A12" s="704"/>
      <c r="B12" s="705"/>
      <c r="C12" s="705"/>
      <c r="D12" s="705"/>
      <c r="E12" s="706"/>
    </row>
    <row r="13" spans="1:6" ht="66" customHeight="1" thickBot="1" x14ac:dyDescent="0.3">
      <c r="A13" s="707"/>
      <c r="B13" s="708"/>
      <c r="C13" s="708"/>
      <c r="D13" s="708"/>
      <c r="E13" s="709"/>
    </row>
    <row r="14" spans="1:6" ht="54" customHeight="1" thickBot="1" x14ac:dyDescent="0.3">
      <c r="A14" s="17" t="s">
        <v>10</v>
      </c>
      <c r="B14" s="710" t="s">
        <v>91</v>
      </c>
      <c r="C14" s="711"/>
      <c r="D14" s="711"/>
      <c r="E14" s="712"/>
    </row>
    <row r="15" spans="1:6" x14ac:dyDescent="0.25">
      <c r="A15" s="516" t="s">
        <v>11</v>
      </c>
      <c r="B15" s="2">
        <v>2019</v>
      </c>
      <c r="C15" s="2">
        <v>2020</v>
      </c>
      <c r="D15" s="2">
        <v>2021</v>
      </c>
      <c r="E15" s="2">
        <v>2022</v>
      </c>
    </row>
    <row r="16" spans="1:6" ht="15.75" thickBot="1" x14ac:dyDescent="0.3">
      <c r="A16" s="517"/>
      <c r="B16" s="3" t="s">
        <v>5</v>
      </c>
      <c r="C16" s="3" t="s">
        <v>6</v>
      </c>
      <c r="D16" s="3" t="s">
        <v>6</v>
      </c>
      <c r="E16" s="3" t="s">
        <v>6</v>
      </c>
    </row>
    <row r="17" spans="1:10" ht="15.75" thickBot="1" x14ac:dyDescent="0.3">
      <c r="A17" s="357" t="s">
        <v>92</v>
      </c>
      <c r="B17" s="358">
        <v>0.22</v>
      </c>
      <c r="C17" s="359" t="s">
        <v>77</v>
      </c>
      <c r="D17" s="359" t="s">
        <v>77</v>
      </c>
      <c r="E17" s="359" t="s">
        <v>77</v>
      </c>
    </row>
    <row r="18" spans="1:10" ht="34.5" thickBot="1" x14ac:dyDescent="0.3">
      <c r="A18" s="64" t="s">
        <v>93</v>
      </c>
      <c r="B18" s="65">
        <v>0.70299999999999996</v>
      </c>
      <c r="C18" s="65">
        <v>0.72</v>
      </c>
      <c r="D18" s="65">
        <v>0.74</v>
      </c>
      <c r="E18" s="65">
        <v>0.76</v>
      </c>
    </row>
    <row r="19" spans="1:10" ht="15.75" thickBot="1" x14ac:dyDescent="0.3">
      <c r="A19" s="66"/>
      <c r="B19" s="67"/>
      <c r="C19" s="67"/>
      <c r="D19" s="67"/>
      <c r="E19" s="67"/>
    </row>
    <row r="20" spans="1:10" ht="28.5" customHeight="1" thickBot="1" x14ac:dyDescent="0.3">
      <c r="A20" s="68" t="s">
        <v>12</v>
      </c>
      <c r="B20" s="713" t="s">
        <v>94</v>
      </c>
      <c r="C20" s="714"/>
      <c r="D20" s="714"/>
      <c r="E20" s="715"/>
    </row>
    <row r="21" spans="1:10" ht="15.75" thickBot="1" x14ac:dyDescent="0.3">
      <c r="A21" s="644" t="s">
        <v>13</v>
      </c>
      <c r="B21" s="645"/>
      <c r="C21" s="645"/>
      <c r="D21" s="645"/>
      <c r="E21" s="530"/>
      <c r="H21" s="5"/>
      <c r="J21" s="5"/>
    </row>
    <row r="22" spans="1:10" ht="34.5" thickBot="1" x14ac:dyDescent="0.3">
      <c r="A22" s="69" t="s">
        <v>95</v>
      </c>
      <c r="B22" s="70">
        <v>66.599999999999994</v>
      </c>
      <c r="C22" s="70">
        <v>68</v>
      </c>
      <c r="D22" s="70">
        <v>70</v>
      </c>
      <c r="E22" s="70">
        <v>72</v>
      </c>
      <c r="G22" s="33"/>
    </row>
    <row r="23" spans="1:10" ht="45.75" thickBot="1" x14ac:dyDescent="0.3">
      <c r="A23" s="69" t="s">
        <v>96</v>
      </c>
      <c r="B23" s="72">
        <v>35000</v>
      </c>
      <c r="C23" s="72">
        <v>35000</v>
      </c>
      <c r="D23" s="72">
        <v>35000</v>
      </c>
      <c r="E23" s="72">
        <v>35000</v>
      </c>
    </row>
    <row r="24" spans="1:10" ht="15.75" thickBot="1" x14ac:dyDescent="0.3">
      <c r="A24" s="521" t="s">
        <v>33</v>
      </c>
      <c r="B24" s="522"/>
      <c r="C24" s="522"/>
      <c r="D24" s="522"/>
      <c r="E24" s="523"/>
    </row>
    <row r="25" spans="1:10" ht="15.75" thickBot="1" x14ac:dyDescent="0.3">
      <c r="A25" s="524" t="s">
        <v>43</v>
      </c>
      <c r="B25" s="544"/>
      <c r="C25" s="544"/>
      <c r="D25" s="544"/>
      <c r="E25" s="526"/>
    </row>
    <row r="26" spans="1:10" ht="15.75" customHeight="1" thickBot="1" x14ac:dyDescent="0.3">
      <c r="A26" s="73" t="s">
        <v>28</v>
      </c>
      <c r="B26" s="642" t="s">
        <v>97</v>
      </c>
      <c r="C26" s="643"/>
      <c r="D26" s="643"/>
      <c r="E26" s="540"/>
    </row>
    <row r="27" spans="1:10" ht="38.25" customHeight="1" thickBot="1" x14ac:dyDescent="0.3">
      <c r="A27" s="4" t="s">
        <v>9</v>
      </c>
      <c r="B27" s="497" t="s">
        <v>98</v>
      </c>
      <c r="C27" s="498"/>
      <c r="D27" s="498"/>
      <c r="E27" s="499"/>
    </row>
    <row r="28" spans="1:10" ht="15.75" thickBot="1" x14ac:dyDescent="0.3">
      <c r="A28" s="4" t="s">
        <v>14</v>
      </c>
      <c r="B28" s="531" t="s">
        <v>99</v>
      </c>
      <c r="C28" s="532"/>
      <c r="D28" s="532"/>
      <c r="E28" s="533"/>
    </row>
    <row r="29" spans="1:10" x14ac:dyDescent="0.25">
      <c r="A29" s="516"/>
      <c r="B29" s="19">
        <v>2019</v>
      </c>
      <c r="C29" s="19">
        <v>2020</v>
      </c>
      <c r="D29" s="19">
        <v>2021</v>
      </c>
      <c r="E29" s="19">
        <v>2022</v>
      </c>
    </row>
    <row r="30" spans="1:10" ht="15.75" thickBot="1" x14ac:dyDescent="0.3">
      <c r="A30" s="517"/>
      <c r="B30" s="20" t="s">
        <v>6</v>
      </c>
      <c r="C30" s="20" t="s">
        <v>6</v>
      </c>
      <c r="D30" s="20" t="s">
        <v>6</v>
      </c>
      <c r="E30" s="20" t="s">
        <v>6</v>
      </c>
    </row>
    <row r="31" spans="1:10" ht="15.75" thickBot="1" x14ac:dyDescent="0.3">
      <c r="A31" s="4" t="s">
        <v>8</v>
      </c>
      <c r="B31" s="6">
        <v>25000</v>
      </c>
      <c r="C31" s="6">
        <v>25000</v>
      </c>
      <c r="D31" s="6">
        <v>25000</v>
      </c>
      <c r="E31" s="6">
        <v>25000</v>
      </c>
    </row>
    <row r="32" spans="1:10" ht="15.75" thickBot="1" x14ac:dyDescent="0.3">
      <c r="A32" s="4" t="s">
        <v>15</v>
      </c>
      <c r="B32" s="6">
        <v>61148</v>
      </c>
      <c r="C32" s="38">
        <v>46000</v>
      </c>
      <c r="D32" s="38">
        <v>46000</v>
      </c>
      <c r="E32" s="38">
        <v>46000</v>
      </c>
    </row>
    <row r="33" spans="1:11" ht="15.75" thickBot="1" x14ac:dyDescent="0.3">
      <c r="A33" s="4" t="s">
        <v>23</v>
      </c>
      <c r="B33" s="6">
        <f>B32/B31</f>
        <v>2.4459200000000001</v>
      </c>
      <c r="C33" s="6">
        <f>C32/C31</f>
        <v>1.84</v>
      </c>
      <c r="D33" s="6">
        <f>D32/D31</f>
        <v>1.84</v>
      </c>
      <c r="E33" s="6">
        <f>E32/E31</f>
        <v>1.84</v>
      </c>
    </row>
    <row r="34" spans="1:11" ht="15.75" thickBot="1" x14ac:dyDescent="0.3">
      <c r="A34" s="4" t="s">
        <v>16</v>
      </c>
      <c r="B34" s="8" t="e">
        <f t="shared" ref="B34:D36" si="0">B31/A31-1</f>
        <v>#VALUE!</v>
      </c>
      <c r="C34" s="8">
        <f t="shared" si="0"/>
        <v>0</v>
      </c>
      <c r="D34" s="8">
        <f t="shared" si="0"/>
        <v>0</v>
      </c>
      <c r="E34" s="8">
        <f>E31/D31-1</f>
        <v>0</v>
      </c>
      <c r="G34" s="10"/>
      <c r="H34" s="10"/>
      <c r="I34" s="10"/>
      <c r="J34" s="10"/>
      <c r="K34" s="10"/>
    </row>
    <row r="35" spans="1:11" ht="15.75" thickBot="1" x14ac:dyDescent="0.3">
      <c r="A35" s="4" t="s">
        <v>17</v>
      </c>
      <c r="B35" s="8" t="e">
        <f t="shared" si="0"/>
        <v>#VALUE!</v>
      </c>
      <c r="C35" s="8">
        <f t="shared" si="0"/>
        <v>-0.24772682671550994</v>
      </c>
      <c r="D35" s="8">
        <f t="shared" si="0"/>
        <v>0</v>
      </c>
      <c r="E35" s="8">
        <f>E32/D32-1</f>
        <v>0</v>
      </c>
    </row>
    <row r="36" spans="1:11" ht="15.75" thickBot="1" x14ac:dyDescent="0.3">
      <c r="A36" s="4" t="s">
        <v>18</v>
      </c>
      <c r="B36" s="8" t="e">
        <f t="shared" si="0"/>
        <v>#VALUE!</v>
      </c>
      <c r="C36" s="8">
        <f t="shared" si="0"/>
        <v>-0.24772682671550994</v>
      </c>
      <c r="D36" s="8">
        <f t="shared" si="0"/>
        <v>0</v>
      </c>
      <c r="E36" s="8">
        <f>E33/D33-1</f>
        <v>0</v>
      </c>
    </row>
    <row r="37" spans="1:11" ht="15.75" customHeight="1" thickBot="1" x14ac:dyDescent="0.3">
      <c r="A37" s="716" t="s">
        <v>100</v>
      </c>
      <c r="B37" s="717"/>
      <c r="C37" s="717"/>
      <c r="D37" s="717"/>
      <c r="E37" s="718"/>
    </row>
    <row r="38" spans="1:11" x14ac:dyDescent="0.25">
      <c r="A38" s="516"/>
      <c r="B38" s="19">
        <v>2019</v>
      </c>
      <c r="C38" s="19">
        <v>2020</v>
      </c>
      <c r="D38" s="19">
        <v>2021</v>
      </c>
      <c r="E38" s="19">
        <v>2021</v>
      </c>
    </row>
    <row r="39" spans="1:11" ht="15.75" thickBot="1" x14ac:dyDescent="0.3">
      <c r="A39" s="517"/>
      <c r="B39" s="20" t="s">
        <v>6</v>
      </c>
      <c r="C39" s="20" t="s">
        <v>6</v>
      </c>
      <c r="D39" s="20" t="s">
        <v>6</v>
      </c>
      <c r="E39" s="20" t="s">
        <v>6</v>
      </c>
    </row>
    <row r="40" spans="1:11" ht="15.75" thickBot="1" x14ac:dyDescent="0.3">
      <c r="A40" s="1" t="s">
        <v>0</v>
      </c>
      <c r="B40" s="9">
        <v>0</v>
      </c>
      <c r="C40" s="9">
        <v>0</v>
      </c>
      <c r="D40" s="9">
        <v>0</v>
      </c>
      <c r="E40" s="9">
        <v>0</v>
      </c>
    </row>
    <row r="41" spans="1:11" ht="15.75" thickBot="1" x14ac:dyDescent="0.3">
      <c r="A41" s="11" t="s">
        <v>50</v>
      </c>
      <c r="B41" s="12"/>
      <c r="C41" s="12"/>
      <c r="D41" s="12"/>
      <c r="E41" s="12"/>
    </row>
    <row r="42" spans="1:11" ht="15.75" thickBot="1" x14ac:dyDescent="0.3">
      <c r="A42" s="11" t="s">
        <v>51</v>
      </c>
      <c r="B42" s="12"/>
      <c r="C42" s="12"/>
      <c r="D42" s="12"/>
      <c r="E42" s="12"/>
    </row>
    <row r="43" spans="1:11" ht="15.75" thickBot="1" x14ac:dyDescent="0.3">
      <c r="A43" s="1" t="s">
        <v>32</v>
      </c>
      <c r="B43" s="9">
        <v>0</v>
      </c>
      <c r="C43" s="9">
        <v>0</v>
      </c>
      <c r="D43" s="9">
        <v>0</v>
      </c>
      <c r="E43" s="9">
        <v>0</v>
      </c>
    </row>
    <row r="44" spans="1:11" ht="15.75" thickBot="1" x14ac:dyDescent="0.3">
      <c r="A44" s="11" t="s">
        <v>50</v>
      </c>
      <c r="B44" s="12"/>
      <c r="C44" s="9"/>
      <c r="D44" s="9"/>
      <c r="E44" s="9"/>
    </row>
    <row r="45" spans="1:11" ht="15.75" thickBot="1" x14ac:dyDescent="0.3">
      <c r="A45" s="11" t="s">
        <v>51</v>
      </c>
      <c r="B45" s="12"/>
      <c r="C45" s="9"/>
      <c r="D45" s="9"/>
      <c r="E45" s="9"/>
    </row>
    <row r="46" spans="1:11" ht="15.75" thickBot="1" x14ac:dyDescent="0.3">
      <c r="A46" s="1" t="s">
        <v>1</v>
      </c>
      <c r="B46" s="74">
        <v>61148</v>
      </c>
      <c r="C46" s="9">
        <f>+C47</f>
        <v>46000</v>
      </c>
      <c r="D46" s="9">
        <f>+D47</f>
        <v>46000</v>
      </c>
      <c r="E46" s="9">
        <f>+E47</f>
        <v>46000</v>
      </c>
    </row>
    <row r="47" spans="1:11" ht="15.75" thickBot="1" x14ac:dyDescent="0.3">
      <c r="A47" s="11" t="s">
        <v>50</v>
      </c>
      <c r="B47" s="9">
        <v>61148</v>
      </c>
      <c r="C47" s="9">
        <f>+C32</f>
        <v>46000</v>
      </c>
      <c r="D47" s="9">
        <f>+D32</f>
        <v>46000</v>
      </c>
      <c r="E47" s="9">
        <f>+E32</f>
        <v>46000</v>
      </c>
    </row>
    <row r="48" spans="1:11" ht="15.75" thickBot="1" x14ac:dyDescent="0.3">
      <c r="A48" s="11" t="s">
        <v>51</v>
      </c>
      <c r="B48" s="9"/>
      <c r="C48" s="9"/>
      <c r="D48" s="9"/>
      <c r="E48" s="9"/>
    </row>
    <row r="49" spans="1:12" ht="15.75" thickBot="1" x14ac:dyDescent="0.3">
      <c r="A49" s="1" t="s">
        <v>2</v>
      </c>
      <c r="B49" s="9"/>
      <c r="C49" s="9"/>
      <c r="D49" s="9"/>
      <c r="E49" s="9"/>
    </row>
    <row r="50" spans="1:12" ht="15.75" thickBot="1" x14ac:dyDescent="0.3">
      <c r="A50" s="11" t="s">
        <v>50</v>
      </c>
      <c r="B50" s="9"/>
      <c r="C50" s="9"/>
      <c r="D50" s="9"/>
      <c r="E50" s="9"/>
    </row>
    <row r="51" spans="1:12" ht="15.75" thickBot="1" x14ac:dyDescent="0.3">
      <c r="A51" s="11" t="s">
        <v>51</v>
      </c>
      <c r="B51" s="9"/>
      <c r="C51" s="9"/>
      <c r="D51" s="9"/>
      <c r="E51" s="9"/>
    </row>
    <row r="52" spans="1:12" ht="15.75" thickBot="1" x14ac:dyDescent="0.3">
      <c r="A52" s="1" t="s">
        <v>24</v>
      </c>
      <c r="B52" s="9"/>
      <c r="C52" s="9"/>
      <c r="D52" s="9"/>
      <c r="E52" s="9"/>
    </row>
    <row r="53" spans="1:12" ht="15.75" thickBot="1" x14ac:dyDescent="0.3">
      <c r="A53" s="11" t="s">
        <v>50</v>
      </c>
      <c r="B53" s="9"/>
      <c r="C53" s="9"/>
      <c r="D53" s="9"/>
      <c r="E53" s="9"/>
    </row>
    <row r="54" spans="1:12" ht="15.75" thickBot="1" x14ac:dyDescent="0.3">
      <c r="A54" s="11" t="s">
        <v>51</v>
      </c>
      <c r="B54" s="9"/>
      <c r="C54" s="9"/>
      <c r="D54" s="9"/>
      <c r="E54" s="9"/>
    </row>
    <row r="55" spans="1:12" ht="15.75" thickBot="1" x14ac:dyDescent="0.3">
      <c r="A55" s="1" t="s">
        <v>25</v>
      </c>
      <c r="B55" s="9"/>
      <c r="C55" s="9"/>
      <c r="D55" s="9"/>
      <c r="E55" s="9"/>
    </row>
    <row r="56" spans="1:12" ht="15.75" thickBot="1" x14ac:dyDescent="0.3">
      <c r="A56" s="11" t="s">
        <v>50</v>
      </c>
      <c r="B56" s="9"/>
      <c r="C56" s="9"/>
      <c r="D56" s="9"/>
      <c r="E56" s="9"/>
    </row>
    <row r="57" spans="1:12" ht="15.75" thickBot="1" x14ac:dyDescent="0.3">
      <c r="A57" s="11" t="s">
        <v>51</v>
      </c>
      <c r="B57" s="9"/>
      <c r="C57" s="9"/>
      <c r="D57" s="9"/>
      <c r="E57" s="9"/>
    </row>
    <row r="58" spans="1:12" ht="15.75" thickBot="1" x14ac:dyDescent="0.3">
      <c r="A58" s="1" t="s">
        <v>3</v>
      </c>
      <c r="B58" s="9">
        <v>0</v>
      </c>
      <c r="C58" s="9">
        <f>B58*1.03*0.99</f>
        <v>0</v>
      </c>
      <c r="D58" s="9">
        <f>C58*1.03*0.99</f>
        <v>0</v>
      </c>
      <c r="E58" s="9">
        <f>D58*1.03*0.99</f>
        <v>0</v>
      </c>
      <c r="H58" s="35"/>
    </row>
    <row r="59" spans="1:12" ht="15.75" thickBot="1" x14ac:dyDescent="0.3">
      <c r="A59" s="11" t="s">
        <v>50</v>
      </c>
      <c r="B59" s="36"/>
      <c r="C59" s="36"/>
      <c r="D59" s="36"/>
      <c r="E59" s="36"/>
      <c r="J59" s="360"/>
      <c r="K59" s="360"/>
      <c r="L59" s="360"/>
    </row>
    <row r="60" spans="1:12" ht="15.75" thickBot="1" x14ac:dyDescent="0.3">
      <c r="A60" s="75" t="s">
        <v>51</v>
      </c>
      <c r="B60" s="76"/>
      <c r="C60" s="77"/>
      <c r="D60" s="77"/>
      <c r="E60" s="77"/>
    </row>
    <row r="61" spans="1:12" ht="15.75" thickBot="1" x14ac:dyDescent="0.3">
      <c r="A61" s="78" t="s">
        <v>34</v>
      </c>
      <c r="B61" s="79">
        <f>B58+B55+B52+B49+B46+B43+B40</f>
        <v>61148</v>
      </c>
      <c r="C61" s="79">
        <f>C58+C55+C52+C49+C46+C43+C40</f>
        <v>46000</v>
      </c>
      <c r="D61" s="79">
        <f>D58+D55+D52+D49+D46+D43+D40</f>
        <v>46000</v>
      </c>
      <c r="E61" s="79">
        <f>E58+E55+E52+E49+E46+E43+E40</f>
        <v>46000</v>
      </c>
    </row>
    <row r="62" spans="1:12" ht="15.75" thickBot="1" x14ac:dyDescent="0.3">
      <c r="A62" s="80" t="s">
        <v>36</v>
      </c>
      <c r="B62" s="81">
        <f>IF(B61-B32=0,0,"Error")</f>
        <v>0</v>
      </c>
      <c r="C62" s="81">
        <f>IF(C61-C32=0,0,"Error")</f>
        <v>0</v>
      </c>
      <c r="D62" s="81">
        <f>IF(D61-D32=0,0,"Error")</f>
        <v>0</v>
      </c>
      <c r="E62" s="81">
        <f>IF(E61-E32=0,0,"Error")</f>
        <v>0</v>
      </c>
    </row>
    <row r="63" spans="1:12" ht="15.75" thickBot="1" x14ac:dyDescent="0.3">
      <c r="A63" s="719" t="s">
        <v>44</v>
      </c>
      <c r="B63" s="720"/>
      <c r="C63" s="720"/>
      <c r="D63" s="720"/>
      <c r="E63" s="721"/>
    </row>
    <row r="64" spans="1:12" ht="15.75" thickBot="1" x14ac:dyDescent="0.3">
      <c r="A64" s="719" t="s">
        <v>101</v>
      </c>
      <c r="B64" s="720"/>
      <c r="C64" s="720"/>
      <c r="D64" s="720"/>
      <c r="E64" s="721"/>
    </row>
    <row r="65" spans="1:11" ht="15.75" thickBot="1" x14ac:dyDescent="0.3">
      <c r="A65" s="82"/>
      <c r="B65" s="315"/>
      <c r="C65" s="83"/>
      <c r="D65" s="315"/>
      <c r="E65" s="316"/>
    </row>
    <row r="66" spans="1:11" ht="15.75" thickBot="1" x14ac:dyDescent="0.3">
      <c r="A66" s="719" t="s">
        <v>38</v>
      </c>
      <c r="B66" s="720"/>
      <c r="C66" s="720"/>
      <c r="D66" s="720"/>
      <c r="E66" s="721"/>
    </row>
    <row r="67" spans="1:11" ht="15.75" thickBot="1" x14ac:dyDescent="0.3">
      <c r="A67" s="719" t="s">
        <v>42</v>
      </c>
      <c r="B67" s="720"/>
      <c r="C67" s="720"/>
      <c r="D67" s="720"/>
      <c r="E67" s="721"/>
    </row>
    <row r="68" spans="1:11" ht="15.75" thickBot="1" x14ac:dyDescent="0.3">
      <c r="A68" s="73" t="s">
        <v>45</v>
      </c>
      <c r="B68" s="729" t="s">
        <v>102</v>
      </c>
      <c r="C68" s="730"/>
      <c r="D68" s="731"/>
      <c r="E68" s="732"/>
    </row>
    <row r="69" spans="1:11" ht="23.25" customHeight="1" thickBot="1" x14ac:dyDescent="0.3">
      <c r="A69" s="73" t="s">
        <v>52</v>
      </c>
      <c r="B69" s="73" t="s">
        <v>103</v>
      </c>
      <c r="C69" s="84" t="s">
        <v>53</v>
      </c>
      <c r="D69" s="733" t="s">
        <v>104</v>
      </c>
      <c r="E69" s="734"/>
      <c r="G69" s="361"/>
      <c r="H69" s="361"/>
      <c r="I69" s="361"/>
      <c r="J69" s="361"/>
      <c r="K69" s="361"/>
    </row>
    <row r="70" spans="1:11" ht="33" customHeight="1" thickBot="1" x14ac:dyDescent="0.3">
      <c r="A70" s="66" t="s">
        <v>9</v>
      </c>
      <c r="B70" s="644" t="s">
        <v>105</v>
      </c>
      <c r="C70" s="645"/>
      <c r="D70" s="645"/>
      <c r="E70" s="530"/>
      <c r="G70" s="361"/>
      <c r="H70" s="361"/>
      <c r="I70" s="361"/>
      <c r="J70" s="361"/>
      <c r="K70" s="361"/>
    </row>
    <row r="71" spans="1:11" ht="15.75" thickBot="1" x14ac:dyDescent="0.3">
      <c r="A71" s="66" t="s">
        <v>14</v>
      </c>
      <c r="B71" s="726" t="s">
        <v>99</v>
      </c>
      <c r="C71" s="727"/>
      <c r="D71" s="727"/>
      <c r="E71" s="728"/>
    </row>
    <row r="72" spans="1:11" x14ac:dyDescent="0.25">
      <c r="A72" s="722"/>
      <c r="B72" s="85">
        <v>2019</v>
      </c>
      <c r="C72" s="85">
        <v>2020</v>
      </c>
      <c r="D72" s="85">
        <v>2021</v>
      </c>
      <c r="E72" s="85">
        <v>2022</v>
      </c>
    </row>
    <row r="73" spans="1:11" ht="15.75" thickBot="1" x14ac:dyDescent="0.3">
      <c r="A73" s="723"/>
      <c r="B73" s="86" t="s">
        <v>6</v>
      </c>
      <c r="C73" s="86" t="s">
        <v>6</v>
      </c>
      <c r="D73" s="86" t="s">
        <v>6</v>
      </c>
      <c r="E73" s="86" t="s">
        <v>6</v>
      </c>
    </row>
    <row r="74" spans="1:11" ht="15.75" thickBot="1" x14ac:dyDescent="0.3">
      <c r="A74" s="4" t="s">
        <v>8</v>
      </c>
      <c r="B74" s="6">
        <v>0</v>
      </c>
      <c r="C74" s="6"/>
      <c r="D74" s="6"/>
      <c r="E74" s="6"/>
    </row>
    <row r="75" spans="1:11" ht="15.75" thickBot="1" x14ac:dyDescent="0.3">
      <c r="A75" s="4" t="s">
        <v>15</v>
      </c>
      <c r="B75" s="6">
        <v>6000</v>
      </c>
      <c r="C75" s="6">
        <v>0</v>
      </c>
      <c r="D75" s="6">
        <v>0</v>
      </c>
      <c r="E75" s="6">
        <f>E1529-E100</f>
        <v>0</v>
      </c>
    </row>
    <row r="76" spans="1:11" ht="15.75" thickBot="1" x14ac:dyDescent="0.3">
      <c r="A76" s="4" t="s">
        <v>23</v>
      </c>
      <c r="B76" s="6" t="e">
        <f>B75/B74</f>
        <v>#DIV/0!</v>
      </c>
      <c r="C76" s="6" t="e">
        <f>C75/C74</f>
        <v>#DIV/0!</v>
      </c>
      <c r="D76" s="6" t="e">
        <f>D75/D74</f>
        <v>#DIV/0!</v>
      </c>
      <c r="E76" s="6" t="e">
        <f>E75/E74</f>
        <v>#DIV/0!</v>
      </c>
    </row>
    <row r="77" spans="1:11" ht="15.75" thickBot="1" x14ac:dyDescent="0.3">
      <c r="A77" s="66" t="s">
        <v>16</v>
      </c>
      <c r="B77" s="87" t="e">
        <f t="shared" ref="B77:D79" si="1">B74/A74-1</f>
        <v>#VALUE!</v>
      </c>
      <c r="C77" s="87" t="e">
        <f t="shared" si="1"/>
        <v>#DIV/0!</v>
      </c>
      <c r="D77" s="87" t="e">
        <f t="shared" si="1"/>
        <v>#DIV/0!</v>
      </c>
      <c r="E77" s="87" t="e">
        <f>E74/D74-1</f>
        <v>#DIV/0!</v>
      </c>
      <c r="G77" s="10"/>
      <c r="H77" s="10"/>
      <c r="I77" s="10"/>
      <c r="J77" s="10"/>
      <c r="K77" s="10"/>
    </row>
    <row r="78" spans="1:11" ht="15.75" thickBot="1" x14ac:dyDescent="0.3">
      <c r="A78" s="66" t="s">
        <v>17</v>
      </c>
      <c r="B78" s="87" t="e">
        <f t="shared" si="1"/>
        <v>#VALUE!</v>
      </c>
      <c r="C78" s="87">
        <f t="shared" si="1"/>
        <v>-1</v>
      </c>
      <c r="D78" s="87" t="e">
        <f t="shared" si="1"/>
        <v>#DIV/0!</v>
      </c>
      <c r="E78" s="87" t="e">
        <f>E75/D75-1</f>
        <v>#DIV/0!</v>
      </c>
    </row>
    <row r="79" spans="1:11" ht="15.75" thickBot="1" x14ac:dyDescent="0.3">
      <c r="A79" s="66" t="s">
        <v>18</v>
      </c>
      <c r="B79" s="87" t="e">
        <f t="shared" si="1"/>
        <v>#DIV/0!</v>
      </c>
      <c r="C79" s="87" t="e">
        <f t="shared" si="1"/>
        <v>#DIV/0!</v>
      </c>
      <c r="D79" s="87" t="e">
        <f t="shared" si="1"/>
        <v>#DIV/0!</v>
      </c>
      <c r="E79" s="87" t="e">
        <f>E76/D76-1</f>
        <v>#DIV/0!</v>
      </c>
    </row>
    <row r="80" spans="1:11" ht="15.75" customHeight="1" thickBot="1" x14ac:dyDescent="0.3">
      <c r="A80" s="716" t="s">
        <v>100</v>
      </c>
      <c r="B80" s="717"/>
      <c r="C80" s="717"/>
      <c r="D80" s="717"/>
      <c r="E80" s="718"/>
    </row>
    <row r="81" spans="1:5" x14ac:dyDescent="0.25">
      <c r="A81" s="722"/>
      <c r="B81" s="85">
        <v>2019</v>
      </c>
      <c r="C81" s="85">
        <v>2020</v>
      </c>
      <c r="D81" s="85">
        <v>2021</v>
      </c>
      <c r="E81" s="85">
        <v>2022</v>
      </c>
    </row>
    <row r="82" spans="1:5" ht="15.75" thickBot="1" x14ac:dyDescent="0.3">
      <c r="A82" s="723"/>
      <c r="B82" s="86" t="s">
        <v>6</v>
      </c>
      <c r="C82" s="86" t="s">
        <v>6</v>
      </c>
      <c r="D82" s="86" t="s">
        <v>6</v>
      </c>
      <c r="E82" s="86" t="s">
        <v>6</v>
      </c>
    </row>
    <row r="83" spans="1:5" ht="15.75" thickBot="1" x14ac:dyDescent="0.3">
      <c r="A83" s="88" t="s">
        <v>40</v>
      </c>
      <c r="B83" s="89">
        <f>B84+B85+B86+B87</f>
        <v>0</v>
      </c>
      <c r="C83" s="89">
        <f>C84+C85+C86+C87</f>
        <v>0</v>
      </c>
      <c r="D83" s="89">
        <f>D84+D85+D86+D87</f>
        <v>0</v>
      </c>
      <c r="E83" s="89">
        <f>E84+E85+E86+E87</f>
        <v>0</v>
      </c>
    </row>
    <row r="84" spans="1:5" ht="15.75" thickBot="1" x14ac:dyDescent="0.3">
      <c r="A84" s="75" t="s">
        <v>50</v>
      </c>
      <c r="B84" s="89"/>
      <c r="C84" s="89"/>
      <c r="D84" s="89"/>
      <c r="E84" s="89"/>
    </row>
    <row r="85" spans="1:5" ht="15.75" thickBot="1" x14ac:dyDescent="0.3">
      <c r="A85" s="75" t="s">
        <v>54</v>
      </c>
      <c r="B85" s="89"/>
      <c r="C85" s="89"/>
      <c r="D85" s="89"/>
      <c r="E85" s="89"/>
    </row>
    <row r="86" spans="1:5" ht="15.75" thickBot="1" x14ac:dyDescent="0.3">
      <c r="A86" s="75" t="s">
        <v>55</v>
      </c>
      <c r="B86" s="89"/>
      <c r="C86" s="89"/>
      <c r="D86" s="89"/>
      <c r="E86" s="89"/>
    </row>
    <row r="87" spans="1:5" ht="15.75" thickBot="1" x14ac:dyDescent="0.3">
      <c r="A87" s="75" t="s">
        <v>56</v>
      </c>
      <c r="B87" s="89"/>
      <c r="C87" s="89"/>
      <c r="D87" s="89"/>
      <c r="E87" s="89"/>
    </row>
    <row r="88" spans="1:5" ht="15.75" thickBot="1" x14ac:dyDescent="0.3">
      <c r="A88" s="88" t="s">
        <v>41</v>
      </c>
      <c r="B88" s="79">
        <f>B89+B90+B91+B92</f>
        <v>6000</v>
      </c>
      <c r="C88" s="79">
        <f>C89+C90+C91+C92</f>
        <v>0</v>
      </c>
      <c r="D88" s="79">
        <f>D89+D90+D91+D92</f>
        <v>0</v>
      </c>
      <c r="E88" s="79">
        <f>E89+E90+E91+E92</f>
        <v>0</v>
      </c>
    </row>
    <row r="89" spans="1:5" ht="15.75" thickBot="1" x14ac:dyDescent="0.3">
      <c r="A89" s="75" t="s">
        <v>50</v>
      </c>
      <c r="B89" s="89">
        <v>6000</v>
      </c>
      <c r="C89" s="89"/>
      <c r="D89" s="89"/>
      <c r="E89" s="89"/>
    </row>
    <row r="90" spans="1:5" ht="15.75" thickBot="1" x14ac:dyDescent="0.3">
      <c r="A90" s="75" t="s">
        <v>54</v>
      </c>
      <c r="B90" s="89"/>
      <c r="C90" s="89"/>
      <c r="D90" s="89"/>
      <c r="E90" s="89"/>
    </row>
    <row r="91" spans="1:5" ht="15.75" thickBot="1" x14ac:dyDescent="0.3">
      <c r="A91" s="75" t="s">
        <v>55</v>
      </c>
      <c r="B91" s="89"/>
      <c r="C91" s="89"/>
      <c r="D91" s="89"/>
      <c r="E91" s="89"/>
    </row>
    <row r="92" spans="1:5" ht="15.75" thickBot="1" x14ac:dyDescent="0.3">
      <c r="A92" s="75" t="s">
        <v>56</v>
      </c>
      <c r="B92" s="89"/>
      <c r="C92" s="89"/>
      <c r="D92" s="89"/>
      <c r="E92" s="89"/>
    </row>
    <row r="93" spans="1:5" ht="15.75" thickBot="1" x14ac:dyDescent="0.3">
      <c r="A93" s="90" t="s">
        <v>34</v>
      </c>
      <c r="B93" s="79">
        <f>B83+B88</f>
        <v>6000</v>
      </c>
      <c r="C93" s="79">
        <f>C83+C88</f>
        <v>0</v>
      </c>
      <c r="D93" s="79">
        <f>D83+D88</f>
        <v>0</v>
      </c>
      <c r="E93" s="79">
        <f>E83+E88</f>
        <v>0</v>
      </c>
    </row>
    <row r="94" spans="1:5" ht="23.25" thickBot="1" x14ac:dyDescent="0.3">
      <c r="A94" s="73" t="s">
        <v>57</v>
      </c>
      <c r="B94" s="73" t="s">
        <v>106</v>
      </c>
      <c r="C94" s="84" t="s">
        <v>53</v>
      </c>
      <c r="D94" s="724" t="s">
        <v>439</v>
      </c>
      <c r="E94" s="725"/>
    </row>
    <row r="95" spans="1:5" ht="39.75" customHeight="1" thickBot="1" x14ac:dyDescent="0.3">
      <c r="A95" s="66" t="s">
        <v>9</v>
      </c>
      <c r="B95" s="644" t="s">
        <v>107</v>
      </c>
      <c r="C95" s="645"/>
      <c r="D95" s="645"/>
      <c r="E95" s="530"/>
    </row>
    <row r="96" spans="1:5" ht="15.75" thickBot="1" x14ac:dyDescent="0.3">
      <c r="A96" s="66" t="s">
        <v>14</v>
      </c>
      <c r="B96" s="726" t="s">
        <v>99</v>
      </c>
      <c r="C96" s="727"/>
      <c r="D96" s="727"/>
      <c r="E96" s="728"/>
    </row>
    <row r="97" spans="1:11" x14ac:dyDescent="0.25">
      <c r="A97" s="722"/>
      <c r="B97" s="85">
        <v>2019</v>
      </c>
      <c r="C97" s="85">
        <v>2020</v>
      </c>
      <c r="D97" s="85">
        <v>2021</v>
      </c>
      <c r="E97" s="85">
        <v>2022</v>
      </c>
    </row>
    <row r="98" spans="1:11" ht="15.75" thickBot="1" x14ac:dyDescent="0.3">
      <c r="A98" s="723"/>
      <c r="B98" s="86" t="s">
        <v>6</v>
      </c>
      <c r="C98" s="86" t="s">
        <v>6</v>
      </c>
      <c r="D98" s="86" t="s">
        <v>6</v>
      </c>
      <c r="E98" s="86" t="s">
        <v>6</v>
      </c>
    </row>
    <row r="99" spans="1:11" ht="15.75" thickBot="1" x14ac:dyDescent="0.3">
      <c r="A99" s="66" t="s">
        <v>8</v>
      </c>
      <c r="B99" s="91">
        <v>2000</v>
      </c>
      <c r="C99" s="66"/>
      <c r="D99" s="66"/>
      <c r="E99" s="66"/>
    </row>
    <row r="100" spans="1:11" ht="15.75" thickBot="1" x14ac:dyDescent="0.3">
      <c r="A100" s="66" t="s">
        <v>15</v>
      </c>
      <c r="B100" s="91">
        <v>45000</v>
      </c>
      <c r="C100" s="91"/>
      <c r="D100" s="91"/>
      <c r="E100" s="91"/>
    </row>
    <row r="101" spans="1:11" ht="15.75" thickBot="1" x14ac:dyDescent="0.3">
      <c r="A101" s="66" t="s">
        <v>23</v>
      </c>
      <c r="B101" s="91">
        <f>B100/B99</f>
        <v>22.5</v>
      </c>
      <c r="C101" s="91" t="e">
        <f>C100/C99</f>
        <v>#DIV/0!</v>
      </c>
      <c r="D101" s="91" t="e">
        <f>D100/D99</f>
        <v>#DIV/0!</v>
      </c>
      <c r="E101" s="91" t="e">
        <f>E100/E99</f>
        <v>#DIV/0!</v>
      </c>
    </row>
    <row r="102" spans="1:11" ht="15.75" thickBot="1" x14ac:dyDescent="0.3">
      <c r="A102" s="66" t="s">
        <v>16</v>
      </c>
      <c r="B102" s="87" t="e">
        <f t="shared" ref="B102:D104" si="2">B99/A99-1</f>
        <v>#VALUE!</v>
      </c>
      <c r="C102" s="87">
        <f t="shared" si="2"/>
        <v>-1</v>
      </c>
      <c r="D102" s="87" t="e">
        <f t="shared" si="2"/>
        <v>#DIV/0!</v>
      </c>
      <c r="E102" s="87" t="e">
        <f>E99/D99-1</f>
        <v>#DIV/0!</v>
      </c>
      <c r="G102" s="10"/>
      <c r="H102" s="10"/>
      <c r="I102" s="10"/>
      <c r="J102" s="10"/>
      <c r="K102" s="10"/>
    </row>
    <row r="103" spans="1:11" ht="15.75" thickBot="1" x14ac:dyDescent="0.3">
      <c r="A103" s="66" t="s">
        <v>17</v>
      </c>
      <c r="B103" s="87" t="e">
        <f t="shared" si="2"/>
        <v>#VALUE!</v>
      </c>
      <c r="C103" s="87">
        <f t="shared" si="2"/>
        <v>-1</v>
      </c>
      <c r="D103" s="87" t="e">
        <f t="shared" si="2"/>
        <v>#DIV/0!</v>
      </c>
      <c r="E103" s="87" t="e">
        <f>E100/D100-1</f>
        <v>#DIV/0!</v>
      </c>
    </row>
    <row r="104" spans="1:11" ht="15.75" thickBot="1" x14ac:dyDescent="0.3">
      <c r="A104" s="66" t="s">
        <v>18</v>
      </c>
      <c r="B104" s="87" t="e">
        <f t="shared" si="2"/>
        <v>#VALUE!</v>
      </c>
      <c r="C104" s="87" t="e">
        <f t="shared" si="2"/>
        <v>#DIV/0!</v>
      </c>
      <c r="D104" s="87" t="e">
        <f t="shared" si="2"/>
        <v>#DIV/0!</v>
      </c>
      <c r="E104" s="87" t="e">
        <f>E101/D101-1</f>
        <v>#DIV/0!</v>
      </c>
    </row>
    <row r="105" spans="1:11" ht="15.75" customHeight="1" thickBot="1" x14ac:dyDescent="0.3">
      <c r="A105" s="716" t="s">
        <v>108</v>
      </c>
      <c r="B105" s="717"/>
      <c r="C105" s="717"/>
      <c r="D105" s="717"/>
      <c r="E105" s="718"/>
    </row>
    <row r="106" spans="1:11" x14ac:dyDescent="0.25">
      <c r="A106" s="722"/>
      <c r="B106" s="85">
        <v>2019</v>
      </c>
      <c r="C106" s="85">
        <v>2020</v>
      </c>
      <c r="D106" s="85">
        <v>2021</v>
      </c>
      <c r="E106" s="85">
        <v>2022</v>
      </c>
    </row>
    <row r="107" spans="1:11" ht="15.75" thickBot="1" x14ac:dyDescent="0.3">
      <c r="A107" s="723"/>
      <c r="B107" s="86" t="s">
        <v>6</v>
      </c>
      <c r="C107" s="86" t="s">
        <v>6</v>
      </c>
      <c r="D107" s="86" t="s">
        <v>6</v>
      </c>
      <c r="E107" s="86" t="s">
        <v>6</v>
      </c>
    </row>
    <row r="108" spans="1:11" ht="15.75" thickBot="1" x14ac:dyDescent="0.3">
      <c r="A108" s="88" t="s">
        <v>40</v>
      </c>
      <c r="B108" s="89">
        <f>B109+B110+B111+B112</f>
        <v>0</v>
      </c>
      <c r="C108" s="89">
        <f>C109+C110+C111+C112</f>
        <v>0</v>
      </c>
      <c r="D108" s="89">
        <f>D109+D110+D111+D112</f>
        <v>0</v>
      </c>
      <c r="E108" s="89">
        <f>E109+E110+E111+E112</f>
        <v>0</v>
      </c>
    </row>
    <row r="109" spans="1:11" ht="15.75" thickBot="1" x14ac:dyDescent="0.3">
      <c r="A109" s="75" t="s">
        <v>50</v>
      </c>
      <c r="B109" s="89"/>
      <c r="C109" s="89"/>
      <c r="D109" s="89"/>
      <c r="E109" s="89"/>
    </row>
    <row r="110" spans="1:11" ht="15.75" thickBot="1" x14ac:dyDescent="0.3">
      <c r="A110" s="75" t="s">
        <v>54</v>
      </c>
      <c r="B110" s="89"/>
      <c r="C110" s="89"/>
      <c r="D110" s="89"/>
      <c r="E110" s="89"/>
    </row>
    <row r="111" spans="1:11" ht="15.75" thickBot="1" x14ac:dyDescent="0.3">
      <c r="A111" s="75" t="s">
        <v>55</v>
      </c>
      <c r="B111" s="89"/>
      <c r="C111" s="89"/>
      <c r="D111" s="89"/>
      <c r="E111" s="89"/>
    </row>
    <row r="112" spans="1:11" ht="15.75" thickBot="1" x14ac:dyDescent="0.3">
      <c r="A112" s="75" t="s">
        <v>56</v>
      </c>
      <c r="B112" s="89"/>
      <c r="C112" s="89"/>
      <c r="D112" s="89"/>
      <c r="E112" s="89"/>
    </row>
    <row r="113" spans="1:5" ht="15.75" thickBot="1" x14ac:dyDescent="0.3">
      <c r="A113" s="88" t="s">
        <v>41</v>
      </c>
      <c r="B113" s="79">
        <f>B114+B115+B116+B117</f>
        <v>45000</v>
      </c>
      <c r="C113" s="79">
        <f>C114+C115+C116+C117</f>
        <v>0</v>
      </c>
      <c r="D113" s="79">
        <f>D114+D115+D116+D117</f>
        <v>0</v>
      </c>
      <c r="E113" s="79">
        <f>E114+E115+E116+E117</f>
        <v>0</v>
      </c>
    </row>
    <row r="114" spans="1:5" ht="15.75" thickBot="1" x14ac:dyDescent="0.3">
      <c r="A114" s="75" t="s">
        <v>50</v>
      </c>
      <c r="B114" s="89">
        <v>45000</v>
      </c>
      <c r="C114" s="89"/>
      <c r="D114" s="89"/>
      <c r="E114" s="89"/>
    </row>
    <row r="115" spans="1:5" ht="15.75" thickBot="1" x14ac:dyDescent="0.3">
      <c r="A115" s="75" t="s">
        <v>54</v>
      </c>
      <c r="B115" s="89"/>
      <c r="C115" s="89"/>
      <c r="D115" s="89"/>
      <c r="E115" s="89"/>
    </row>
    <row r="116" spans="1:5" ht="15.75" thickBot="1" x14ac:dyDescent="0.3">
      <c r="A116" s="75" t="s">
        <v>55</v>
      </c>
      <c r="B116" s="89"/>
      <c r="C116" s="89"/>
      <c r="D116" s="89"/>
      <c r="E116" s="89"/>
    </row>
    <row r="117" spans="1:5" ht="15.75" thickBot="1" x14ac:dyDescent="0.3">
      <c r="A117" s="75" t="s">
        <v>56</v>
      </c>
      <c r="B117" s="89"/>
      <c r="C117" s="89"/>
      <c r="D117" s="89"/>
      <c r="E117" s="89"/>
    </row>
    <row r="118" spans="1:5" ht="15.75" thickBot="1" x14ac:dyDescent="0.3">
      <c r="A118" s="78" t="s">
        <v>59</v>
      </c>
      <c r="B118" s="79">
        <f>B108+B113</f>
        <v>45000</v>
      </c>
      <c r="C118" s="79">
        <f>C108+C113</f>
        <v>0</v>
      </c>
      <c r="D118" s="79">
        <f>D108+D113</f>
        <v>0</v>
      </c>
      <c r="E118" s="79">
        <f>E108+E113</f>
        <v>0</v>
      </c>
    </row>
    <row r="119" spans="1:5" ht="34.5" thickBot="1" x14ac:dyDescent="0.3">
      <c r="A119" s="73" t="s">
        <v>79</v>
      </c>
      <c r="B119" s="73" t="s">
        <v>440</v>
      </c>
      <c r="C119" s="84" t="s">
        <v>53</v>
      </c>
      <c r="D119" s="724"/>
      <c r="E119" s="725"/>
    </row>
    <row r="120" spans="1:5" ht="26.25" customHeight="1" thickBot="1" x14ac:dyDescent="0.3">
      <c r="A120" s="66" t="s">
        <v>9</v>
      </c>
      <c r="B120" s="644" t="s">
        <v>441</v>
      </c>
      <c r="C120" s="645"/>
      <c r="D120" s="645"/>
      <c r="E120" s="530"/>
    </row>
    <row r="121" spans="1:5" ht="15.75" thickBot="1" x14ac:dyDescent="0.3">
      <c r="A121" s="66" t="s">
        <v>14</v>
      </c>
      <c r="B121" s="726" t="s">
        <v>99</v>
      </c>
      <c r="C121" s="727"/>
      <c r="D121" s="727"/>
      <c r="E121" s="728"/>
    </row>
    <row r="122" spans="1:5" x14ac:dyDescent="0.25">
      <c r="A122" s="722"/>
      <c r="B122" s="85">
        <v>2019</v>
      </c>
      <c r="C122" s="85">
        <v>2020</v>
      </c>
      <c r="D122" s="85">
        <v>2021</v>
      </c>
      <c r="E122" s="85">
        <v>2022</v>
      </c>
    </row>
    <row r="123" spans="1:5" ht="15.75" thickBot="1" x14ac:dyDescent="0.3">
      <c r="A123" s="723"/>
      <c r="B123" s="86" t="s">
        <v>6</v>
      </c>
      <c r="C123" s="86" t="s">
        <v>6</v>
      </c>
      <c r="D123" s="86" t="s">
        <v>6</v>
      </c>
      <c r="E123" s="86" t="s">
        <v>6</v>
      </c>
    </row>
    <row r="124" spans="1:5" ht="15.75" thickBot="1" x14ac:dyDescent="0.3">
      <c r="A124" s="66" t="s">
        <v>8</v>
      </c>
      <c r="B124" s="91"/>
      <c r="C124" s="317">
        <v>1500</v>
      </c>
      <c r="D124" s="317">
        <v>1200</v>
      </c>
      <c r="E124" s="66"/>
    </row>
    <row r="125" spans="1:5" ht="15.75" thickBot="1" x14ac:dyDescent="0.3">
      <c r="A125" s="66" t="s">
        <v>15</v>
      </c>
      <c r="B125" s="91"/>
      <c r="C125" s="91">
        <v>40000</v>
      </c>
      <c r="D125" s="91">
        <v>40000</v>
      </c>
      <c r="E125" s="91"/>
    </row>
    <row r="126" spans="1:5" ht="15.75" thickBot="1" x14ac:dyDescent="0.3">
      <c r="A126" s="66" t="s">
        <v>23</v>
      </c>
      <c r="B126" s="91" t="e">
        <f>B125/B124</f>
        <v>#DIV/0!</v>
      </c>
      <c r="C126" s="91">
        <f>C125/C124</f>
        <v>26.666666666666668</v>
      </c>
      <c r="D126" s="91">
        <f>D125/D124</f>
        <v>33.333333333333336</v>
      </c>
      <c r="E126" s="91" t="e">
        <f>E125/E124</f>
        <v>#DIV/0!</v>
      </c>
    </row>
    <row r="127" spans="1:5" ht="15.75" thickBot="1" x14ac:dyDescent="0.3">
      <c r="A127" s="66" t="s">
        <v>16</v>
      </c>
      <c r="B127" s="87" t="e">
        <f t="shared" ref="B127:E129" si="3">B124/A124-1</f>
        <v>#VALUE!</v>
      </c>
      <c r="C127" s="87" t="e">
        <f t="shared" si="3"/>
        <v>#DIV/0!</v>
      </c>
      <c r="D127" s="87">
        <f t="shared" si="3"/>
        <v>-0.19999999999999996</v>
      </c>
      <c r="E127" s="87">
        <f t="shared" si="3"/>
        <v>-1</v>
      </c>
    </row>
    <row r="128" spans="1:5" ht="15.75" thickBot="1" x14ac:dyDescent="0.3">
      <c r="A128" s="66" t="s">
        <v>17</v>
      </c>
      <c r="B128" s="87" t="e">
        <f t="shared" si="3"/>
        <v>#VALUE!</v>
      </c>
      <c r="C128" s="87" t="e">
        <f t="shared" si="3"/>
        <v>#DIV/0!</v>
      </c>
      <c r="D128" s="87">
        <f t="shared" si="3"/>
        <v>0</v>
      </c>
      <c r="E128" s="87">
        <f t="shared" si="3"/>
        <v>-1</v>
      </c>
    </row>
    <row r="129" spans="1:5" ht="15.75" thickBot="1" x14ac:dyDescent="0.3">
      <c r="A129" s="66" t="s">
        <v>18</v>
      </c>
      <c r="B129" s="87" t="e">
        <f t="shared" si="3"/>
        <v>#DIV/0!</v>
      </c>
      <c r="C129" s="87" t="e">
        <f t="shared" si="3"/>
        <v>#DIV/0!</v>
      </c>
      <c r="D129" s="87">
        <f t="shared" si="3"/>
        <v>0.25</v>
      </c>
      <c r="E129" s="87" t="e">
        <f t="shared" si="3"/>
        <v>#DIV/0!</v>
      </c>
    </row>
    <row r="130" spans="1:5" ht="15.75" thickBot="1" x14ac:dyDescent="0.3">
      <c r="A130" s="716" t="s">
        <v>110</v>
      </c>
      <c r="B130" s="717"/>
      <c r="C130" s="717"/>
      <c r="D130" s="717"/>
      <c r="E130" s="718"/>
    </row>
    <row r="131" spans="1:5" x14ac:dyDescent="0.25">
      <c r="A131" s="722"/>
      <c r="B131" s="85">
        <v>2019</v>
      </c>
      <c r="C131" s="85">
        <v>2020</v>
      </c>
      <c r="D131" s="85">
        <v>2021</v>
      </c>
      <c r="E131" s="85">
        <v>2022</v>
      </c>
    </row>
    <row r="132" spans="1:5" ht="15.75" thickBot="1" x14ac:dyDescent="0.3">
      <c r="A132" s="723"/>
      <c r="B132" s="86" t="s">
        <v>6</v>
      </c>
      <c r="C132" s="86" t="s">
        <v>6</v>
      </c>
      <c r="D132" s="86" t="s">
        <v>6</v>
      </c>
      <c r="E132" s="86" t="s">
        <v>6</v>
      </c>
    </row>
    <row r="133" spans="1:5" ht="15.75" thickBot="1" x14ac:dyDescent="0.3">
      <c r="A133" s="88" t="s">
        <v>40</v>
      </c>
      <c r="B133" s="89">
        <f>B134+B135+B136+B137</f>
        <v>0</v>
      </c>
      <c r="C133" s="89">
        <f>C134+C135+C136+C137</f>
        <v>0</v>
      </c>
      <c r="D133" s="89">
        <f>D134+D135+D136+D137</f>
        <v>0</v>
      </c>
      <c r="E133" s="89">
        <f>E134+E135+E136+E137</f>
        <v>0</v>
      </c>
    </row>
    <row r="134" spans="1:5" ht="15.75" thickBot="1" x14ac:dyDescent="0.3">
      <c r="A134" s="75" t="s">
        <v>50</v>
      </c>
      <c r="B134" s="89"/>
      <c r="C134" s="89"/>
      <c r="D134" s="89"/>
      <c r="E134" s="89"/>
    </row>
    <row r="135" spans="1:5" ht="15.75" thickBot="1" x14ac:dyDescent="0.3">
      <c r="A135" s="75" t="s">
        <v>54</v>
      </c>
      <c r="B135" s="89"/>
      <c r="C135" s="89"/>
      <c r="D135" s="89"/>
      <c r="E135" s="89"/>
    </row>
    <row r="136" spans="1:5" ht="15.75" thickBot="1" x14ac:dyDescent="0.3">
      <c r="A136" s="75" t="s">
        <v>55</v>
      </c>
      <c r="B136" s="89"/>
      <c r="C136" s="89"/>
      <c r="D136" s="89"/>
      <c r="E136" s="89"/>
    </row>
    <row r="137" spans="1:5" ht="15.75" thickBot="1" x14ac:dyDescent="0.3">
      <c r="A137" s="75" t="s">
        <v>56</v>
      </c>
      <c r="B137" s="89"/>
      <c r="C137" s="89"/>
      <c r="D137" s="89"/>
      <c r="E137" s="89"/>
    </row>
    <row r="138" spans="1:5" ht="15.75" thickBot="1" x14ac:dyDescent="0.3">
      <c r="A138" s="88" t="s">
        <v>41</v>
      </c>
      <c r="B138" s="79">
        <f>B139+B140+B141+B142</f>
        <v>0</v>
      </c>
      <c r="C138" s="79">
        <f>C139+C140+C141+C142</f>
        <v>40000</v>
      </c>
      <c r="D138" s="79">
        <f>D139+D140+D141+D142</f>
        <v>40000</v>
      </c>
      <c r="E138" s="79">
        <f>E139+E140+E141+E142</f>
        <v>0</v>
      </c>
    </row>
    <row r="139" spans="1:5" ht="15.75" thickBot="1" x14ac:dyDescent="0.3">
      <c r="A139" s="75" t="s">
        <v>50</v>
      </c>
      <c r="B139" s="89"/>
      <c r="C139" s="89">
        <f>+C125</f>
        <v>40000</v>
      </c>
      <c r="D139" s="89">
        <f>+D125</f>
        <v>40000</v>
      </c>
      <c r="E139" s="89"/>
    </row>
    <row r="140" spans="1:5" ht="15.75" thickBot="1" x14ac:dyDescent="0.3">
      <c r="A140" s="75" t="s">
        <v>54</v>
      </c>
      <c r="B140" s="89"/>
      <c r="C140" s="89"/>
      <c r="D140" s="89"/>
      <c r="E140" s="89"/>
    </row>
    <row r="141" spans="1:5" ht="15.75" thickBot="1" x14ac:dyDescent="0.3">
      <c r="A141" s="75" t="s">
        <v>55</v>
      </c>
      <c r="B141" s="89"/>
      <c r="C141" s="89"/>
      <c r="D141" s="89"/>
      <c r="E141" s="89"/>
    </row>
    <row r="142" spans="1:5" ht="15.75" thickBot="1" x14ac:dyDescent="0.3">
      <c r="A142" s="75" t="s">
        <v>56</v>
      </c>
      <c r="B142" s="89"/>
      <c r="C142" s="89"/>
      <c r="D142" s="89"/>
      <c r="E142" s="89"/>
    </row>
    <row r="143" spans="1:5" ht="15.75" thickBot="1" x14ac:dyDescent="0.3">
      <c r="A143" s="78" t="s">
        <v>111</v>
      </c>
      <c r="B143" s="79">
        <f>B133+B138</f>
        <v>0</v>
      </c>
      <c r="C143" s="79">
        <f>C133+C138</f>
        <v>40000</v>
      </c>
      <c r="D143" s="79">
        <f>D133+D138</f>
        <v>40000</v>
      </c>
      <c r="E143" s="79">
        <f>E133+E138</f>
        <v>0</v>
      </c>
    </row>
    <row r="144" spans="1:5" ht="23.25" thickBot="1" x14ac:dyDescent="0.3">
      <c r="A144" s="73" t="s">
        <v>81</v>
      </c>
      <c r="B144" s="73" t="s">
        <v>442</v>
      </c>
      <c r="C144" s="84" t="s">
        <v>53</v>
      </c>
      <c r="D144" s="724"/>
      <c r="E144" s="725"/>
    </row>
    <row r="145" spans="1:5" ht="33" customHeight="1" thickBot="1" x14ac:dyDescent="0.3">
      <c r="A145" s="66" t="s">
        <v>9</v>
      </c>
      <c r="B145" s="644" t="s">
        <v>443</v>
      </c>
      <c r="C145" s="645"/>
      <c r="D145" s="645"/>
      <c r="E145" s="530"/>
    </row>
    <row r="146" spans="1:5" ht="15.75" thickBot="1" x14ac:dyDescent="0.3">
      <c r="A146" s="66" t="s">
        <v>14</v>
      </c>
      <c r="B146" s="726" t="s">
        <v>99</v>
      </c>
      <c r="C146" s="727"/>
      <c r="D146" s="727"/>
      <c r="E146" s="728"/>
    </row>
    <row r="147" spans="1:5" x14ac:dyDescent="0.25">
      <c r="A147" s="722"/>
      <c r="B147" s="85">
        <v>2019</v>
      </c>
      <c r="C147" s="85">
        <v>2020</v>
      </c>
      <c r="D147" s="85">
        <v>2021</v>
      </c>
      <c r="E147" s="85">
        <v>2022</v>
      </c>
    </row>
    <row r="148" spans="1:5" ht="15.75" thickBot="1" x14ac:dyDescent="0.3">
      <c r="A148" s="723"/>
      <c r="B148" s="86" t="s">
        <v>6</v>
      </c>
      <c r="C148" s="86" t="s">
        <v>6</v>
      </c>
      <c r="D148" s="86" t="s">
        <v>6</v>
      </c>
      <c r="E148" s="86" t="s">
        <v>6</v>
      </c>
    </row>
    <row r="149" spans="1:5" ht="15.75" thickBot="1" x14ac:dyDescent="0.3">
      <c r="A149" s="66" t="s">
        <v>8</v>
      </c>
      <c r="B149" s="91"/>
      <c r="C149" s="317">
        <v>700</v>
      </c>
      <c r="D149" s="317">
        <v>1200</v>
      </c>
      <c r="E149" s="66"/>
    </row>
    <row r="150" spans="1:5" ht="15.75" thickBot="1" x14ac:dyDescent="0.3">
      <c r="A150" s="66" t="s">
        <v>15</v>
      </c>
      <c r="B150" s="91"/>
      <c r="C150" s="91">
        <v>50000</v>
      </c>
      <c r="D150" s="91"/>
      <c r="E150" s="91"/>
    </row>
    <row r="151" spans="1:5" ht="15.75" thickBot="1" x14ac:dyDescent="0.3">
      <c r="A151" s="66" t="s">
        <v>23</v>
      </c>
      <c r="B151" s="91" t="e">
        <f>B150/B149</f>
        <v>#DIV/0!</v>
      </c>
      <c r="C151" s="91">
        <f>C150/C149</f>
        <v>71.428571428571431</v>
      </c>
      <c r="D151" s="91">
        <f>D150/D149</f>
        <v>0</v>
      </c>
      <c r="E151" s="91" t="e">
        <f>E150/E149</f>
        <v>#DIV/0!</v>
      </c>
    </row>
    <row r="152" spans="1:5" ht="15.75" thickBot="1" x14ac:dyDescent="0.3">
      <c r="A152" s="66" t="s">
        <v>16</v>
      </c>
      <c r="B152" s="87" t="e">
        <f t="shared" ref="B152:E154" si="4">B149/A149-1</f>
        <v>#VALUE!</v>
      </c>
      <c r="C152" s="87" t="e">
        <f t="shared" si="4"/>
        <v>#DIV/0!</v>
      </c>
      <c r="D152" s="87">
        <f t="shared" si="4"/>
        <v>0.71428571428571419</v>
      </c>
      <c r="E152" s="87">
        <f t="shared" si="4"/>
        <v>-1</v>
      </c>
    </row>
    <row r="153" spans="1:5" ht="15.75" thickBot="1" x14ac:dyDescent="0.3">
      <c r="A153" s="66" t="s">
        <v>17</v>
      </c>
      <c r="B153" s="87" t="e">
        <f t="shared" si="4"/>
        <v>#VALUE!</v>
      </c>
      <c r="C153" s="87" t="e">
        <f t="shared" si="4"/>
        <v>#DIV/0!</v>
      </c>
      <c r="D153" s="87">
        <f t="shared" si="4"/>
        <v>-1</v>
      </c>
      <c r="E153" s="87" t="e">
        <f t="shared" si="4"/>
        <v>#DIV/0!</v>
      </c>
    </row>
    <row r="154" spans="1:5" ht="15.75" thickBot="1" x14ac:dyDescent="0.3">
      <c r="A154" s="66" t="s">
        <v>18</v>
      </c>
      <c r="B154" s="87" t="e">
        <f t="shared" si="4"/>
        <v>#DIV/0!</v>
      </c>
      <c r="C154" s="87" t="e">
        <f t="shared" si="4"/>
        <v>#DIV/0!</v>
      </c>
      <c r="D154" s="87">
        <f t="shared" si="4"/>
        <v>-1</v>
      </c>
      <c r="E154" s="87" t="e">
        <f t="shared" si="4"/>
        <v>#DIV/0!</v>
      </c>
    </row>
    <row r="155" spans="1:5" ht="15.75" thickBot="1" x14ac:dyDescent="0.3">
      <c r="A155" s="716" t="s">
        <v>162</v>
      </c>
      <c r="B155" s="717"/>
      <c r="C155" s="717"/>
      <c r="D155" s="717"/>
      <c r="E155" s="718"/>
    </row>
    <row r="156" spans="1:5" x14ac:dyDescent="0.25">
      <c r="A156" s="722"/>
      <c r="B156" s="85">
        <v>2019</v>
      </c>
      <c r="C156" s="85">
        <v>2020</v>
      </c>
      <c r="D156" s="85">
        <v>2021</v>
      </c>
      <c r="E156" s="85">
        <v>2022</v>
      </c>
    </row>
    <row r="157" spans="1:5" ht="15.75" thickBot="1" x14ac:dyDescent="0.3">
      <c r="A157" s="723"/>
      <c r="B157" s="86" t="s">
        <v>6</v>
      </c>
      <c r="C157" s="86" t="s">
        <v>6</v>
      </c>
      <c r="D157" s="86" t="s">
        <v>6</v>
      </c>
      <c r="E157" s="86" t="s">
        <v>6</v>
      </c>
    </row>
    <row r="158" spans="1:5" ht="15.75" thickBot="1" x14ac:dyDescent="0.3">
      <c r="A158" s="88" t="s">
        <v>40</v>
      </c>
      <c r="B158" s="89">
        <f>B159+B160+B161+B162</f>
        <v>0</v>
      </c>
      <c r="C158" s="89">
        <f>C159+C160+C161+C162</f>
        <v>0</v>
      </c>
      <c r="D158" s="89">
        <f>D159+D160+D161+D162</f>
        <v>0</v>
      </c>
      <c r="E158" s="89">
        <f>E159+E160+E161+E162</f>
        <v>0</v>
      </c>
    </row>
    <row r="159" spans="1:5" ht="15.75" thickBot="1" x14ac:dyDescent="0.3">
      <c r="A159" s="75" t="s">
        <v>50</v>
      </c>
      <c r="B159" s="89"/>
      <c r="C159" s="89"/>
      <c r="D159" s="89"/>
      <c r="E159" s="89"/>
    </row>
    <row r="160" spans="1:5" ht="15.75" thickBot="1" x14ac:dyDescent="0.3">
      <c r="A160" s="75" t="s">
        <v>54</v>
      </c>
      <c r="B160" s="89"/>
      <c r="C160" s="89"/>
      <c r="D160" s="89"/>
      <c r="E160" s="89"/>
    </row>
    <row r="161" spans="1:5" ht="15.75" thickBot="1" x14ac:dyDescent="0.3">
      <c r="A161" s="75" t="s">
        <v>55</v>
      </c>
      <c r="B161" s="89"/>
      <c r="C161" s="89"/>
      <c r="D161" s="89"/>
      <c r="E161" s="89"/>
    </row>
    <row r="162" spans="1:5" ht="15.75" thickBot="1" x14ac:dyDescent="0.3">
      <c r="A162" s="75" t="s">
        <v>56</v>
      </c>
      <c r="B162" s="89"/>
      <c r="C162" s="89"/>
      <c r="D162" s="89"/>
      <c r="E162" s="89"/>
    </row>
    <row r="163" spans="1:5" ht="15.75" thickBot="1" x14ac:dyDescent="0.3">
      <c r="A163" s="88" t="s">
        <v>41</v>
      </c>
      <c r="B163" s="79">
        <f>B164+B165+B166+B167</f>
        <v>0</v>
      </c>
      <c r="C163" s="79">
        <f>C164+C165+C166+C167</f>
        <v>50000</v>
      </c>
      <c r="D163" s="79">
        <f>D164+D165+D166+D167</f>
        <v>0</v>
      </c>
      <c r="E163" s="79">
        <f>E164+E165+E166+E167</f>
        <v>0</v>
      </c>
    </row>
    <row r="164" spans="1:5" ht="15.75" thickBot="1" x14ac:dyDescent="0.3">
      <c r="A164" s="75" t="s">
        <v>50</v>
      </c>
      <c r="B164" s="89"/>
      <c r="C164" s="89">
        <f>+C150</f>
        <v>50000</v>
      </c>
      <c r="D164" s="89">
        <f>+D150</f>
        <v>0</v>
      </c>
      <c r="E164" s="89"/>
    </row>
    <row r="165" spans="1:5" ht="15.75" thickBot="1" x14ac:dyDescent="0.3">
      <c r="A165" s="75" t="s">
        <v>54</v>
      </c>
      <c r="B165" s="89"/>
      <c r="C165" s="89"/>
      <c r="D165" s="89"/>
      <c r="E165" s="89"/>
    </row>
    <row r="166" spans="1:5" ht="15.75" thickBot="1" x14ac:dyDescent="0.3">
      <c r="A166" s="75" t="s">
        <v>55</v>
      </c>
      <c r="B166" s="89"/>
      <c r="C166" s="89"/>
      <c r="D166" s="89"/>
      <c r="E166" s="89"/>
    </row>
    <row r="167" spans="1:5" ht="15.75" thickBot="1" x14ac:dyDescent="0.3">
      <c r="A167" s="75" t="s">
        <v>56</v>
      </c>
      <c r="B167" s="89"/>
      <c r="C167" s="89"/>
      <c r="D167" s="89"/>
      <c r="E167" s="89"/>
    </row>
    <row r="168" spans="1:5" ht="15.75" thickBot="1" x14ac:dyDescent="0.3">
      <c r="A168" s="78" t="s">
        <v>444</v>
      </c>
      <c r="B168" s="79">
        <f>B158+B163</f>
        <v>0</v>
      </c>
      <c r="C168" s="79">
        <f>C158+C163</f>
        <v>50000</v>
      </c>
      <c r="D168" s="79">
        <f>D158+D163</f>
        <v>0</v>
      </c>
      <c r="E168" s="79">
        <f>E158+E163</f>
        <v>0</v>
      </c>
    </row>
    <row r="169" spans="1:5" ht="23.25" thickBot="1" x14ac:dyDescent="0.3">
      <c r="A169" s="92" t="s">
        <v>83</v>
      </c>
      <c r="B169" s="73" t="s">
        <v>445</v>
      </c>
      <c r="C169" s="84" t="s">
        <v>53</v>
      </c>
      <c r="D169" s="724"/>
      <c r="E169" s="725"/>
    </row>
    <row r="170" spans="1:5" ht="15.75" customHeight="1" thickBot="1" x14ac:dyDescent="0.3">
      <c r="A170" s="66" t="s">
        <v>9</v>
      </c>
      <c r="B170" s="644" t="s">
        <v>109</v>
      </c>
      <c r="C170" s="645"/>
      <c r="D170" s="645"/>
      <c r="E170" s="530"/>
    </row>
    <row r="171" spans="1:5" ht="15.75" thickBot="1" x14ac:dyDescent="0.3">
      <c r="A171" s="66" t="s">
        <v>14</v>
      </c>
      <c r="B171" s="726" t="s">
        <v>99</v>
      </c>
      <c r="C171" s="727"/>
      <c r="D171" s="727"/>
      <c r="E171" s="728"/>
    </row>
    <row r="172" spans="1:5" x14ac:dyDescent="0.25">
      <c r="A172" s="722"/>
      <c r="B172" s="85">
        <v>2019</v>
      </c>
      <c r="C172" s="85">
        <v>2020</v>
      </c>
      <c r="D172" s="85">
        <v>2021</v>
      </c>
      <c r="E172" s="85">
        <v>2022</v>
      </c>
    </row>
    <row r="173" spans="1:5" ht="15.75" thickBot="1" x14ac:dyDescent="0.3">
      <c r="A173" s="723"/>
      <c r="B173" s="86" t="s">
        <v>6</v>
      </c>
      <c r="C173" s="86" t="s">
        <v>6</v>
      </c>
      <c r="D173" s="86" t="s">
        <v>6</v>
      </c>
      <c r="E173" s="86" t="s">
        <v>6</v>
      </c>
    </row>
    <row r="174" spans="1:5" ht="15.75" thickBot="1" x14ac:dyDescent="0.3">
      <c r="A174" s="66" t="s">
        <v>8</v>
      </c>
      <c r="B174" s="91"/>
      <c r="C174" s="362"/>
      <c r="D174" s="362">
        <v>3000</v>
      </c>
      <c r="E174" s="362">
        <v>3000</v>
      </c>
    </row>
    <row r="175" spans="1:5" ht="15.75" thickBot="1" x14ac:dyDescent="0.3">
      <c r="A175" s="66" t="s">
        <v>15</v>
      </c>
      <c r="B175" s="91"/>
      <c r="C175" s="105"/>
      <c r="D175" s="105">
        <v>90000</v>
      </c>
      <c r="E175" s="105">
        <v>100000</v>
      </c>
    </row>
    <row r="176" spans="1:5" ht="15.75" thickBot="1" x14ac:dyDescent="0.3">
      <c r="A176" s="66" t="s">
        <v>23</v>
      </c>
      <c r="B176" s="91" t="e">
        <f>B175/B174</f>
        <v>#DIV/0!</v>
      </c>
      <c r="C176" s="91" t="e">
        <f>C175/C174</f>
        <v>#DIV/0!</v>
      </c>
      <c r="D176" s="91">
        <f>D175/D174</f>
        <v>30</v>
      </c>
      <c r="E176" s="91">
        <f>E175/E174</f>
        <v>33.333333333333336</v>
      </c>
    </row>
    <row r="177" spans="1:5" ht="15.75" thickBot="1" x14ac:dyDescent="0.3">
      <c r="A177" s="66" t="s">
        <v>16</v>
      </c>
      <c r="B177" s="87" t="e">
        <f t="shared" ref="B177:D179" si="5">B174/A174-1</f>
        <v>#VALUE!</v>
      </c>
      <c r="C177" s="87" t="e">
        <f t="shared" si="5"/>
        <v>#DIV/0!</v>
      </c>
      <c r="D177" s="87" t="e">
        <f t="shared" si="5"/>
        <v>#DIV/0!</v>
      </c>
      <c r="E177" s="87">
        <f>E174/D174-1</f>
        <v>0</v>
      </c>
    </row>
    <row r="178" spans="1:5" ht="15.75" thickBot="1" x14ac:dyDescent="0.3">
      <c r="A178" s="66" t="s">
        <v>17</v>
      </c>
      <c r="B178" s="87" t="e">
        <f t="shared" si="5"/>
        <v>#VALUE!</v>
      </c>
      <c r="C178" s="87" t="e">
        <f t="shared" si="5"/>
        <v>#DIV/0!</v>
      </c>
      <c r="D178" s="87" t="e">
        <f t="shared" si="5"/>
        <v>#DIV/0!</v>
      </c>
      <c r="E178" s="87">
        <f>E175/D175-1</f>
        <v>0.11111111111111116</v>
      </c>
    </row>
    <row r="179" spans="1:5" ht="15.75" thickBot="1" x14ac:dyDescent="0.3">
      <c r="A179" s="66" t="s">
        <v>18</v>
      </c>
      <c r="B179" s="87" t="e">
        <f t="shared" si="5"/>
        <v>#DIV/0!</v>
      </c>
      <c r="C179" s="87" t="e">
        <f t="shared" si="5"/>
        <v>#DIV/0!</v>
      </c>
      <c r="D179" s="87" t="e">
        <f t="shared" si="5"/>
        <v>#DIV/0!</v>
      </c>
      <c r="E179" s="87">
        <f>E176/D176-1</f>
        <v>0.11111111111111116</v>
      </c>
    </row>
    <row r="180" spans="1:5" ht="15.75" customHeight="1" thickBot="1" x14ac:dyDescent="0.3">
      <c r="A180" s="716" t="s">
        <v>110</v>
      </c>
      <c r="B180" s="717"/>
      <c r="C180" s="717"/>
      <c r="D180" s="717"/>
      <c r="E180" s="718"/>
    </row>
    <row r="181" spans="1:5" x14ac:dyDescent="0.25">
      <c r="A181" s="722"/>
      <c r="B181" s="85">
        <v>2019</v>
      </c>
      <c r="C181" s="85">
        <v>2020</v>
      </c>
      <c r="D181" s="85">
        <v>2021</v>
      </c>
      <c r="E181" s="85">
        <v>2022</v>
      </c>
    </row>
    <row r="182" spans="1:5" ht="15.75" thickBot="1" x14ac:dyDescent="0.3">
      <c r="A182" s="723"/>
      <c r="B182" s="86" t="s">
        <v>6</v>
      </c>
      <c r="C182" s="86" t="s">
        <v>6</v>
      </c>
      <c r="D182" s="86" t="s">
        <v>6</v>
      </c>
      <c r="E182" s="86" t="s">
        <v>6</v>
      </c>
    </row>
    <row r="183" spans="1:5" ht="15.75" thickBot="1" x14ac:dyDescent="0.3">
      <c r="A183" s="88" t="s">
        <v>40</v>
      </c>
      <c r="B183" s="89">
        <f>B184+B185+B186+B187</f>
        <v>0</v>
      </c>
      <c r="C183" s="89">
        <f>C184+C185+C186+C187</f>
        <v>0</v>
      </c>
      <c r="D183" s="89">
        <f>D184+D185+D186+D187</f>
        <v>0</v>
      </c>
      <c r="E183" s="89">
        <f>E184+E185+E186+E187</f>
        <v>0</v>
      </c>
    </row>
    <row r="184" spans="1:5" ht="15.75" thickBot="1" x14ac:dyDescent="0.3">
      <c r="A184" s="75" t="s">
        <v>50</v>
      </c>
      <c r="B184" s="89"/>
      <c r="C184" s="89"/>
      <c r="D184" s="89"/>
      <c r="E184" s="89"/>
    </row>
    <row r="185" spans="1:5" ht="15.75" thickBot="1" x14ac:dyDescent="0.3">
      <c r="A185" s="75" t="s">
        <v>54</v>
      </c>
      <c r="B185" s="89"/>
      <c r="C185" s="89"/>
      <c r="D185" s="89"/>
      <c r="E185" s="89"/>
    </row>
    <row r="186" spans="1:5" ht="15.75" thickBot="1" x14ac:dyDescent="0.3">
      <c r="A186" s="75" t="s">
        <v>55</v>
      </c>
      <c r="B186" s="89"/>
      <c r="C186" s="89"/>
      <c r="D186" s="89"/>
      <c r="E186" s="89"/>
    </row>
    <row r="187" spans="1:5" ht="15.75" thickBot="1" x14ac:dyDescent="0.3">
      <c r="A187" s="75" t="s">
        <v>56</v>
      </c>
      <c r="B187" s="89"/>
      <c r="C187" s="89"/>
      <c r="D187" s="89"/>
      <c r="E187" s="89"/>
    </row>
    <row r="188" spans="1:5" ht="15.75" thickBot="1" x14ac:dyDescent="0.3">
      <c r="A188" s="88" t="s">
        <v>41</v>
      </c>
      <c r="B188" s="79">
        <f>B189+B190+B191+B192</f>
        <v>0</v>
      </c>
      <c r="C188" s="79">
        <f>C189+C190+C191+C192</f>
        <v>0</v>
      </c>
      <c r="D188" s="79">
        <f>D189+D190+D191+D192</f>
        <v>90000</v>
      </c>
      <c r="E188" s="79">
        <f>E189+E190+E191+E192</f>
        <v>100000</v>
      </c>
    </row>
    <row r="189" spans="1:5" ht="15.75" thickBot="1" x14ac:dyDescent="0.3">
      <c r="A189" s="75" t="s">
        <v>50</v>
      </c>
      <c r="B189" s="89"/>
      <c r="C189" s="89"/>
      <c r="D189" s="89">
        <f>+D175</f>
        <v>90000</v>
      </c>
      <c r="E189" s="89">
        <f>+E175</f>
        <v>100000</v>
      </c>
    </row>
    <row r="190" spans="1:5" ht="15.75" thickBot="1" x14ac:dyDescent="0.3">
      <c r="A190" s="75" t="s">
        <v>54</v>
      </c>
      <c r="B190" s="89"/>
      <c r="C190" s="89"/>
      <c r="D190" s="89"/>
      <c r="E190" s="89"/>
    </row>
    <row r="191" spans="1:5" ht="15.75" thickBot="1" x14ac:dyDescent="0.3">
      <c r="A191" s="75" t="s">
        <v>55</v>
      </c>
      <c r="B191" s="89"/>
      <c r="C191" s="89"/>
      <c r="D191" s="89"/>
      <c r="E191" s="89"/>
    </row>
    <row r="192" spans="1:5" ht="15.75" thickBot="1" x14ac:dyDescent="0.3">
      <c r="A192" s="75" t="s">
        <v>56</v>
      </c>
      <c r="B192" s="89"/>
      <c r="C192" s="89"/>
      <c r="D192" s="89"/>
      <c r="E192" s="89"/>
    </row>
    <row r="193" spans="1:5" ht="15.75" thickBot="1" x14ac:dyDescent="0.3">
      <c r="A193" s="93" t="s">
        <v>111</v>
      </c>
      <c r="B193" s="79">
        <f>B183+B188</f>
        <v>0</v>
      </c>
      <c r="C193" s="79">
        <f>C183+C188</f>
        <v>0</v>
      </c>
      <c r="D193" s="79">
        <f>D183+D188</f>
        <v>90000</v>
      </c>
      <c r="E193" s="79">
        <f>E183+E188</f>
        <v>100000</v>
      </c>
    </row>
    <row r="194" spans="1:5" ht="15.75" thickBot="1" x14ac:dyDescent="0.3">
      <c r="A194" s="719" t="s">
        <v>38</v>
      </c>
      <c r="B194" s="720"/>
      <c r="C194" s="720"/>
      <c r="D194" s="720"/>
      <c r="E194" s="721"/>
    </row>
    <row r="195" spans="1:5" ht="15.75" thickBot="1" x14ac:dyDescent="0.3">
      <c r="A195" s="719" t="s">
        <v>42</v>
      </c>
      <c r="B195" s="720"/>
      <c r="C195" s="720"/>
      <c r="D195" s="720"/>
      <c r="E195" s="721"/>
    </row>
    <row r="196" spans="1:5" ht="30.75" customHeight="1" thickBot="1" x14ac:dyDescent="0.3">
      <c r="A196" s="73" t="s">
        <v>45</v>
      </c>
      <c r="B196" s="735" t="s">
        <v>446</v>
      </c>
      <c r="C196" s="736"/>
      <c r="D196" s="736"/>
      <c r="E196" s="737"/>
    </row>
    <row r="197" spans="1:5" ht="23.25" thickBot="1" x14ac:dyDescent="0.3">
      <c r="A197" s="92" t="s">
        <v>28</v>
      </c>
      <c r="B197" s="73" t="s">
        <v>447</v>
      </c>
      <c r="C197" s="84" t="s">
        <v>53</v>
      </c>
      <c r="D197" s="738" t="s">
        <v>448</v>
      </c>
      <c r="E197" s="739"/>
    </row>
    <row r="198" spans="1:5" ht="29.25" customHeight="1" thickBot="1" x14ac:dyDescent="0.3">
      <c r="A198" s="66" t="s">
        <v>9</v>
      </c>
      <c r="B198" s="497" t="s">
        <v>449</v>
      </c>
      <c r="C198" s="498"/>
      <c r="D198" s="498"/>
      <c r="E198" s="499"/>
    </row>
    <row r="199" spans="1:5" ht="15.75" thickBot="1" x14ac:dyDescent="0.3">
      <c r="A199" s="66" t="s">
        <v>14</v>
      </c>
      <c r="B199" s="726" t="s">
        <v>450</v>
      </c>
      <c r="C199" s="727"/>
      <c r="D199" s="727"/>
      <c r="E199" s="728"/>
    </row>
    <row r="200" spans="1:5" x14ac:dyDescent="0.25">
      <c r="A200" s="722"/>
      <c r="B200" s="85">
        <v>2019</v>
      </c>
      <c r="C200" s="85">
        <v>2020</v>
      </c>
      <c r="D200" s="85">
        <v>2021</v>
      </c>
      <c r="E200" s="85">
        <v>2022</v>
      </c>
    </row>
    <row r="201" spans="1:5" ht="15.75" thickBot="1" x14ac:dyDescent="0.3">
      <c r="A201" s="723"/>
      <c r="B201" s="86" t="s">
        <v>6</v>
      </c>
      <c r="C201" s="86" t="s">
        <v>6</v>
      </c>
      <c r="D201" s="86" t="s">
        <v>6</v>
      </c>
      <c r="E201" s="86" t="s">
        <v>6</v>
      </c>
    </row>
    <row r="202" spans="1:5" ht="15.75" thickBot="1" x14ac:dyDescent="0.3">
      <c r="A202" s="66" t="s">
        <v>8</v>
      </c>
      <c r="B202" s="105">
        <v>1</v>
      </c>
      <c r="C202" s="363">
        <v>1</v>
      </c>
      <c r="D202" s="364"/>
      <c r="E202" s="364"/>
    </row>
    <row r="203" spans="1:5" ht="15.75" thickBot="1" x14ac:dyDescent="0.3">
      <c r="A203" s="66" t="s">
        <v>15</v>
      </c>
      <c r="B203" s="91">
        <v>80000</v>
      </c>
      <c r="C203" s="91">
        <v>128640</v>
      </c>
      <c r="D203" s="91"/>
      <c r="E203" s="91"/>
    </row>
    <row r="204" spans="1:5" ht="15.75" thickBot="1" x14ac:dyDescent="0.3">
      <c r="A204" s="66" t="s">
        <v>23</v>
      </c>
      <c r="B204" s="91">
        <f>B203/B202</f>
        <v>80000</v>
      </c>
      <c r="C204" s="91">
        <f>C203/C202</f>
        <v>128640</v>
      </c>
      <c r="D204" s="91" t="e">
        <f>D203/D202</f>
        <v>#DIV/0!</v>
      </c>
      <c r="E204" s="91" t="e">
        <f>E203/E202</f>
        <v>#DIV/0!</v>
      </c>
    </row>
    <row r="205" spans="1:5" ht="15.75" thickBot="1" x14ac:dyDescent="0.3">
      <c r="A205" s="66" t="s">
        <v>16</v>
      </c>
      <c r="B205" s="87" t="e">
        <f>B202/A202-1</f>
        <v>#VALUE!</v>
      </c>
      <c r="C205" s="87">
        <f t="shared" ref="C205:D207" si="6">C202/B202-1</f>
        <v>0</v>
      </c>
      <c r="D205" s="87">
        <f t="shared" si="6"/>
        <v>-1</v>
      </c>
      <c r="E205" s="87" t="e">
        <f>E202/D202-1</f>
        <v>#DIV/0!</v>
      </c>
    </row>
    <row r="206" spans="1:5" ht="15.75" thickBot="1" x14ac:dyDescent="0.3">
      <c r="A206" s="66" t="s">
        <v>17</v>
      </c>
      <c r="B206" s="87" t="e">
        <f>B203/A203-1</f>
        <v>#VALUE!</v>
      </c>
      <c r="C206" s="87">
        <f t="shared" si="6"/>
        <v>0.6080000000000001</v>
      </c>
      <c r="D206" s="87">
        <f t="shared" si="6"/>
        <v>-1</v>
      </c>
      <c r="E206" s="87" t="e">
        <f>E203/D203-1</f>
        <v>#DIV/0!</v>
      </c>
    </row>
    <row r="207" spans="1:5" ht="15.75" thickBot="1" x14ac:dyDescent="0.3">
      <c r="A207" s="66" t="s">
        <v>18</v>
      </c>
      <c r="B207" s="87" t="e">
        <f>B204/A204-1</f>
        <v>#VALUE!</v>
      </c>
      <c r="C207" s="87">
        <f t="shared" si="6"/>
        <v>0.6080000000000001</v>
      </c>
      <c r="D207" s="87" t="e">
        <f t="shared" si="6"/>
        <v>#DIV/0!</v>
      </c>
      <c r="E207" s="87" t="e">
        <f>E204/D204-1</f>
        <v>#DIV/0!</v>
      </c>
    </row>
    <row r="208" spans="1:5" ht="15.75" customHeight="1" thickBot="1" x14ac:dyDescent="0.3">
      <c r="A208" s="716" t="s">
        <v>100</v>
      </c>
      <c r="B208" s="717"/>
      <c r="C208" s="717"/>
      <c r="D208" s="717"/>
      <c r="E208" s="718"/>
    </row>
    <row r="209" spans="1:8" x14ac:dyDescent="0.25">
      <c r="A209" s="722"/>
      <c r="B209" s="85">
        <v>2019</v>
      </c>
      <c r="C209" s="85">
        <v>2020</v>
      </c>
      <c r="D209" s="85">
        <v>2021</v>
      </c>
      <c r="E209" s="85">
        <v>2022</v>
      </c>
    </row>
    <row r="210" spans="1:8" ht="15.75" thickBot="1" x14ac:dyDescent="0.3">
      <c r="A210" s="723"/>
      <c r="B210" s="86" t="s">
        <v>6</v>
      </c>
      <c r="C210" s="86" t="s">
        <v>6</v>
      </c>
      <c r="D210" s="86" t="s">
        <v>6</v>
      </c>
      <c r="E210" s="86" t="s">
        <v>6</v>
      </c>
    </row>
    <row r="211" spans="1:8" ht="15.75" thickBot="1" x14ac:dyDescent="0.3">
      <c r="A211" s="88" t="s">
        <v>40</v>
      </c>
      <c r="B211" s="89">
        <f>B212+B213+B214+B215</f>
        <v>0</v>
      </c>
      <c r="C211" s="89">
        <f>C212+C213+C214+C215</f>
        <v>0</v>
      </c>
      <c r="D211" s="89">
        <f>D212+D213+D214+D215</f>
        <v>0</v>
      </c>
      <c r="E211" s="89">
        <f>E212+E213+E214+E215</f>
        <v>0</v>
      </c>
    </row>
    <row r="212" spans="1:8" ht="15.75" thickBot="1" x14ac:dyDescent="0.3">
      <c r="A212" s="75" t="s">
        <v>50</v>
      </c>
      <c r="B212" s="89"/>
      <c r="C212" s="89"/>
      <c r="D212" s="89"/>
      <c r="E212" s="89"/>
    </row>
    <row r="213" spans="1:8" ht="15.75" thickBot="1" x14ac:dyDescent="0.3">
      <c r="A213" s="75" t="s">
        <v>54</v>
      </c>
      <c r="B213" s="89"/>
      <c r="C213" s="89"/>
      <c r="D213" s="89"/>
      <c r="E213" s="89"/>
      <c r="H213" s="10"/>
    </row>
    <row r="214" spans="1:8" ht="15.75" thickBot="1" x14ac:dyDescent="0.3">
      <c r="A214" s="75" t="s">
        <v>55</v>
      </c>
      <c r="B214" s="89"/>
      <c r="C214" s="89"/>
      <c r="D214" s="89"/>
      <c r="E214" s="89"/>
    </row>
    <row r="215" spans="1:8" ht="15.75" thickBot="1" x14ac:dyDescent="0.3">
      <c r="A215" s="75" t="s">
        <v>56</v>
      </c>
      <c r="B215" s="89"/>
      <c r="C215" s="89"/>
      <c r="D215" s="89"/>
      <c r="E215" s="89"/>
    </row>
    <row r="216" spans="1:8" ht="15.75" thickBot="1" x14ac:dyDescent="0.3">
      <c r="A216" s="88" t="s">
        <v>41</v>
      </c>
      <c r="B216" s="79">
        <f>B217+B218+B219+B220</f>
        <v>80000</v>
      </c>
      <c r="C216" s="79">
        <f>C217+C218+C219+C220</f>
        <v>128640</v>
      </c>
      <c r="D216" s="79">
        <f>D217+D218+D219+D220</f>
        <v>0</v>
      </c>
      <c r="E216" s="79">
        <f>E217+E218+E219+E220</f>
        <v>0</v>
      </c>
    </row>
    <row r="217" spans="1:8" ht="15.75" thickBot="1" x14ac:dyDescent="0.3">
      <c r="A217" s="75" t="s">
        <v>50</v>
      </c>
      <c r="B217" s="89">
        <f>+B203</f>
        <v>80000</v>
      </c>
      <c r="C217" s="89">
        <f>+C203</f>
        <v>128640</v>
      </c>
      <c r="D217" s="89">
        <f>+D203</f>
        <v>0</v>
      </c>
      <c r="E217" s="89">
        <f>+E203</f>
        <v>0</v>
      </c>
    </row>
    <row r="218" spans="1:8" ht="15.75" thickBot="1" x14ac:dyDescent="0.3">
      <c r="A218" s="75" t="s">
        <v>54</v>
      </c>
      <c r="B218" s="89"/>
      <c r="C218" s="89"/>
      <c r="D218" s="89"/>
      <c r="E218" s="89"/>
    </row>
    <row r="219" spans="1:8" ht="15.75" thickBot="1" x14ac:dyDescent="0.3">
      <c r="A219" s="75" t="s">
        <v>55</v>
      </c>
      <c r="B219" s="89"/>
      <c r="C219" s="89"/>
      <c r="D219" s="89"/>
      <c r="E219" s="89"/>
    </row>
    <row r="220" spans="1:8" ht="15.75" thickBot="1" x14ac:dyDescent="0.3">
      <c r="A220" s="75" t="s">
        <v>56</v>
      </c>
      <c r="B220" s="89"/>
      <c r="C220" s="89"/>
      <c r="D220" s="89"/>
      <c r="E220" s="89"/>
    </row>
    <row r="221" spans="1:8" ht="15.75" thickBot="1" x14ac:dyDescent="0.3">
      <c r="A221" s="78" t="s">
        <v>112</v>
      </c>
      <c r="B221" s="79">
        <f>B211+B216</f>
        <v>80000</v>
      </c>
      <c r="C221" s="79">
        <f>C211+C216</f>
        <v>128640</v>
      </c>
      <c r="D221" s="79">
        <f>D211+D216</f>
        <v>0</v>
      </c>
      <c r="E221" s="79">
        <f>E211+E216</f>
        <v>0</v>
      </c>
    </row>
    <row r="222" spans="1:8" ht="23.25" thickBot="1" x14ac:dyDescent="0.3">
      <c r="A222" s="92" t="s">
        <v>57</v>
      </c>
      <c r="B222" s="73" t="s">
        <v>451</v>
      </c>
      <c r="C222" s="84" t="s">
        <v>53</v>
      </c>
      <c r="D222" s="738" t="s">
        <v>452</v>
      </c>
      <c r="E222" s="739"/>
    </row>
    <row r="223" spans="1:8" ht="15.75" customHeight="1" thickBot="1" x14ac:dyDescent="0.3">
      <c r="A223" s="66" t="s">
        <v>9</v>
      </c>
      <c r="B223" s="497" t="s">
        <v>453</v>
      </c>
      <c r="C223" s="498"/>
      <c r="D223" s="498"/>
      <c r="E223" s="499"/>
    </row>
    <row r="224" spans="1:8" ht="15.75" thickBot="1" x14ac:dyDescent="0.3">
      <c r="A224" s="66" t="s">
        <v>14</v>
      </c>
      <c r="B224" s="531" t="s">
        <v>450</v>
      </c>
      <c r="C224" s="532"/>
      <c r="D224" s="532"/>
      <c r="E224" s="533"/>
    </row>
    <row r="225" spans="1:5" x14ac:dyDescent="0.25">
      <c r="A225" s="722"/>
      <c r="B225" s="85">
        <v>2019</v>
      </c>
      <c r="C225" s="85">
        <v>2020</v>
      </c>
      <c r="D225" s="85">
        <v>2021</v>
      </c>
      <c r="E225" s="85">
        <v>2022</v>
      </c>
    </row>
    <row r="226" spans="1:5" ht="15.75" thickBot="1" x14ac:dyDescent="0.3">
      <c r="A226" s="723"/>
      <c r="B226" s="86" t="s">
        <v>6</v>
      </c>
      <c r="C226" s="86" t="s">
        <v>6</v>
      </c>
      <c r="D226" s="86" t="s">
        <v>6</v>
      </c>
      <c r="E226" s="86" t="s">
        <v>6</v>
      </c>
    </row>
    <row r="227" spans="1:5" ht="15.75" thickBot="1" x14ac:dyDescent="0.3">
      <c r="A227" s="66" t="s">
        <v>8</v>
      </c>
      <c r="B227" s="38">
        <v>1</v>
      </c>
      <c r="C227" s="319"/>
      <c r="D227" s="364"/>
      <c r="E227" s="364"/>
    </row>
    <row r="228" spans="1:5" ht="15.75" thickBot="1" x14ac:dyDescent="0.3">
      <c r="A228" s="66" t="s">
        <v>15</v>
      </c>
      <c r="B228" s="6">
        <v>14700</v>
      </c>
      <c r="C228" s="6">
        <v>8253.07</v>
      </c>
      <c r="D228" s="91"/>
      <c r="E228" s="91"/>
    </row>
    <row r="229" spans="1:5" ht="15.75" thickBot="1" x14ac:dyDescent="0.3">
      <c r="A229" s="66" t="s">
        <v>23</v>
      </c>
      <c r="B229" s="91">
        <f>B228/B227</f>
        <v>14700</v>
      </c>
      <c r="C229" s="91" t="e">
        <f>C228/C227</f>
        <v>#DIV/0!</v>
      </c>
      <c r="D229" s="91" t="e">
        <f>D228/D227</f>
        <v>#DIV/0!</v>
      </c>
      <c r="E229" s="91" t="e">
        <f>E228/E227</f>
        <v>#DIV/0!</v>
      </c>
    </row>
    <row r="230" spans="1:5" ht="15.75" thickBot="1" x14ac:dyDescent="0.3">
      <c r="A230" s="66" t="s">
        <v>16</v>
      </c>
      <c r="B230" s="87" t="e">
        <f t="shared" ref="B230:E232" si="7">B227/A227-1</f>
        <v>#VALUE!</v>
      </c>
      <c r="C230" s="87">
        <f t="shared" si="7"/>
        <v>-1</v>
      </c>
      <c r="D230" s="87" t="e">
        <f t="shared" si="7"/>
        <v>#DIV/0!</v>
      </c>
      <c r="E230" s="87" t="e">
        <f t="shared" si="7"/>
        <v>#DIV/0!</v>
      </c>
    </row>
    <row r="231" spans="1:5" ht="15.75" thickBot="1" x14ac:dyDescent="0.3">
      <c r="A231" s="66" t="s">
        <v>17</v>
      </c>
      <c r="B231" s="87" t="e">
        <f t="shared" si="7"/>
        <v>#VALUE!</v>
      </c>
      <c r="C231" s="87">
        <f t="shared" si="7"/>
        <v>-0.43856666666666666</v>
      </c>
      <c r="D231" s="87">
        <f t="shared" si="7"/>
        <v>-1</v>
      </c>
      <c r="E231" s="87" t="e">
        <f t="shared" si="7"/>
        <v>#DIV/0!</v>
      </c>
    </row>
    <row r="232" spans="1:5" ht="15.75" thickBot="1" x14ac:dyDescent="0.3">
      <c r="A232" s="66" t="s">
        <v>18</v>
      </c>
      <c r="B232" s="87" t="e">
        <f t="shared" si="7"/>
        <v>#VALUE!</v>
      </c>
      <c r="C232" s="87" t="e">
        <f t="shared" si="7"/>
        <v>#DIV/0!</v>
      </c>
      <c r="D232" s="87" t="e">
        <f t="shared" si="7"/>
        <v>#DIV/0!</v>
      </c>
      <c r="E232" s="87" t="e">
        <f t="shared" si="7"/>
        <v>#DIV/0!</v>
      </c>
    </row>
    <row r="233" spans="1:5" ht="15.75" thickBot="1" x14ac:dyDescent="0.3">
      <c r="A233" s="716" t="s">
        <v>108</v>
      </c>
      <c r="B233" s="717"/>
      <c r="C233" s="717"/>
      <c r="D233" s="717"/>
      <c r="E233" s="718"/>
    </row>
    <row r="234" spans="1:5" x14ac:dyDescent="0.25">
      <c r="A234" s="722"/>
      <c r="B234" s="85">
        <v>2019</v>
      </c>
      <c r="C234" s="85">
        <v>2020</v>
      </c>
      <c r="D234" s="85">
        <v>2021</v>
      </c>
      <c r="E234" s="85">
        <v>2022</v>
      </c>
    </row>
    <row r="235" spans="1:5" ht="15.75" thickBot="1" x14ac:dyDescent="0.3">
      <c r="A235" s="723"/>
      <c r="B235" s="86" t="s">
        <v>6</v>
      </c>
      <c r="C235" s="86" t="s">
        <v>6</v>
      </c>
      <c r="D235" s="86" t="s">
        <v>6</v>
      </c>
      <c r="E235" s="86" t="s">
        <v>6</v>
      </c>
    </row>
    <row r="236" spans="1:5" ht="15.75" thickBot="1" x14ac:dyDescent="0.3">
      <c r="A236" s="88" t="s">
        <v>40</v>
      </c>
      <c r="B236" s="89">
        <f>B237+B238+B239+B240</f>
        <v>0</v>
      </c>
      <c r="C236" s="89">
        <f>C237+C238+C239+C240</f>
        <v>0</v>
      </c>
      <c r="D236" s="89">
        <f>D237+D238+D239+D240</f>
        <v>0</v>
      </c>
      <c r="E236" s="89">
        <f>E237+E238+E239+E240</f>
        <v>0</v>
      </c>
    </row>
    <row r="237" spans="1:5" ht="15.75" thickBot="1" x14ac:dyDescent="0.3">
      <c r="A237" s="75" t="s">
        <v>50</v>
      </c>
      <c r="B237" s="89"/>
      <c r="C237" s="89"/>
      <c r="D237" s="89"/>
      <c r="E237" s="89"/>
    </row>
    <row r="238" spans="1:5" ht="15.75" thickBot="1" x14ac:dyDescent="0.3">
      <c r="A238" s="75" t="s">
        <v>54</v>
      </c>
      <c r="B238" s="89"/>
      <c r="C238" s="89"/>
      <c r="D238" s="89"/>
      <c r="E238" s="89"/>
    </row>
    <row r="239" spans="1:5" ht="15.75" thickBot="1" x14ac:dyDescent="0.3">
      <c r="A239" s="75" t="s">
        <v>55</v>
      </c>
      <c r="B239" s="89"/>
      <c r="C239" s="89"/>
      <c r="D239" s="89"/>
      <c r="E239" s="89"/>
    </row>
    <row r="240" spans="1:5" ht="15.75" thickBot="1" x14ac:dyDescent="0.3">
      <c r="A240" s="75" t="s">
        <v>56</v>
      </c>
      <c r="B240" s="89"/>
      <c r="C240" s="89"/>
      <c r="D240" s="89"/>
      <c r="E240" s="89"/>
    </row>
    <row r="241" spans="1:5" ht="15.75" thickBot="1" x14ac:dyDescent="0.3">
      <c r="A241" s="88" t="s">
        <v>41</v>
      </c>
      <c r="B241" s="79">
        <f>B242+B243+B244+B245</f>
        <v>14700</v>
      </c>
      <c r="C241" s="79">
        <f>C242+C243+C244+C245</f>
        <v>8253.07</v>
      </c>
      <c r="D241" s="79">
        <f>D242+D243+D244+D245</f>
        <v>0</v>
      </c>
      <c r="E241" s="79">
        <f>E242+E243+E244+E245</f>
        <v>0</v>
      </c>
    </row>
    <row r="242" spans="1:5" ht="15.75" thickBot="1" x14ac:dyDescent="0.3">
      <c r="A242" s="75" t="s">
        <v>50</v>
      </c>
      <c r="B242" s="89">
        <f>+B228</f>
        <v>14700</v>
      </c>
      <c r="C242" s="89">
        <f>+C228</f>
        <v>8253.07</v>
      </c>
      <c r="D242" s="89">
        <f>+D228</f>
        <v>0</v>
      </c>
      <c r="E242" s="89">
        <f>+E228</f>
        <v>0</v>
      </c>
    </row>
    <row r="243" spans="1:5" ht="15.75" thickBot="1" x14ac:dyDescent="0.3">
      <c r="A243" s="75" t="s">
        <v>54</v>
      </c>
      <c r="B243" s="89"/>
      <c r="C243" s="89"/>
      <c r="D243" s="89"/>
      <c r="E243" s="89"/>
    </row>
    <row r="244" spans="1:5" ht="15.75" thickBot="1" x14ac:dyDescent="0.3">
      <c r="A244" s="75" t="s">
        <v>55</v>
      </c>
      <c r="B244" s="89"/>
      <c r="C244" s="89"/>
      <c r="D244" s="89"/>
      <c r="E244" s="89"/>
    </row>
    <row r="245" spans="1:5" ht="15.75" thickBot="1" x14ac:dyDescent="0.3">
      <c r="A245" s="75" t="s">
        <v>56</v>
      </c>
      <c r="B245" s="89"/>
      <c r="C245" s="89"/>
      <c r="D245" s="89"/>
      <c r="E245" s="89"/>
    </row>
    <row r="246" spans="1:5" ht="15.75" thickBot="1" x14ac:dyDescent="0.3">
      <c r="A246" s="78" t="s">
        <v>59</v>
      </c>
      <c r="B246" s="79">
        <f>B236+B241</f>
        <v>14700</v>
      </c>
      <c r="C246" s="79">
        <f>C236+C241</f>
        <v>8253.07</v>
      </c>
      <c r="D246" s="79">
        <f>D236+D241</f>
        <v>0</v>
      </c>
      <c r="E246" s="79">
        <f>E236+E241</f>
        <v>0</v>
      </c>
    </row>
    <row r="247" spans="1:5" ht="23.25" thickBot="1" x14ac:dyDescent="0.3">
      <c r="A247" s="92" t="s">
        <v>79</v>
      </c>
      <c r="B247" s="73" t="s">
        <v>454</v>
      </c>
      <c r="C247" s="84" t="s">
        <v>53</v>
      </c>
      <c r="D247" s="738" t="s">
        <v>455</v>
      </c>
      <c r="E247" s="739"/>
    </row>
    <row r="248" spans="1:5" ht="15.75" customHeight="1" thickBot="1" x14ac:dyDescent="0.3">
      <c r="A248" s="66" t="s">
        <v>9</v>
      </c>
      <c r="B248" s="497" t="s">
        <v>456</v>
      </c>
      <c r="C248" s="498"/>
      <c r="D248" s="498"/>
      <c r="E248" s="499"/>
    </row>
    <row r="249" spans="1:5" ht="15.75" thickBot="1" x14ac:dyDescent="0.3">
      <c r="A249" s="66" t="s">
        <v>14</v>
      </c>
      <c r="B249" s="531" t="s">
        <v>450</v>
      </c>
      <c r="C249" s="532"/>
      <c r="D249" s="532"/>
      <c r="E249" s="533"/>
    </row>
    <row r="250" spans="1:5" x14ac:dyDescent="0.25">
      <c r="A250" s="722"/>
      <c r="B250" s="85">
        <v>2019</v>
      </c>
      <c r="C250" s="85">
        <v>2020</v>
      </c>
      <c r="D250" s="85">
        <v>2021</v>
      </c>
      <c r="E250" s="85">
        <v>2022</v>
      </c>
    </row>
    <row r="251" spans="1:5" ht="15.75" thickBot="1" x14ac:dyDescent="0.3">
      <c r="A251" s="723"/>
      <c r="B251" s="86" t="s">
        <v>6</v>
      </c>
      <c r="C251" s="86" t="s">
        <v>6</v>
      </c>
      <c r="D251" s="86" t="s">
        <v>6</v>
      </c>
      <c r="E251" s="86" t="s">
        <v>6</v>
      </c>
    </row>
    <row r="252" spans="1:5" ht="15.75" thickBot="1" x14ac:dyDescent="0.3">
      <c r="A252" s="66" t="s">
        <v>8</v>
      </c>
      <c r="B252" s="38">
        <v>1</v>
      </c>
      <c r="C252" s="319"/>
      <c r="D252" s="364"/>
      <c r="E252" s="364"/>
    </row>
    <row r="253" spans="1:5" ht="15.75" thickBot="1" x14ac:dyDescent="0.3">
      <c r="A253" s="66" t="s">
        <v>15</v>
      </c>
      <c r="B253" s="6">
        <v>14739</v>
      </c>
      <c r="C253" s="6">
        <v>12945.73</v>
      </c>
      <c r="D253" s="91"/>
      <c r="E253" s="91"/>
    </row>
    <row r="254" spans="1:5" ht="15.75" thickBot="1" x14ac:dyDescent="0.3">
      <c r="A254" s="66" t="s">
        <v>23</v>
      </c>
      <c r="B254" s="91">
        <f>B253/B252</f>
        <v>14739</v>
      </c>
      <c r="C254" s="91" t="e">
        <f>C253/C252</f>
        <v>#DIV/0!</v>
      </c>
      <c r="D254" s="91" t="e">
        <f>D253/D252</f>
        <v>#DIV/0!</v>
      </c>
      <c r="E254" s="91" t="e">
        <f>E253/E252</f>
        <v>#DIV/0!</v>
      </c>
    </row>
    <row r="255" spans="1:5" ht="15.75" thickBot="1" x14ac:dyDescent="0.3">
      <c r="A255" s="66" t="s">
        <v>16</v>
      </c>
      <c r="B255" s="87" t="e">
        <f t="shared" ref="B255:E257" si="8">B252/A252-1</f>
        <v>#VALUE!</v>
      </c>
      <c r="C255" s="87">
        <f t="shared" si="8"/>
        <v>-1</v>
      </c>
      <c r="D255" s="87" t="e">
        <f t="shared" si="8"/>
        <v>#DIV/0!</v>
      </c>
      <c r="E255" s="87" t="e">
        <f t="shared" si="8"/>
        <v>#DIV/0!</v>
      </c>
    </row>
    <row r="256" spans="1:5" ht="15.75" thickBot="1" x14ac:dyDescent="0.3">
      <c r="A256" s="66" t="s">
        <v>17</v>
      </c>
      <c r="B256" s="87" t="e">
        <f t="shared" si="8"/>
        <v>#VALUE!</v>
      </c>
      <c r="C256" s="87">
        <f t="shared" si="8"/>
        <v>-0.12166836284686888</v>
      </c>
      <c r="D256" s="87">
        <f t="shared" si="8"/>
        <v>-1</v>
      </c>
      <c r="E256" s="87" t="e">
        <f t="shared" si="8"/>
        <v>#DIV/0!</v>
      </c>
    </row>
    <row r="257" spans="1:5" ht="15.75" thickBot="1" x14ac:dyDescent="0.3">
      <c r="A257" s="66" t="s">
        <v>18</v>
      </c>
      <c r="B257" s="87" t="e">
        <f t="shared" si="8"/>
        <v>#VALUE!</v>
      </c>
      <c r="C257" s="87" t="e">
        <f t="shared" si="8"/>
        <v>#DIV/0!</v>
      </c>
      <c r="D257" s="87" t="e">
        <f t="shared" si="8"/>
        <v>#DIV/0!</v>
      </c>
      <c r="E257" s="87" t="e">
        <f t="shared" si="8"/>
        <v>#DIV/0!</v>
      </c>
    </row>
    <row r="258" spans="1:5" ht="15.75" thickBot="1" x14ac:dyDescent="0.3">
      <c r="A258" s="716" t="s">
        <v>110</v>
      </c>
      <c r="B258" s="717"/>
      <c r="C258" s="717"/>
      <c r="D258" s="717"/>
      <c r="E258" s="718"/>
    </row>
    <row r="259" spans="1:5" x14ac:dyDescent="0.25">
      <c r="A259" s="722"/>
      <c r="B259" s="85">
        <v>2019</v>
      </c>
      <c r="C259" s="85">
        <v>2020</v>
      </c>
      <c r="D259" s="85">
        <v>2021</v>
      </c>
      <c r="E259" s="85">
        <v>2022</v>
      </c>
    </row>
    <row r="260" spans="1:5" ht="15.75" thickBot="1" x14ac:dyDescent="0.3">
      <c r="A260" s="723"/>
      <c r="B260" s="86" t="s">
        <v>6</v>
      </c>
      <c r="C260" s="86" t="s">
        <v>6</v>
      </c>
      <c r="D260" s="86" t="s">
        <v>6</v>
      </c>
      <c r="E260" s="86" t="s">
        <v>6</v>
      </c>
    </row>
    <row r="261" spans="1:5" ht="15.75" thickBot="1" x14ac:dyDescent="0.3">
      <c r="A261" s="88" t="s">
        <v>40</v>
      </c>
      <c r="B261" s="89">
        <f>B262+B263+B264+B265</f>
        <v>0</v>
      </c>
      <c r="C261" s="89">
        <f>C262+C263+C264+C265</f>
        <v>0</v>
      </c>
      <c r="D261" s="89">
        <f>D262+D263+D264+D265</f>
        <v>0</v>
      </c>
      <c r="E261" s="89">
        <f>E262+E263+E264+E265</f>
        <v>0</v>
      </c>
    </row>
    <row r="262" spans="1:5" ht="15.75" thickBot="1" x14ac:dyDescent="0.3">
      <c r="A262" s="75" t="s">
        <v>50</v>
      </c>
      <c r="B262" s="89"/>
      <c r="C262" s="89"/>
      <c r="D262" s="89"/>
      <c r="E262" s="89"/>
    </row>
    <row r="263" spans="1:5" ht="15.75" thickBot="1" x14ac:dyDescent="0.3">
      <c r="A263" s="75" t="s">
        <v>54</v>
      </c>
      <c r="B263" s="89"/>
      <c r="C263" s="89"/>
      <c r="D263" s="89"/>
      <c r="E263" s="89"/>
    </row>
    <row r="264" spans="1:5" ht="15.75" thickBot="1" x14ac:dyDescent="0.3">
      <c r="A264" s="75" t="s">
        <v>55</v>
      </c>
      <c r="B264" s="89"/>
      <c r="C264" s="89"/>
      <c r="D264" s="89"/>
      <c r="E264" s="89"/>
    </row>
    <row r="265" spans="1:5" ht="15.75" thickBot="1" x14ac:dyDescent="0.3">
      <c r="A265" s="75" t="s">
        <v>56</v>
      </c>
      <c r="B265" s="89"/>
      <c r="C265" s="89"/>
      <c r="D265" s="89"/>
      <c r="E265" s="89"/>
    </row>
    <row r="266" spans="1:5" ht="15.75" thickBot="1" x14ac:dyDescent="0.3">
      <c r="A266" s="88" t="s">
        <v>41</v>
      </c>
      <c r="B266" s="79">
        <f>B267+B268+B269+B270</f>
        <v>14739</v>
      </c>
      <c r="C266" s="79">
        <f>C267+C268+C269+C270</f>
        <v>12945.73</v>
      </c>
      <c r="D266" s="79">
        <f>D267+D268+D269+D270</f>
        <v>0</v>
      </c>
      <c r="E266" s="79">
        <f>E267+E268+E269+E270</f>
        <v>0</v>
      </c>
    </row>
    <row r="267" spans="1:5" ht="15.75" thickBot="1" x14ac:dyDescent="0.3">
      <c r="A267" s="75" t="s">
        <v>50</v>
      </c>
      <c r="B267" s="89">
        <f>+B253</f>
        <v>14739</v>
      </c>
      <c r="C267" s="89">
        <f>+C253</f>
        <v>12945.73</v>
      </c>
      <c r="D267" s="89">
        <f>+D253</f>
        <v>0</v>
      </c>
      <c r="E267" s="89">
        <f>+E253</f>
        <v>0</v>
      </c>
    </row>
    <row r="268" spans="1:5" ht="15.75" thickBot="1" x14ac:dyDescent="0.3">
      <c r="A268" s="75" t="s">
        <v>54</v>
      </c>
      <c r="B268" s="89"/>
      <c r="C268" s="89"/>
      <c r="D268" s="89"/>
      <c r="E268" s="89"/>
    </row>
    <row r="269" spans="1:5" ht="15.75" thickBot="1" x14ac:dyDescent="0.3">
      <c r="A269" s="75" t="s">
        <v>55</v>
      </c>
      <c r="B269" s="89"/>
      <c r="C269" s="89"/>
      <c r="D269" s="89"/>
      <c r="E269" s="89"/>
    </row>
    <row r="270" spans="1:5" ht="15.75" thickBot="1" x14ac:dyDescent="0.3">
      <c r="A270" s="75" t="s">
        <v>56</v>
      </c>
      <c r="B270" s="89"/>
      <c r="C270" s="89"/>
      <c r="D270" s="89"/>
      <c r="E270" s="89"/>
    </row>
    <row r="271" spans="1:5" ht="15.75" thickBot="1" x14ac:dyDescent="0.3">
      <c r="A271" s="78" t="s">
        <v>111</v>
      </c>
      <c r="B271" s="79">
        <f>B261+B266</f>
        <v>14739</v>
      </c>
      <c r="C271" s="79">
        <f>C261+C266</f>
        <v>12945.73</v>
      </c>
      <c r="D271" s="79">
        <f>D261+D266</f>
        <v>0</v>
      </c>
      <c r="E271" s="79">
        <f>E261+E266</f>
        <v>0</v>
      </c>
    </row>
    <row r="272" spans="1:5" ht="23.25" thickBot="1" x14ac:dyDescent="0.3">
      <c r="A272" s="92" t="s">
        <v>81</v>
      </c>
      <c r="B272" s="73" t="s">
        <v>457</v>
      </c>
      <c r="C272" s="84" t="s">
        <v>53</v>
      </c>
      <c r="D272" s="738" t="s">
        <v>458</v>
      </c>
      <c r="E272" s="739"/>
    </row>
    <row r="273" spans="1:5" ht="15.75" customHeight="1" thickBot="1" x14ac:dyDescent="0.3">
      <c r="A273" s="66" t="s">
        <v>9</v>
      </c>
      <c r="B273" s="497" t="s">
        <v>459</v>
      </c>
      <c r="C273" s="498"/>
      <c r="D273" s="498"/>
      <c r="E273" s="499"/>
    </row>
    <row r="274" spans="1:5" ht="15.75" thickBot="1" x14ac:dyDescent="0.3">
      <c r="A274" s="66" t="s">
        <v>14</v>
      </c>
      <c r="B274" s="531" t="s">
        <v>450</v>
      </c>
      <c r="C274" s="532"/>
      <c r="D274" s="532"/>
      <c r="E274" s="533"/>
    </row>
    <row r="275" spans="1:5" x14ac:dyDescent="0.25">
      <c r="A275" s="722"/>
      <c r="B275" s="85">
        <v>2019</v>
      </c>
      <c r="C275" s="85">
        <v>2020</v>
      </c>
      <c r="D275" s="85">
        <v>2021</v>
      </c>
      <c r="E275" s="85">
        <v>2022</v>
      </c>
    </row>
    <row r="276" spans="1:5" ht="15.75" thickBot="1" x14ac:dyDescent="0.3">
      <c r="A276" s="723"/>
      <c r="B276" s="86" t="s">
        <v>6</v>
      </c>
      <c r="C276" s="86" t="s">
        <v>6</v>
      </c>
      <c r="D276" s="86" t="s">
        <v>6</v>
      </c>
      <c r="E276" s="86" t="s">
        <v>6</v>
      </c>
    </row>
    <row r="277" spans="1:5" ht="15.75" thickBot="1" x14ac:dyDescent="0.3">
      <c r="A277" s="66" t="s">
        <v>8</v>
      </c>
      <c r="B277" s="38">
        <v>1</v>
      </c>
      <c r="C277" s="319"/>
      <c r="D277" s="364"/>
      <c r="E277" s="364"/>
    </row>
    <row r="278" spans="1:5" ht="15.75" thickBot="1" x14ac:dyDescent="0.3">
      <c r="A278" s="66" t="s">
        <v>15</v>
      </c>
      <c r="B278" s="6">
        <v>25000</v>
      </c>
      <c r="C278" s="6">
        <v>39835.713000000003</v>
      </c>
      <c r="D278" s="91"/>
      <c r="E278" s="91"/>
    </row>
    <row r="279" spans="1:5" ht="15.75" thickBot="1" x14ac:dyDescent="0.3">
      <c r="A279" s="66" t="s">
        <v>23</v>
      </c>
      <c r="B279" s="91">
        <f>B278/B277</f>
        <v>25000</v>
      </c>
      <c r="C279" s="91" t="e">
        <f>C278/C277</f>
        <v>#DIV/0!</v>
      </c>
      <c r="D279" s="91" t="e">
        <f>D278/D277</f>
        <v>#DIV/0!</v>
      </c>
      <c r="E279" s="91" t="e">
        <f>E278/E277</f>
        <v>#DIV/0!</v>
      </c>
    </row>
    <row r="280" spans="1:5" ht="15.75" thickBot="1" x14ac:dyDescent="0.3">
      <c r="A280" s="66" t="s">
        <v>16</v>
      </c>
      <c r="B280" s="87" t="e">
        <f t="shared" ref="B280:E282" si="9">B277/A277-1</f>
        <v>#VALUE!</v>
      </c>
      <c r="C280" s="87">
        <f t="shared" si="9"/>
        <v>-1</v>
      </c>
      <c r="D280" s="87" t="e">
        <f t="shared" si="9"/>
        <v>#DIV/0!</v>
      </c>
      <c r="E280" s="87" t="e">
        <f t="shared" si="9"/>
        <v>#DIV/0!</v>
      </c>
    </row>
    <row r="281" spans="1:5" ht="15.75" thickBot="1" x14ac:dyDescent="0.3">
      <c r="A281" s="66" t="s">
        <v>17</v>
      </c>
      <c r="B281" s="87" t="e">
        <f t="shared" si="9"/>
        <v>#VALUE!</v>
      </c>
      <c r="C281" s="87">
        <f t="shared" si="9"/>
        <v>0.59342852000000024</v>
      </c>
      <c r="D281" s="87">
        <f t="shared" si="9"/>
        <v>-1</v>
      </c>
      <c r="E281" s="87" t="e">
        <f t="shared" si="9"/>
        <v>#DIV/0!</v>
      </c>
    </row>
    <row r="282" spans="1:5" ht="15.75" thickBot="1" x14ac:dyDescent="0.3">
      <c r="A282" s="66" t="s">
        <v>18</v>
      </c>
      <c r="B282" s="87" t="e">
        <f t="shared" si="9"/>
        <v>#VALUE!</v>
      </c>
      <c r="C282" s="87" t="e">
        <f t="shared" si="9"/>
        <v>#DIV/0!</v>
      </c>
      <c r="D282" s="87" t="e">
        <f t="shared" si="9"/>
        <v>#DIV/0!</v>
      </c>
      <c r="E282" s="87" t="e">
        <f t="shared" si="9"/>
        <v>#DIV/0!</v>
      </c>
    </row>
    <row r="283" spans="1:5" ht="15.75" thickBot="1" x14ac:dyDescent="0.3">
      <c r="A283" s="716" t="s">
        <v>162</v>
      </c>
      <c r="B283" s="717"/>
      <c r="C283" s="717"/>
      <c r="D283" s="717"/>
      <c r="E283" s="718"/>
    </row>
    <row r="284" spans="1:5" x14ac:dyDescent="0.25">
      <c r="A284" s="722"/>
      <c r="B284" s="85">
        <v>2019</v>
      </c>
      <c r="C284" s="85">
        <v>2020</v>
      </c>
      <c r="D284" s="85">
        <v>2021</v>
      </c>
      <c r="E284" s="85">
        <v>2022</v>
      </c>
    </row>
    <row r="285" spans="1:5" ht="15.75" thickBot="1" x14ac:dyDescent="0.3">
      <c r="A285" s="723"/>
      <c r="B285" s="86" t="s">
        <v>6</v>
      </c>
      <c r="C285" s="86" t="s">
        <v>6</v>
      </c>
      <c r="D285" s="86" t="s">
        <v>6</v>
      </c>
      <c r="E285" s="86" t="s">
        <v>6</v>
      </c>
    </row>
    <row r="286" spans="1:5" ht="15.75" thickBot="1" x14ac:dyDescent="0.3">
      <c r="A286" s="88" t="s">
        <v>40</v>
      </c>
      <c r="B286" s="89">
        <f>B287+B288+B289+B290</f>
        <v>0</v>
      </c>
      <c r="C286" s="89">
        <f>C287+C288+C289+C290</f>
        <v>0</v>
      </c>
      <c r="D286" s="89">
        <f>D287+D288+D289+D290</f>
        <v>0</v>
      </c>
      <c r="E286" s="89">
        <f>E287+E288+E289+E290</f>
        <v>0</v>
      </c>
    </row>
    <row r="287" spans="1:5" ht="15.75" thickBot="1" x14ac:dyDescent="0.3">
      <c r="A287" s="75" t="s">
        <v>50</v>
      </c>
      <c r="B287" s="89"/>
      <c r="C287" s="89"/>
      <c r="D287" s="89"/>
      <c r="E287" s="89"/>
    </row>
    <row r="288" spans="1:5" ht="15.75" thickBot="1" x14ac:dyDescent="0.3">
      <c r="A288" s="75" t="s">
        <v>54</v>
      </c>
      <c r="B288" s="89"/>
      <c r="C288" s="89"/>
      <c r="D288" s="89"/>
      <c r="E288" s="89"/>
    </row>
    <row r="289" spans="1:5" ht="15.75" thickBot="1" x14ac:dyDescent="0.3">
      <c r="A289" s="75" t="s">
        <v>55</v>
      </c>
      <c r="B289" s="89"/>
      <c r="C289" s="89"/>
      <c r="D289" s="89"/>
      <c r="E289" s="89"/>
    </row>
    <row r="290" spans="1:5" ht="15.75" thickBot="1" x14ac:dyDescent="0.3">
      <c r="A290" s="75" t="s">
        <v>56</v>
      </c>
      <c r="B290" s="89"/>
      <c r="C290" s="89"/>
      <c r="D290" s="89"/>
      <c r="E290" s="89"/>
    </row>
    <row r="291" spans="1:5" ht="15.75" thickBot="1" x14ac:dyDescent="0.3">
      <c r="A291" s="88" t="s">
        <v>41</v>
      </c>
      <c r="B291" s="79">
        <f>B292+B293+B294+B295</f>
        <v>25000</v>
      </c>
      <c r="C291" s="79">
        <f>C292+C293+C294+C295</f>
        <v>39835.713000000003</v>
      </c>
      <c r="D291" s="79">
        <f>D292+D293+D294+D295</f>
        <v>0</v>
      </c>
      <c r="E291" s="79">
        <f>E292+E293+E294+E295</f>
        <v>0</v>
      </c>
    </row>
    <row r="292" spans="1:5" ht="15.75" thickBot="1" x14ac:dyDescent="0.3">
      <c r="A292" s="75" t="s">
        <v>50</v>
      </c>
      <c r="B292" s="89">
        <f>+B278</f>
        <v>25000</v>
      </c>
      <c r="C292" s="89">
        <f>+C278</f>
        <v>39835.713000000003</v>
      </c>
      <c r="D292" s="89">
        <f>+D278</f>
        <v>0</v>
      </c>
      <c r="E292" s="89">
        <f>+E278</f>
        <v>0</v>
      </c>
    </row>
    <row r="293" spans="1:5" ht="15.75" thickBot="1" x14ac:dyDescent="0.3">
      <c r="A293" s="75" t="s">
        <v>54</v>
      </c>
      <c r="B293" s="89"/>
      <c r="C293" s="89"/>
      <c r="D293" s="89"/>
      <c r="E293" s="89"/>
    </row>
    <row r="294" spans="1:5" ht="15.75" thickBot="1" x14ac:dyDescent="0.3">
      <c r="A294" s="75" t="s">
        <v>55</v>
      </c>
      <c r="B294" s="89"/>
      <c r="C294" s="89"/>
      <c r="D294" s="89"/>
      <c r="E294" s="89"/>
    </row>
    <row r="295" spans="1:5" ht="15.75" thickBot="1" x14ac:dyDescent="0.3">
      <c r="A295" s="75" t="s">
        <v>56</v>
      </c>
      <c r="B295" s="89"/>
      <c r="C295" s="89"/>
      <c r="D295" s="89"/>
      <c r="E295" s="89"/>
    </row>
    <row r="296" spans="1:5" ht="15.75" thickBot="1" x14ac:dyDescent="0.3">
      <c r="A296" s="78" t="s">
        <v>444</v>
      </c>
      <c r="B296" s="79">
        <f>B286+B291</f>
        <v>25000</v>
      </c>
      <c r="C296" s="79">
        <f>C286+C291</f>
        <v>39835.713000000003</v>
      </c>
      <c r="D296" s="79">
        <f>D286+D291</f>
        <v>0</v>
      </c>
      <c r="E296" s="79">
        <f>E286+E291</f>
        <v>0</v>
      </c>
    </row>
    <row r="297" spans="1:5" ht="23.25" thickBot="1" x14ac:dyDescent="0.3">
      <c r="A297" s="92" t="s">
        <v>83</v>
      </c>
      <c r="B297" s="73" t="s">
        <v>460</v>
      </c>
      <c r="C297" s="84" t="s">
        <v>53</v>
      </c>
      <c r="D297" s="738" t="s">
        <v>461</v>
      </c>
      <c r="E297" s="739"/>
    </row>
    <row r="298" spans="1:5" ht="15.75" customHeight="1" thickBot="1" x14ac:dyDescent="0.3">
      <c r="A298" s="66" t="s">
        <v>9</v>
      </c>
      <c r="B298" s="497" t="s">
        <v>462</v>
      </c>
      <c r="C298" s="498"/>
      <c r="D298" s="498"/>
      <c r="E298" s="499"/>
    </row>
    <row r="299" spans="1:5" ht="15.75" thickBot="1" x14ac:dyDescent="0.3">
      <c r="A299" s="66" t="s">
        <v>14</v>
      </c>
      <c r="B299" s="531" t="s">
        <v>450</v>
      </c>
      <c r="C299" s="532"/>
      <c r="D299" s="532"/>
      <c r="E299" s="533"/>
    </row>
    <row r="300" spans="1:5" x14ac:dyDescent="0.25">
      <c r="A300" s="722"/>
      <c r="B300" s="85">
        <v>2019</v>
      </c>
      <c r="C300" s="85">
        <v>2020</v>
      </c>
      <c r="D300" s="85">
        <v>2021</v>
      </c>
      <c r="E300" s="85">
        <v>2022</v>
      </c>
    </row>
    <row r="301" spans="1:5" ht="15.75" thickBot="1" x14ac:dyDescent="0.3">
      <c r="A301" s="723"/>
      <c r="B301" s="86" t="s">
        <v>6</v>
      </c>
      <c r="C301" s="86" t="s">
        <v>6</v>
      </c>
      <c r="D301" s="86" t="s">
        <v>6</v>
      </c>
      <c r="E301" s="86" t="s">
        <v>6</v>
      </c>
    </row>
    <row r="302" spans="1:5" ht="15.75" thickBot="1" x14ac:dyDescent="0.3">
      <c r="A302" s="66" t="s">
        <v>8</v>
      </c>
      <c r="B302" s="38">
        <v>1</v>
      </c>
      <c r="C302" s="319"/>
      <c r="D302" s="364"/>
      <c r="E302" s="364"/>
    </row>
    <row r="303" spans="1:5" ht="15.75" thickBot="1" x14ac:dyDescent="0.3">
      <c r="A303" s="66" t="s">
        <v>15</v>
      </c>
      <c r="B303" s="6">
        <v>10000</v>
      </c>
      <c r="C303" s="6">
        <v>18000</v>
      </c>
      <c r="D303" s="91"/>
      <c r="E303" s="91"/>
    </row>
    <row r="304" spans="1:5" ht="15.75" thickBot="1" x14ac:dyDescent="0.3">
      <c r="A304" s="66" t="s">
        <v>23</v>
      </c>
      <c r="B304" s="91">
        <f>B303/B302</f>
        <v>10000</v>
      </c>
      <c r="C304" s="91" t="e">
        <f>C303/C302</f>
        <v>#DIV/0!</v>
      </c>
      <c r="D304" s="91" t="e">
        <f>D303/D302</f>
        <v>#DIV/0!</v>
      </c>
      <c r="E304" s="91" t="e">
        <f>E303/E302</f>
        <v>#DIV/0!</v>
      </c>
    </row>
    <row r="305" spans="1:5" ht="15.75" thickBot="1" x14ac:dyDescent="0.3">
      <c r="A305" s="66" t="s">
        <v>16</v>
      </c>
      <c r="B305" s="87" t="e">
        <f t="shared" ref="B305:E307" si="10">B302/A302-1</f>
        <v>#VALUE!</v>
      </c>
      <c r="C305" s="87">
        <f t="shared" si="10"/>
        <v>-1</v>
      </c>
      <c r="D305" s="87" t="e">
        <f t="shared" si="10"/>
        <v>#DIV/0!</v>
      </c>
      <c r="E305" s="87" t="e">
        <f t="shared" si="10"/>
        <v>#DIV/0!</v>
      </c>
    </row>
    <row r="306" spans="1:5" ht="15.75" thickBot="1" x14ac:dyDescent="0.3">
      <c r="A306" s="66" t="s">
        <v>17</v>
      </c>
      <c r="B306" s="87" t="e">
        <f t="shared" si="10"/>
        <v>#VALUE!</v>
      </c>
      <c r="C306" s="87">
        <f t="shared" si="10"/>
        <v>0.8</v>
      </c>
      <c r="D306" s="87">
        <f t="shared" si="10"/>
        <v>-1</v>
      </c>
      <c r="E306" s="87" t="e">
        <f t="shared" si="10"/>
        <v>#DIV/0!</v>
      </c>
    </row>
    <row r="307" spans="1:5" ht="15.75" thickBot="1" x14ac:dyDescent="0.3">
      <c r="A307" s="66" t="s">
        <v>18</v>
      </c>
      <c r="B307" s="87" t="e">
        <f t="shared" si="10"/>
        <v>#VALUE!</v>
      </c>
      <c r="C307" s="87" t="e">
        <f t="shared" si="10"/>
        <v>#DIV/0!</v>
      </c>
      <c r="D307" s="87" t="e">
        <f t="shared" si="10"/>
        <v>#DIV/0!</v>
      </c>
      <c r="E307" s="87" t="e">
        <f t="shared" si="10"/>
        <v>#DIV/0!</v>
      </c>
    </row>
    <row r="308" spans="1:5" ht="15.75" thickBot="1" x14ac:dyDescent="0.3">
      <c r="A308" s="716" t="s">
        <v>166</v>
      </c>
      <c r="B308" s="717"/>
      <c r="C308" s="717"/>
      <c r="D308" s="717"/>
      <c r="E308" s="718"/>
    </row>
    <row r="309" spans="1:5" x14ac:dyDescent="0.25">
      <c r="A309" s="722"/>
      <c r="B309" s="85">
        <v>2019</v>
      </c>
      <c r="C309" s="85">
        <v>2020</v>
      </c>
      <c r="D309" s="85">
        <v>2021</v>
      </c>
      <c r="E309" s="85">
        <v>2022</v>
      </c>
    </row>
    <row r="310" spans="1:5" ht="15.75" thickBot="1" x14ac:dyDescent="0.3">
      <c r="A310" s="723"/>
      <c r="B310" s="86" t="s">
        <v>6</v>
      </c>
      <c r="C310" s="86" t="s">
        <v>6</v>
      </c>
      <c r="D310" s="86" t="s">
        <v>6</v>
      </c>
      <c r="E310" s="86" t="s">
        <v>6</v>
      </c>
    </row>
    <row r="311" spans="1:5" ht="15.75" thickBot="1" x14ac:dyDescent="0.3">
      <c r="A311" s="88" t="s">
        <v>40</v>
      </c>
      <c r="B311" s="89">
        <f>B312+B313+B314+B315</f>
        <v>0</v>
      </c>
      <c r="C311" s="89">
        <f>C312+C313+C314+C315</f>
        <v>0</v>
      </c>
      <c r="D311" s="89">
        <f>D312+D313+D314+D315</f>
        <v>0</v>
      </c>
      <c r="E311" s="89">
        <f>E312+E313+E314+E315</f>
        <v>0</v>
      </c>
    </row>
    <row r="312" spans="1:5" ht="15.75" thickBot="1" x14ac:dyDescent="0.3">
      <c r="A312" s="75" t="s">
        <v>50</v>
      </c>
      <c r="B312" s="89"/>
      <c r="C312" s="89"/>
      <c r="D312" s="89"/>
      <c r="E312" s="89"/>
    </row>
    <row r="313" spans="1:5" ht="15.75" thickBot="1" x14ac:dyDescent="0.3">
      <c r="A313" s="75" t="s">
        <v>54</v>
      </c>
      <c r="B313" s="89"/>
      <c r="C313" s="89"/>
      <c r="D313" s="89"/>
      <c r="E313" s="89"/>
    </row>
    <row r="314" spans="1:5" ht="15.75" thickBot="1" x14ac:dyDescent="0.3">
      <c r="A314" s="75" t="s">
        <v>55</v>
      </c>
      <c r="B314" s="89"/>
      <c r="C314" s="89"/>
      <c r="D314" s="89"/>
      <c r="E314" s="89"/>
    </row>
    <row r="315" spans="1:5" ht="15.75" thickBot="1" x14ac:dyDescent="0.3">
      <c r="A315" s="75" t="s">
        <v>56</v>
      </c>
      <c r="B315" s="89"/>
      <c r="C315" s="89"/>
      <c r="D315" s="89"/>
      <c r="E315" s="89"/>
    </row>
    <row r="316" spans="1:5" ht="15.75" thickBot="1" x14ac:dyDescent="0.3">
      <c r="A316" s="88" t="s">
        <v>41</v>
      </c>
      <c r="B316" s="79">
        <f>B317+B318+B319+B320</f>
        <v>10000</v>
      </c>
      <c r="C316" s="79">
        <f>C317+C318+C319+C320</f>
        <v>18000</v>
      </c>
      <c r="D316" s="79">
        <f>D317+D318+D319+D320</f>
        <v>0</v>
      </c>
      <c r="E316" s="79">
        <f>E317+E318+E319+E320</f>
        <v>0</v>
      </c>
    </row>
    <row r="317" spans="1:5" ht="15.75" thickBot="1" x14ac:dyDescent="0.3">
      <c r="A317" s="75" t="s">
        <v>50</v>
      </c>
      <c r="B317" s="89">
        <f>+B303</f>
        <v>10000</v>
      </c>
      <c r="C317" s="89">
        <f>+C303</f>
        <v>18000</v>
      </c>
      <c r="D317" s="89">
        <f>+D303</f>
        <v>0</v>
      </c>
      <c r="E317" s="89">
        <f>+E303</f>
        <v>0</v>
      </c>
    </row>
    <row r="318" spans="1:5" ht="15.75" thickBot="1" x14ac:dyDescent="0.3">
      <c r="A318" s="75" t="s">
        <v>54</v>
      </c>
      <c r="B318" s="89"/>
      <c r="C318" s="89"/>
      <c r="D318" s="89"/>
      <c r="E318" s="89"/>
    </row>
    <row r="319" spans="1:5" ht="15.75" thickBot="1" x14ac:dyDescent="0.3">
      <c r="A319" s="75" t="s">
        <v>55</v>
      </c>
      <c r="B319" s="89"/>
      <c r="C319" s="89"/>
      <c r="D319" s="89"/>
      <c r="E319" s="89"/>
    </row>
    <row r="320" spans="1:5" ht="15.75" thickBot="1" x14ac:dyDescent="0.3">
      <c r="A320" s="75" t="s">
        <v>56</v>
      </c>
      <c r="B320" s="89"/>
      <c r="C320" s="89"/>
      <c r="D320" s="89"/>
      <c r="E320" s="89"/>
    </row>
    <row r="321" spans="1:5" ht="15.75" thickBot="1" x14ac:dyDescent="0.3">
      <c r="A321" s="78" t="s">
        <v>463</v>
      </c>
      <c r="B321" s="79">
        <f>B311+B316</f>
        <v>10000</v>
      </c>
      <c r="C321" s="79">
        <f>C311+C316</f>
        <v>18000</v>
      </c>
      <c r="D321" s="79">
        <f>D311+D316</f>
        <v>0</v>
      </c>
      <c r="E321" s="79">
        <f>E311+E316</f>
        <v>0</v>
      </c>
    </row>
    <row r="322" spans="1:5" ht="23.25" thickBot="1" x14ac:dyDescent="0.3">
      <c r="A322" s="92" t="s">
        <v>85</v>
      </c>
      <c r="B322" s="73" t="s">
        <v>464</v>
      </c>
      <c r="C322" s="84" t="s">
        <v>53</v>
      </c>
      <c r="D322" s="738" t="s">
        <v>465</v>
      </c>
      <c r="E322" s="739"/>
    </row>
    <row r="323" spans="1:5" ht="15.75" customHeight="1" thickBot="1" x14ac:dyDescent="0.3">
      <c r="A323" s="66" t="s">
        <v>9</v>
      </c>
      <c r="B323" s="497" t="s">
        <v>466</v>
      </c>
      <c r="C323" s="498"/>
      <c r="D323" s="498"/>
      <c r="E323" s="499"/>
    </row>
    <row r="324" spans="1:5" ht="15.75" thickBot="1" x14ac:dyDescent="0.3">
      <c r="A324" s="66" t="s">
        <v>14</v>
      </c>
      <c r="B324" s="531" t="s">
        <v>450</v>
      </c>
      <c r="C324" s="532"/>
      <c r="D324" s="532"/>
      <c r="E324" s="533"/>
    </row>
    <row r="325" spans="1:5" x14ac:dyDescent="0.25">
      <c r="A325" s="722"/>
      <c r="B325" s="85">
        <v>2019</v>
      </c>
      <c r="C325" s="85">
        <v>2020</v>
      </c>
      <c r="D325" s="85">
        <v>2021</v>
      </c>
      <c r="E325" s="85">
        <v>2022</v>
      </c>
    </row>
    <row r="326" spans="1:5" ht="15.75" thickBot="1" x14ac:dyDescent="0.3">
      <c r="A326" s="723"/>
      <c r="B326" s="86" t="s">
        <v>6</v>
      </c>
      <c r="C326" s="86" t="s">
        <v>6</v>
      </c>
      <c r="D326" s="86" t="s">
        <v>6</v>
      </c>
      <c r="E326" s="86" t="s">
        <v>6</v>
      </c>
    </row>
    <row r="327" spans="1:5" ht="15.75" thickBot="1" x14ac:dyDescent="0.3">
      <c r="A327" s="66" t="s">
        <v>8</v>
      </c>
      <c r="B327" s="38">
        <v>1</v>
      </c>
      <c r="C327" s="319"/>
      <c r="D327" s="364"/>
      <c r="E327" s="364"/>
    </row>
    <row r="328" spans="1:5" ht="15.75" thickBot="1" x14ac:dyDescent="0.3">
      <c r="A328" s="66" t="s">
        <v>15</v>
      </c>
      <c r="B328" s="6">
        <v>15000</v>
      </c>
      <c r="C328" s="6">
        <v>14945.787</v>
      </c>
      <c r="D328" s="91"/>
      <c r="E328" s="91"/>
    </row>
    <row r="329" spans="1:5" ht="15.75" thickBot="1" x14ac:dyDescent="0.3">
      <c r="A329" s="66" t="s">
        <v>23</v>
      </c>
      <c r="B329" s="91">
        <f>B328/B327</f>
        <v>15000</v>
      </c>
      <c r="C329" s="91" t="e">
        <f>C328/C327</f>
        <v>#DIV/0!</v>
      </c>
      <c r="D329" s="91" t="e">
        <f>D328/D327</f>
        <v>#DIV/0!</v>
      </c>
      <c r="E329" s="91" t="e">
        <f>E328/E327</f>
        <v>#DIV/0!</v>
      </c>
    </row>
    <row r="330" spans="1:5" ht="15.75" thickBot="1" x14ac:dyDescent="0.3">
      <c r="A330" s="66" t="s">
        <v>16</v>
      </c>
      <c r="B330" s="87" t="e">
        <f t="shared" ref="B330:E332" si="11">B327/A327-1</f>
        <v>#VALUE!</v>
      </c>
      <c r="C330" s="87">
        <f t="shared" si="11"/>
        <v>-1</v>
      </c>
      <c r="D330" s="87" t="e">
        <f t="shared" si="11"/>
        <v>#DIV/0!</v>
      </c>
      <c r="E330" s="87" t="e">
        <f t="shared" si="11"/>
        <v>#DIV/0!</v>
      </c>
    </row>
    <row r="331" spans="1:5" ht="15.75" thickBot="1" x14ac:dyDescent="0.3">
      <c r="A331" s="66" t="s">
        <v>17</v>
      </c>
      <c r="B331" s="87" t="e">
        <f t="shared" si="11"/>
        <v>#VALUE!</v>
      </c>
      <c r="C331" s="87">
        <f t="shared" si="11"/>
        <v>-3.6142000000000118E-3</v>
      </c>
      <c r="D331" s="87">
        <f t="shared" si="11"/>
        <v>-1</v>
      </c>
      <c r="E331" s="87" t="e">
        <f t="shared" si="11"/>
        <v>#DIV/0!</v>
      </c>
    </row>
    <row r="332" spans="1:5" ht="15.75" thickBot="1" x14ac:dyDescent="0.3">
      <c r="A332" s="66" t="s">
        <v>18</v>
      </c>
      <c r="B332" s="87" t="e">
        <f t="shared" si="11"/>
        <v>#VALUE!</v>
      </c>
      <c r="C332" s="87" t="e">
        <f t="shared" si="11"/>
        <v>#DIV/0!</v>
      </c>
      <c r="D332" s="87" t="e">
        <f t="shared" si="11"/>
        <v>#DIV/0!</v>
      </c>
      <c r="E332" s="87" t="e">
        <f t="shared" si="11"/>
        <v>#DIV/0!</v>
      </c>
    </row>
    <row r="333" spans="1:5" ht="15.75" thickBot="1" x14ac:dyDescent="0.3">
      <c r="A333" s="716" t="s">
        <v>169</v>
      </c>
      <c r="B333" s="717"/>
      <c r="C333" s="717"/>
      <c r="D333" s="717"/>
      <c r="E333" s="718"/>
    </row>
    <row r="334" spans="1:5" x14ac:dyDescent="0.25">
      <c r="A334" s="722"/>
      <c r="B334" s="85">
        <v>2019</v>
      </c>
      <c r="C334" s="85">
        <v>2020</v>
      </c>
      <c r="D334" s="85">
        <v>2021</v>
      </c>
      <c r="E334" s="85">
        <v>2022</v>
      </c>
    </row>
    <row r="335" spans="1:5" ht="15.75" thickBot="1" x14ac:dyDescent="0.3">
      <c r="A335" s="723"/>
      <c r="B335" s="86" t="s">
        <v>6</v>
      </c>
      <c r="C335" s="86" t="s">
        <v>6</v>
      </c>
      <c r="D335" s="86" t="s">
        <v>6</v>
      </c>
      <c r="E335" s="86" t="s">
        <v>6</v>
      </c>
    </row>
    <row r="336" spans="1:5" ht="15.75" thickBot="1" x14ac:dyDescent="0.3">
      <c r="A336" s="88" t="s">
        <v>40</v>
      </c>
      <c r="B336" s="89">
        <f>B337+B338+B339+B340</f>
        <v>0</v>
      </c>
      <c r="C336" s="89">
        <f>C337+C338+C339+C340</f>
        <v>0</v>
      </c>
      <c r="D336" s="89">
        <f>D337+D338+D339+D340</f>
        <v>0</v>
      </c>
      <c r="E336" s="89">
        <f>E337+E338+E339+E340</f>
        <v>0</v>
      </c>
    </row>
    <row r="337" spans="1:5" ht="15.75" thickBot="1" x14ac:dyDescent="0.3">
      <c r="A337" s="75" t="s">
        <v>50</v>
      </c>
      <c r="B337" s="89"/>
      <c r="C337" s="89"/>
      <c r="D337" s="89"/>
      <c r="E337" s="89"/>
    </row>
    <row r="338" spans="1:5" ht="15.75" thickBot="1" x14ac:dyDescent="0.3">
      <c r="A338" s="75" t="s">
        <v>54</v>
      </c>
      <c r="B338" s="89"/>
      <c r="C338" s="89"/>
      <c r="D338" s="89"/>
      <c r="E338" s="89"/>
    </row>
    <row r="339" spans="1:5" ht="15.75" thickBot="1" x14ac:dyDescent="0.3">
      <c r="A339" s="75" t="s">
        <v>55</v>
      </c>
      <c r="B339" s="89"/>
      <c r="C339" s="89"/>
      <c r="D339" s="89"/>
      <c r="E339" s="89"/>
    </row>
    <row r="340" spans="1:5" ht="15.75" thickBot="1" x14ac:dyDescent="0.3">
      <c r="A340" s="75" t="s">
        <v>56</v>
      </c>
      <c r="B340" s="89"/>
      <c r="C340" s="89"/>
      <c r="D340" s="89"/>
      <c r="E340" s="89"/>
    </row>
    <row r="341" spans="1:5" ht="15.75" thickBot="1" x14ac:dyDescent="0.3">
      <c r="A341" s="88" t="s">
        <v>41</v>
      </c>
      <c r="B341" s="79">
        <f>B342+B343+B344+B345</f>
        <v>15000</v>
      </c>
      <c r="C341" s="79">
        <f>C342+C343+C344+C345</f>
        <v>14945.787</v>
      </c>
      <c r="D341" s="79">
        <f>D342+D343+D344+D345</f>
        <v>0</v>
      </c>
      <c r="E341" s="79">
        <f>E342+E343+E344+E345</f>
        <v>0</v>
      </c>
    </row>
    <row r="342" spans="1:5" ht="15.75" thickBot="1" x14ac:dyDescent="0.3">
      <c r="A342" s="75" t="s">
        <v>50</v>
      </c>
      <c r="B342" s="89">
        <f>+B328</f>
        <v>15000</v>
      </c>
      <c r="C342" s="89">
        <f>+C328</f>
        <v>14945.787</v>
      </c>
      <c r="D342" s="89">
        <f>+D328</f>
        <v>0</v>
      </c>
      <c r="E342" s="89">
        <f>+E328</f>
        <v>0</v>
      </c>
    </row>
    <row r="343" spans="1:5" ht="15.75" thickBot="1" x14ac:dyDescent="0.3">
      <c r="A343" s="75" t="s">
        <v>54</v>
      </c>
      <c r="B343" s="89"/>
      <c r="C343" s="89"/>
      <c r="D343" s="89"/>
      <c r="E343" s="89"/>
    </row>
    <row r="344" spans="1:5" ht="15.75" thickBot="1" x14ac:dyDescent="0.3">
      <c r="A344" s="75" t="s">
        <v>55</v>
      </c>
      <c r="B344" s="89"/>
      <c r="C344" s="89"/>
      <c r="D344" s="89"/>
      <c r="E344" s="89"/>
    </row>
    <row r="345" spans="1:5" ht="15.75" thickBot="1" x14ac:dyDescent="0.3">
      <c r="A345" s="75" t="s">
        <v>56</v>
      </c>
      <c r="B345" s="89"/>
      <c r="C345" s="89"/>
      <c r="D345" s="89"/>
      <c r="E345" s="89"/>
    </row>
    <row r="346" spans="1:5" ht="15.75" thickBot="1" x14ac:dyDescent="0.3">
      <c r="A346" s="78" t="s">
        <v>467</v>
      </c>
      <c r="B346" s="79">
        <f>B336+B341</f>
        <v>15000</v>
      </c>
      <c r="C346" s="79">
        <f>C336+C341</f>
        <v>14945.787</v>
      </c>
      <c r="D346" s="79">
        <f>D336+D341</f>
        <v>0</v>
      </c>
      <c r="E346" s="79">
        <f>E336+E341</f>
        <v>0</v>
      </c>
    </row>
    <row r="347" spans="1:5" ht="23.25" thickBot="1" x14ac:dyDescent="0.3">
      <c r="A347" s="92" t="s">
        <v>170</v>
      </c>
      <c r="B347" s="73" t="s">
        <v>468</v>
      </c>
      <c r="C347" s="84" t="s">
        <v>53</v>
      </c>
      <c r="D347" s="738" t="s">
        <v>469</v>
      </c>
      <c r="E347" s="739"/>
    </row>
    <row r="348" spans="1:5" ht="15.75" customHeight="1" thickBot="1" x14ac:dyDescent="0.3">
      <c r="A348" s="66" t="s">
        <v>9</v>
      </c>
      <c r="B348" s="497" t="s">
        <v>470</v>
      </c>
      <c r="C348" s="498"/>
      <c r="D348" s="498"/>
      <c r="E348" s="499"/>
    </row>
    <row r="349" spans="1:5" ht="15.75" thickBot="1" x14ac:dyDescent="0.3">
      <c r="A349" s="66" t="s">
        <v>14</v>
      </c>
      <c r="B349" s="531" t="s">
        <v>450</v>
      </c>
      <c r="C349" s="532"/>
      <c r="D349" s="532"/>
      <c r="E349" s="533"/>
    </row>
    <row r="350" spans="1:5" x14ac:dyDescent="0.25">
      <c r="A350" s="722"/>
      <c r="B350" s="85">
        <v>2019</v>
      </c>
      <c r="C350" s="85">
        <v>2020</v>
      </c>
      <c r="D350" s="85">
        <v>2021</v>
      </c>
      <c r="E350" s="85">
        <v>2022</v>
      </c>
    </row>
    <row r="351" spans="1:5" ht="15.75" thickBot="1" x14ac:dyDescent="0.3">
      <c r="A351" s="723"/>
      <c r="B351" s="86" t="s">
        <v>6</v>
      </c>
      <c r="C351" s="86" t="s">
        <v>6</v>
      </c>
      <c r="D351" s="86" t="s">
        <v>6</v>
      </c>
      <c r="E351" s="86" t="s">
        <v>6</v>
      </c>
    </row>
    <row r="352" spans="1:5" ht="15.75" thickBot="1" x14ac:dyDescent="0.3">
      <c r="A352" s="66" t="s">
        <v>8</v>
      </c>
      <c r="B352" s="38">
        <v>1</v>
      </c>
      <c r="C352" s="319"/>
      <c r="D352" s="364"/>
      <c r="E352" s="364"/>
    </row>
    <row r="353" spans="1:5" ht="15.75" thickBot="1" x14ac:dyDescent="0.3">
      <c r="A353" s="66" t="s">
        <v>15</v>
      </c>
      <c r="B353" s="6">
        <v>10000</v>
      </c>
      <c r="C353" s="6">
        <v>10054.16</v>
      </c>
      <c r="D353" s="91"/>
      <c r="E353" s="91"/>
    </row>
    <row r="354" spans="1:5" ht="15.75" thickBot="1" x14ac:dyDescent="0.3">
      <c r="A354" s="66" t="s">
        <v>23</v>
      </c>
      <c r="B354" s="91">
        <f>B353/B352</f>
        <v>10000</v>
      </c>
      <c r="C354" s="91" t="e">
        <f>C353/C352</f>
        <v>#DIV/0!</v>
      </c>
      <c r="D354" s="91" t="e">
        <f>D353/D352</f>
        <v>#DIV/0!</v>
      </c>
      <c r="E354" s="91" t="e">
        <f>E353/E352</f>
        <v>#DIV/0!</v>
      </c>
    </row>
    <row r="355" spans="1:5" ht="15.75" thickBot="1" x14ac:dyDescent="0.3">
      <c r="A355" s="66" t="s">
        <v>16</v>
      </c>
      <c r="B355" s="87" t="e">
        <f t="shared" ref="B355:E357" si="12">B352/A352-1</f>
        <v>#VALUE!</v>
      </c>
      <c r="C355" s="87">
        <f t="shared" si="12"/>
        <v>-1</v>
      </c>
      <c r="D355" s="87" t="e">
        <f t="shared" si="12"/>
        <v>#DIV/0!</v>
      </c>
      <c r="E355" s="87" t="e">
        <f t="shared" si="12"/>
        <v>#DIV/0!</v>
      </c>
    </row>
    <row r="356" spans="1:5" ht="15.75" thickBot="1" x14ac:dyDescent="0.3">
      <c r="A356" s="66" t="s">
        <v>17</v>
      </c>
      <c r="B356" s="87" t="e">
        <f t="shared" si="12"/>
        <v>#VALUE!</v>
      </c>
      <c r="C356" s="87">
        <f t="shared" si="12"/>
        <v>5.4160000000000874E-3</v>
      </c>
      <c r="D356" s="87">
        <f t="shared" si="12"/>
        <v>-1</v>
      </c>
      <c r="E356" s="87" t="e">
        <f t="shared" si="12"/>
        <v>#DIV/0!</v>
      </c>
    </row>
    <row r="357" spans="1:5" ht="15.75" thickBot="1" x14ac:dyDescent="0.3">
      <c r="A357" s="66" t="s">
        <v>18</v>
      </c>
      <c r="B357" s="87" t="e">
        <f t="shared" si="12"/>
        <v>#VALUE!</v>
      </c>
      <c r="C357" s="87" t="e">
        <f t="shared" si="12"/>
        <v>#DIV/0!</v>
      </c>
      <c r="D357" s="87" t="e">
        <f t="shared" si="12"/>
        <v>#DIV/0!</v>
      </c>
      <c r="E357" s="87" t="e">
        <f t="shared" si="12"/>
        <v>#DIV/0!</v>
      </c>
    </row>
    <row r="358" spans="1:5" ht="15.75" thickBot="1" x14ac:dyDescent="0.3">
      <c r="A358" s="716" t="s">
        <v>173</v>
      </c>
      <c r="B358" s="717"/>
      <c r="C358" s="717"/>
      <c r="D358" s="717"/>
      <c r="E358" s="718"/>
    </row>
    <row r="359" spans="1:5" x14ac:dyDescent="0.25">
      <c r="A359" s="722"/>
      <c r="B359" s="85">
        <v>2019</v>
      </c>
      <c r="C359" s="85">
        <v>2020</v>
      </c>
      <c r="D359" s="85">
        <v>2021</v>
      </c>
      <c r="E359" s="85">
        <v>2022</v>
      </c>
    </row>
    <row r="360" spans="1:5" ht="15.75" thickBot="1" x14ac:dyDescent="0.3">
      <c r="A360" s="723"/>
      <c r="B360" s="86" t="s">
        <v>6</v>
      </c>
      <c r="C360" s="86" t="s">
        <v>6</v>
      </c>
      <c r="D360" s="86" t="s">
        <v>6</v>
      </c>
      <c r="E360" s="86" t="s">
        <v>6</v>
      </c>
    </row>
    <row r="361" spans="1:5" ht="15.75" thickBot="1" x14ac:dyDescent="0.3">
      <c r="A361" s="88" t="s">
        <v>40</v>
      </c>
      <c r="B361" s="89">
        <f>B362+B363+B364+B365</f>
        <v>0</v>
      </c>
      <c r="C361" s="89">
        <f>C362+C363+C364+C365</f>
        <v>0</v>
      </c>
      <c r="D361" s="89">
        <f>D362+D363+D364+D365</f>
        <v>0</v>
      </c>
      <c r="E361" s="89">
        <f>E362+E363+E364+E365</f>
        <v>0</v>
      </c>
    </row>
    <row r="362" spans="1:5" ht="15.75" thickBot="1" x14ac:dyDescent="0.3">
      <c r="A362" s="75" t="s">
        <v>50</v>
      </c>
      <c r="B362" s="89"/>
      <c r="C362" s="89"/>
      <c r="D362" s="89"/>
      <c r="E362" s="89"/>
    </row>
    <row r="363" spans="1:5" ht="15.75" thickBot="1" x14ac:dyDescent="0.3">
      <c r="A363" s="75" t="s">
        <v>54</v>
      </c>
      <c r="B363" s="89"/>
      <c r="C363" s="89"/>
      <c r="D363" s="89"/>
      <c r="E363" s="89"/>
    </row>
    <row r="364" spans="1:5" ht="15.75" thickBot="1" x14ac:dyDescent="0.3">
      <c r="A364" s="75" t="s">
        <v>55</v>
      </c>
      <c r="B364" s="89"/>
      <c r="C364" s="89"/>
      <c r="D364" s="89"/>
      <c r="E364" s="89"/>
    </row>
    <row r="365" spans="1:5" ht="15.75" thickBot="1" x14ac:dyDescent="0.3">
      <c r="A365" s="75" t="s">
        <v>56</v>
      </c>
      <c r="B365" s="89"/>
      <c r="C365" s="89"/>
      <c r="D365" s="89"/>
      <c r="E365" s="89"/>
    </row>
    <row r="366" spans="1:5" ht="15.75" thickBot="1" x14ac:dyDescent="0.3">
      <c r="A366" s="88" t="s">
        <v>41</v>
      </c>
      <c r="B366" s="79">
        <f>B367+B368+B369+B370</f>
        <v>10000</v>
      </c>
      <c r="C366" s="79">
        <f>C367+C368+C369+C370</f>
        <v>10054.16</v>
      </c>
      <c r="D366" s="79">
        <f>D367+D368+D369+D370</f>
        <v>0</v>
      </c>
      <c r="E366" s="79">
        <f>E367+E368+E369+E370</f>
        <v>0</v>
      </c>
    </row>
    <row r="367" spans="1:5" ht="15.75" thickBot="1" x14ac:dyDescent="0.3">
      <c r="A367" s="75" t="s">
        <v>50</v>
      </c>
      <c r="B367" s="89">
        <f>+B353</f>
        <v>10000</v>
      </c>
      <c r="C367" s="89">
        <f>+C353</f>
        <v>10054.16</v>
      </c>
      <c r="D367" s="89">
        <f>+D353</f>
        <v>0</v>
      </c>
      <c r="E367" s="89">
        <f>+E353</f>
        <v>0</v>
      </c>
    </row>
    <row r="368" spans="1:5" ht="15.75" thickBot="1" x14ac:dyDescent="0.3">
      <c r="A368" s="75" t="s">
        <v>54</v>
      </c>
      <c r="B368" s="89"/>
      <c r="C368" s="89"/>
      <c r="D368" s="89"/>
      <c r="E368" s="89"/>
    </row>
    <row r="369" spans="1:5" ht="15.75" thickBot="1" x14ac:dyDescent="0.3">
      <c r="A369" s="75" t="s">
        <v>55</v>
      </c>
      <c r="B369" s="89"/>
      <c r="C369" s="89"/>
      <c r="D369" s="89"/>
      <c r="E369" s="89"/>
    </row>
    <row r="370" spans="1:5" ht="15.75" thickBot="1" x14ac:dyDescent="0.3">
      <c r="A370" s="75" t="s">
        <v>56</v>
      </c>
      <c r="B370" s="89"/>
      <c r="C370" s="89"/>
      <c r="D370" s="89"/>
      <c r="E370" s="89"/>
    </row>
    <row r="371" spans="1:5" ht="15.75" thickBot="1" x14ac:dyDescent="0.3">
      <c r="A371" s="78" t="s">
        <v>471</v>
      </c>
      <c r="B371" s="79">
        <f>B361+B366</f>
        <v>10000</v>
      </c>
      <c r="C371" s="79">
        <f>C361+C366</f>
        <v>10054.16</v>
      </c>
      <c r="D371" s="79">
        <f>D361+D366</f>
        <v>0</v>
      </c>
      <c r="E371" s="79">
        <f>E361+E366</f>
        <v>0</v>
      </c>
    </row>
    <row r="372" spans="1:5" ht="34.5" thickBot="1" x14ac:dyDescent="0.3">
      <c r="A372" s="92" t="s">
        <v>174</v>
      </c>
      <c r="B372" s="73" t="s">
        <v>472</v>
      </c>
      <c r="C372" s="84" t="s">
        <v>53</v>
      </c>
      <c r="D372" s="738" t="s">
        <v>473</v>
      </c>
      <c r="E372" s="739"/>
    </row>
    <row r="373" spans="1:5" ht="15.75" customHeight="1" thickBot="1" x14ac:dyDescent="0.3">
      <c r="A373" s="66" t="s">
        <v>9</v>
      </c>
      <c r="B373" s="497" t="s">
        <v>474</v>
      </c>
      <c r="C373" s="498"/>
      <c r="D373" s="498"/>
      <c r="E373" s="499"/>
    </row>
    <row r="374" spans="1:5" ht="15.75" thickBot="1" x14ac:dyDescent="0.3">
      <c r="A374" s="66" t="s">
        <v>14</v>
      </c>
      <c r="B374" s="531" t="s">
        <v>450</v>
      </c>
      <c r="C374" s="532"/>
      <c r="D374" s="532"/>
      <c r="E374" s="533"/>
    </row>
    <row r="375" spans="1:5" x14ac:dyDescent="0.25">
      <c r="A375" s="722"/>
      <c r="B375" s="85">
        <v>2019</v>
      </c>
      <c r="C375" s="85">
        <v>2020</v>
      </c>
      <c r="D375" s="85">
        <v>2021</v>
      </c>
      <c r="E375" s="85">
        <v>2022</v>
      </c>
    </row>
    <row r="376" spans="1:5" ht="15.75" thickBot="1" x14ac:dyDescent="0.3">
      <c r="A376" s="723"/>
      <c r="B376" s="86" t="s">
        <v>6</v>
      </c>
      <c r="C376" s="86" t="s">
        <v>6</v>
      </c>
      <c r="D376" s="86" t="s">
        <v>6</v>
      </c>
      <c r="E376" s="86" t="s">
        <v>6</v>
      </c>
    </row>
    <row r="377" spans="1:5" ht="15.75" thickBot="1" x14ac:dyDescent="0.3">
      <c r="A377" s="66" t="s">
        <v>8</v>
      </c>
      <c r="B377" s="38">
        <v>1</v>
      </c>
      <c r="C377" s="319"/>
      <c r="D377" s="364"/>
      <c r="E377" s="364"/>
    </row>
    <row r="378" spans="1:5" ht="15.75" thickBot="1" x14ac:dyDescent="0.3">
      <c r="A378" s="66" t="s">
        <v>15</v>
      </c>
      <c r="B378" s="6">
        <v>20000</v>
      </c>
      <c r="C378" s="6">
        <v>26000</v>
      </c>
      <c r="D378" s="91"/>
      <c r="E378" s="91"/>
    </row>
    <row r="379" spans="1:5" ht="15.75" thickBot="1" x14ac:dyDescent="0.3">
      <c r="A379" s="66" t="s">
        <v>23</v>
      </c>
      <c r="B379" s="91">
        <f>B378/B377</f>
        <v>20000</v>
      </c>
      <c r="C379" s="91" t="e">
        <f>C378/C377</f>
        <v>#DIV/0!</v>
      </c>
      <c r="D379" s="91" t="e">
        <f>D378/D377</f>
        <v>#DIV/0!</v>
      </c>
      <c r="E379" s="91" t="e">
        <f>E378/E377</f>
        <v>#DIV/0!</v>
      </c>
    </row>
    <row r="380" spans="1:5" ht="15.75" thickBot="1" x14ac:dyDescent="0.3">
      <c r="A380" s="66" t="s">
        <v>16</v>
      </c>
      <c r="B380" s="87" t="e">
        <f t="shared" ref="B380:E382" si="13">B377/A377-1</f>
        <v>#VALUE!</v>
      </c>
      <c r="C380" s="87">
        <f t="shared" si="13"/>
        <v>-1</v>
      </c>
      <c r="D380" s="87" t="e">
        <f t="shared" si="13"/>
        <v>#DIV/0!</v>
      </c>
      <c r="E380" s="87" t="e">
        <f t="shared" si="13"/>
        <v>#DIV/0!</v>
      </c>
    </row>
    <row r="381" spans="1:5" ht="15.75" thickBot="1" x14ac:dyDescent="0.3">
      <c r="A381" s="66" t="s">
        <v>17</v>
      </c>
      <c r="B381" s="87" t="e">
        <f t="shared" si="13"/>
        <v>#VALUE!</v>
      </c>
      <c r="C381" s="87">
        <f t="shared" si="13"/>
        <v>0.30000000000000004</v>
      </c>
      <c r="D381" s="87">
        <f t="shared" si="13"/>
        <v>-1</v>
      </c>
      <c r="E381" s="87" t="e">
        <f t="shared" si="13"/>
        <v>#DIV/0!</v>
      </c>
    </row>
    <row r="382" spans="1:5" ht="15.75" thickBot="1" x14ac:dyDescent="0.3">
      <c r="A382" s="66" t="s">
        <v>18</v>
      </c>
      <c r="B382" s="87" t="e">
        <f t="shared" si="13"/>
        <v>#VALUE!</v>
      </c>
      <c r="C382" s="87" t="e">
        <f t="shared" si="13"/>
        <v>#DIV/0!</v>
      </c>
      <c r="D382" s="87" t="e">
        <f t="shared" si="13"/>
        <v>#DIV/0!</v>
      </c>
      <c r="E382" s="87" t="e">
        <f t="shared" si="13"/>
        <v>#DIV/0!</v>
      </c>
    </row>
    <row r="383" spans="1:5" ht="15.75" thickBot="1" x14ac:dyDescent="0.3">
      <c r="A383" s="716" t="s">
        <v>177</v>
      </c>
      <c r="B383" s="717"/>
      <c r="C383" s="717"/>
      <c r="D383" s="717"/>
      <c r="E383" s="718"/>
    </row>
    <row r="384" spans="1:5" x14ac:dyDescent="0.25">
      <c r="A384" s="722"/>
      <c r="B384" s="85">
        <v>2019</v>
      </c>
      <c r="C384" s="85">
        <v>2020</v>
      </c>
      <c r="D384" s="85">
        <v>2021</v>
      </c>
      <c r="E384" s="85">
        <v>2022</v>
      </c>
    </row>
    <row r="385" spans="1:5" ht="15.75" thickBot="1" x14ac:dyDescent="0.3">
      <c r="A385" s="723"/>
      <c r="B385" s="86" t="s">
        <v>6</v>
      </c>
      <c r="C385" s="86" t="s">
        <v>6</v>
      </c>
      <c r="D385" s="86" t="s">
        <v>6</v>
      </c>
      <c r="E385" s="86" t="s">
        <v>6</v>
      </c>
    </row>
    <row r="386" spans="1:5" ht="15.75" thickBot="1" x14ac:dyDescent="0.3">
      <c r="A386" s="88" t="s">
        <v>40</v>
      </c>
      <c r="B386" s="89">
        <f>B387+B388+B389+B390</f>
        <v>0</v>
      </c>
      <c r="C386" s="89">
        <f>C387+C388+C389+C390</f>
        <v>0</v>
      </c>
      <c r="D386" s="89">
        <f>D387+D388+D389+D390</f>
        <v>0</v>
      </c>
      <c r="E386" s="89">
        <f>E387+E388+E389+E390</f>
        <v>0</v>
      </c>
    </row>
    <row r="387" spans="1:5" ht="15.75" thickBot="1" x14ac:dyDescent="0.3">
      <c r="A387" s="75" t="s">
        <v>50</v>
      </c>
      <c r="B387" s="89"/>
      <c r="C387" s="89"/>
      <c r="D387" s="89"/>
      <c r="E387" s="89"/>
    </row>
    <row r="388" spans="1:5" ht="15.75" thickBot="1" x14ac:dyDescent="0.3">
      <c r="A388" s="75" t="s">
        <v>54</v>
      </c>
      <c r="B388" s="89"/>
      <c r="C388" s="89"/>
      <c r="D388" s="89"/>
      <c r="E388" s="89"/>
    </row>
    <row r="389" spans="1:5" ht="15.75" thickBot="1" x14ac:dyDescent="0.3">
      <c r="A389" s="75" t="s">
        <v>55</v>
      </c>
      <c r="B389" s="89"/>
      <c r="C389" s="89"/>
      <c r="D389" s="89"/>
      <c r="E389" s="89"/>
    </row>
    <row r="390" spans="1:5" ht="15.75" thickBot="1" x14ac:dyDescent="0.3">
      <c r="A390" s="75" t="s">
        <v>56</v>
      </c>
      <c r="B390" s="89"/>
      <c r="C390" s="89"/>
      <c r="D390" s="89"/>
      <c r="E390" s="89"/>
    </row>
    <row r="391" spans="1:5" ht="15.75" thickBot="1" x14ac:dyDescent="0.3">
      <c r="A391" s="88" t="s">
        <v>41</v>
      </c>
      <c r="B391" s="79">
        <f>B392+B393+B394+B395</f>
        <v>20000</v>
      </c>
      <c r="C391" s="79">
        <f>C392+C393+C394+C395</f>
        <v>26000</v>
      </c>
      <c r="D391" s="79">
        <f>D392+D393+D394+D395</f>
        <v>0</v>
      </c>
      <c r="E391" s="79">
        <f>E392+E393+E394+E395</f>
        <v>0</v>
      </c>
    </row>
    <row r="392" spans="1:5" ht="15.75" thickBot="1" x14ac:dyDescent="0.3">
      <c r="A392" s="75" t="s">
        <v>50</v>
      </c>
      <c r="B392" s="89">
        <f>+B378</f>
        <v>20000</v>
      </c>
      <c r="C392" s="89">
        <f>+C378</f>
        <v>26000</v>
      </c>
      <c r="D392" s="89">
        <f>+D378</f>
        <v>0</v>
      </c>
      <c r="E392" s="89">
        <f>+E378</f>
        <v>0</v>
      </c>
    </row>
    <row r="393" spans="1:5" ht="15.75" thickBot="1" x14ac:dyDescent="0.3">
      <c r="A393" s="75" t="s">
        <v>54</v>
      </c>
      <c r="B393" s="89"/>
      <c r="C393" s="89"/>
      <c r="D393" s="89"/>
      <c r="E393" s="89"/>
    </row>
    <row r="394" spans="1:5" ht="15.75" thickBot="1" x14ac:dyDescent="0.3">
      <c r="A394" s="75" t="s">
        <v>55</v>
      </c>
      <c r="B394" s="89"/>
      <c r="C394" s="89"/>
      <c r="D394" s="89"/>
      <c r="E394" s="89"/>
    </row>
    <row r="395" spans="1:5" ht="15.75" thickBot="1" x14ac:dyDescent="0.3">
      <c r="A395" s="75" t="s">
        <v>56</v>
      </c>
      <c r="B395" s="89"/>
      <c r="C395" s="89"/>
      <c r="D395" s="89"/>
      <c r="E395" s="89"/>
    </row>
    <row r="396" spans="1:5" ht="15.75" thickBot="1" x14ac:dyDescent="0.3">
      <c r="A396" s="78" t="s">
        <v>475</v>
      </c>
      <c r="B396" s="79">
        <f>B386+B391</f>
        <v>20000</v>
      </c>
      <c r="C396" s="79">
        <f>C386+C391</f>
        <v>26000</v>
      </c>
      <c r="D396" s="79">
        <f>D386+D391</f>
        <v>0</v>
      </c>
      <c r="E396" s="79">
        <f>E386+E391</f>
        <v>0</v>
      </c>
    </row>
    <row r="397" spans="1:5" ht="23.25" thickBot="1" x14ac:dyDescent="0.3">
      <c r="A397" s="92" t="s">
        <v>178</v>
      </c>
      <c r="B397" s="73" t="s">
        <v>476</v>
      </c>
      <c r="C397" s="84" t="s">
        <v>53</v>
      </c>
      <c r="D397" s="738" t="s">
        <v>477</v>
      </c>
      <c r="E397" s="739"/>
    </row>
    <row r="398" spans="1:5" ht="15.75" customHeight="1" thickBot="1" x14ac:dyDescent="0.3">
      <c r="A398" s="66" t="s">
        <v>9</v>
      </c>
      <c r="B398" s="497" t="s">
        <v>478</v>
      </c>
      <c r="C398" s="498"/>
      <c r="D398" s="498"/>
      <c r="E398" s="499"/>
    </row>
    <row r="399" spans="1:5" ht="15.75" thickBot="1" x14ac:dyDescent="0.3">
      <c r="A399" s="66" t="s">
        <v>14</v>
      </c>
      <c r="B399" s="531" t="s">
        <v>154</v>
      </c>
      <c r="C399" s="532"/>
      <c r="D399" s="532"/>
      <c r="E399" s="533"/>
    </row>
    <row r="400" spans="1:5" x14ac:dyDescent="0.25">
      <c r="A400" s="722"/>
      <c r="B400" s="85">
        <v>2019</v>
      </c>
      <c r="C400" s="85">
        <v>2020</v>
      </c>
      <c r="D400" s="85">
        <v>2021</v>
      </c>
      <c r="E400" s="85">
        <v>2022</v>
      </c>
    </row>
    <row r="401" spans="1:5" ht="15.75" thickBot="1" x14ac:dyDescent="0.3">
      <c r="A401" s="723"/>
      <c r="B401" s="86" t="s">
        <v>6</v>
      </c>
      <c r="C401" s="86" t="s">
        <v>6</v>
      </c>
      <c r="D401" s="86" t="s">
        <v>6</v>
      </c>
      <c r="E401" s="86" t="s">
        <v>6</v>
      </c>
    </row>
    <row r="402" spans="1:5" ht="15.75" thickBot="1" x14ac:dyDescent="0.3">
      <c r="A402" s="66" t="s">
        <v>8</v>
      </c>
      <c r="B402" s="365">
        <v>0.8</v>
      </c>
      <c r="C402" s="319">
        <v>1.2</v>
      </c>
      <c r="D402" s="364"/>
      <c r="E402" s="364"/>
    </row>
    <row r="403" spans="1:5" ht="15.75" thickBot="1" x14ac:dyDescent="0.3">
      <c r="A403" s="66" t="s">
        <v>15</v>
      </c>
      <c r="B403" s="6">
        <v>70000</v>
      </c>
      <c r="C403" s="6">
        <v>130000</v>
      </c>
      <c r="D403" s="91"/>
      <c r="E403" s="91"/>
    </row>
    <row r="404" spans="1:5" ht="15.75" thickBot="1" x14ac:dyDescent="0.3">
      <c r="A404" s="66" t="s">
        <v>23</v>
      </c>
      <c r="B404" s="91">
        <f>B403/B402</f>
        <v>87500</v>
      </c>
      <c r="C404" s="91">
        <f>C403/C402</f>
        <v>108333.33333333334</v>
      </c>
      <c r="D404" s="91" t="e">
        <f>D403/D402</f>
        <v>#DIV/0!</v>
      </c>
      <c r="E404" s="91" t="e">
        <f>E403/E402</f>
        <v>#DIV/0!</v>
      </c>
    </row>
    <row r="405" spans="1:5" ht="15.75" thickBot="1" x14ac:dyDescent="0.3">
      <c r="A405" s="66" t="s">
        <v>16</v>
      </c>
      <c r="B405" s="87" t="e">
        <f t="shared" ref="B405:E407" si="14">B402/A402-1</f>
        <v>#VALUE!</v>
      </c>
      <c r="C405" s="87">
        <f t="shared" si="14"/>
        <v>0.49999999999999978</v>
      </c>
      <c r="D405" s="87">
        <f t="shared" si="14"/>
        <v>-1</v>
      </c>
      <c r="E405" s="87" t="e">
        <f t="shared" si="14"/>
        <v>#DIV/0!</v>
      </c>
    </row>
    <row r="406" spans="1:5" ht="15.75" thickBot="1" x14ac:dyDescent="0.3">
      <c r="A406" s="66" t="s">
        <v>17</v>
      </c>
      <c r="B406" s="87" t="e">
        <f t="shared" si="14"/>
        <v>#VALUE!</v>
      </c>
      <c r="C406" s="87">
        <f t="shared" si="14"/>
        <v>0.85714285714285721</v>
      </c>
      <c r="D406" s="87">
        <f t="shared" si="14"/>
        <v>-1</v>
      </c>
      <c r="E406" s="87" t="e">
        <f t="shared" si="14"/>
        <v>#DIV/0!</v>
      </c>
    </row>
    <row r="407" spans="1:5" ht="15.75" thickBot="1" x14ac:dyDescent="0.3">
      <c r="A407" s="66" t="s">
        <v>18</v>
      </c>
      <c r="B407" s="87" t="e">
        <f t="shared" si="14"/>
        <v>#VALUE!</v>
      </c>
      <c r="C407" s="87">
        <f t="shared" si="14"/>
        <v>0.23809523809523814</v>
      </c>
      <c r="D407" s="87" t="e">
        <f t="shared" si="14"/>
        <v>#DIV/0!</v>
      </c>
      <c r="E407" s="87" t="e">
        <f t="shared" si="14"/>
        <v>#DIV/0!</v>
      </c>
    </row>
    <row r="408" spans="1:5" ht="15.75" thickBot="1" x14ac:dyDescent="0.3">
      <c r="A408" s="716" t="s">
        <v>182</v>
      </c>
      <c r="B408" s="717"/>
      <c r="C408" s="717"/>
      <c r="D408" s="717"/>
      <c r="E408" s="718"/>
    </row>
    <row r="409" spans="1:5" x14ac:dyDescent="0.25">
      <c r="A409" s="722"/>
      <c r="B409" s="85">
        <v>2019</v>
      </c>
      <c r="C409" s="85">
        <v>2020</v>
      </c>
      <c r="D409" s="85">
        <v>2021</v>
      </c>
      <c r="E409" s="85">
        <v>2022</v>
      </c>
    </row>
    <row r="410" spans="1:5" ht="15.75" thickBot="1" x14ac:dyDescent="0.3">
      <c r="A410" s="723"/>
      <c r="B410" s="86" t="s">
        <v>6</v>
      </c>
      <c r="C410" s="86" t="s">
        <v>6</v>
      </c>
      <c r="D410" s="86" t="s">
        <v>6</v>
      </c>
      <c r="E410" s="86" t="s">
        <v>6</v>
      </c>
    </row>
    <row r="411" spans="1:5" ht="15.75" thickBot="1" x14ac:dyDescent="0.3">
      <c r="A411" s="88" t="s">
        <v>40</v>
      </c>
      <c r="B411" s="89">
        <f>B412+B413+B414+B415</f>
        <v>0</v>
      </c>
      <c r="C411" s="89">
        <f>C412+C413+C414+C415</f>
        <v>0</v>
      </c>
      <c r="D411" s="89">
        <f>D412+D413+D414+D415</f>
        <v>0</v>
      </c>
      <c r="E411" s="89">
        <f>E412+E413+E414+E415</f>
        <v>0</v>
      </c>
    </row>
    <row r="412" spans="1:5" ht="15.75" thickBot="1" x14ac:dyDescent="0.3">
      <c r="A412" s="75" t="s">
        <v>50</v>
      </c>
      <c r="B412" s="89"/>
      <c r="C412" s="89"/>
      <c r="D412" s="89"/>
      <c r="E412" s="89"/>
    </row>
    <row r="413" spans="1:5" ht="15.75" thickBot="1" x14ac:dyDescent="0.3">
      <c r="A413" s="75" t="s">
        <v>54</v>
      </c>
      <c r="B413" s="89"/>
      <c r="C413" s="89"/>
      <c r="D413" s="89"/>
      <c r="E413" s="89"/>
    </row>
    <row r="414" spans="1:5" ht="15.75" thickBot="1" x14ac:dyDescent="0.3">
      <c r="A414" s="75" t="s">
        <v>55</v>
      </c>
      <c r="B414" s="89"/>
      <c r="C414" s="89"/>
      <c r="D414" s="89"/>
      <c r="E414" s="89"/>
    </row>
    <row r="415" spans="1:5" ht="15.75" thickBot="1" x14ac:dyDescent="0.3">
      <c r="A415" s="75" t="s">
        <v>56</v>
      </c>
      <c r="B415" s="89"/>
      <c r="C415" s="89"/>
      <c r="D415" s="89"/>
      <c r="E415" s="89"/>
    </row>
    <row r="416" spans="1:5" ht="15.75" thickBot="1" x14ac:dyDescent="0.3">
      <c r="A416" s="88" t="s">
        <v>41</v>
      </c>
      <c r="B416" s="79">
        <f>B417+B418+B419+B420</f>
        <v>70000</v>
      </c>
      <c r="C416" s="79">
        <f>C417+C418+C419+C420</f>
        <v>130000</v>
      </c>
      <c r="D416" s="79">
        <f>D417+D418+D419+D420</f>
        <v>0</v>
      </c>
      <c r="E416" s="79">
        <f>E417+E418+E419+E420</f>
        <v>0</v>
      </c>
    </row>
    <row r="417" spans="1:5" ht="15.75" thickBot="1" x14ac:dyDescent="0.3">
      <c r="A417" s="75" t="s">
        <v>50</v>
      </c>
      <c r="B417" s="89">
        <f>+B403</f>
        <v>70000</v>
      </c>
      <c r="C417" s="89">
        <f>+C403</f>
        <v>130000</v>
      </c>
      <c r="D417" s="89">
        <f>+D403</f>
        <v>0</v>
      </c>
      <c r="E417" s="89">
        <f>+E403</f>
        <v>0</v>
      </c>
    </row>
    <row r="418" spans="1:5" ht="15.75" thickBot="1" x14ac:dyDescent="0.3">
      <c r="A418" s="75" t="s">
        <v>54</v>
      </c>
      <c r="B418" s="89"/>
      <c r="C418" s="89"/>
      <c r="D418" s="89"/>
      <c r="E418" s="89"/>
    </row>
    <row r="419" spans="1:5" ht="15.75" thickBot="1" x14ac:dyDescent="0.3">
      <c r="A419" s="75" t="s">
        <v>55</v>
      </c>
      <c r="B419" s="89"/>
      <c r="C419" s="89"/>
      <c r="D419" s="89"/>
      <c r="E419" s="89"/>
    </row>
    <row r="420" spans="1:5" ht="15.75" thickBot="1" x14ac:dyDescent="0.3">
      <c r="A420" s="75" t="s">
        <v>56</v>
      </c>
      <c r="B420" s="89"/>
      <c r="C420" s="89"/>
      <c r="D420" s="89"/>
      <c r="E420" s="89"/>
    </row>
    <row r="421" spans="1:5" ht="15.75" thickBot="1" x14ac:dyDescent="0.3">
      <c r="A421" s="78" t="s">
        <v>479</v>
      </c>
      <c r="B421" s="79">
        <f>B411+B416</f>
        <v>70000</v>
      </c>
      <c r="C421" s="79">
        <f>C411+C416</f>
        <v>130000</v>
      </c>
      <c r="D421" s="79">
        <f>D411+D416</f>
        <v>0</v>
      </c>
      <c r="E421" s="79">
        <f>E411+E416</f>
        <v>0</v>
      </c>
    </row>
    <row r="422" spans="1:5" ht="23.25" thickBot="1" x14ac:dyDescent="0.3">
      <c r="A422" s="92" t="s">
        <v>183</v>
      </c>
      <c r="B422" s="73" t="s">
        <v>480</v>
      </c>
      <c r="C422" s="84" t="s">
        <v>53</v>
      </c>
      <c r="D422" s="738" t="s">
        <v>481</v>
      </c>
      <c r="E422" s="739"/>
    </row>
    <row r="423" spans="1:5" ht="15.75" customHeight="1" thickBot="1" x14ac:dyDescent="0.3">
      <c r="A423" s="66" t="s">
        <v>9</v>
      </c>
      <c r="B423" s="497" t="s">
        <v>482</v>
      </c>
      <c r="C423" s="498"/>
      <c r="D423" s="498"/>
      <c r="E423" s="499"/>
    </row>
    <row r="424" spans="1:5" ht="15.75" thickBot="1" x14ac:dyDescent="0.3">
      <c r="A424" s="66" t="s">
        <v>14</v>
      </c>
      <c r="B424" s="531" t="s">
        <v>483</v>
      </c>
      <c r="C424" s="532"/>
      <c r="D424" s="532"/>
      <c r="E424" s="533"/>
    </row>
    <row r="425" spans="1:5" x14ac:dyDescent="0.25">
      <c r="A425" s="722"/>
      <c r="B425" s="85">
        <v>2019</v>
      </c>
      <c r="C425" s="85">
        <v>2020</v>
      </c>
      <c r="D425" s="85">
        <v>2021</v>
      </c>
      <c r="E425" s="85">
        <v>2022</v>
      </c>
    </row>
    <row r="426" spans="1:5" ht="15.75" thickBot="1" x14ac:dyDescent="0.3">
      <c r="A426" s="723"/>
      <c r="B426" s="86" t="s">
        <v>6</v>
      </c>
      <c r="C426" s="86" t="s">
        <v>6</v>
      </c>
      <c r="D426" s="86" t="s">
        <v>6</v>
      </c>
      <c r="E426" s="86" t="s">
        <v>6</v>
      </c>
    </row>
    <row r="427" spans="1:5" ht="15.75" thickBot="1" x14ac:dyDescent="0.3">
      <c r="A427" s="66" t="s">
        <v>8</v>
      </c>
      <c r="B427" s="365">
        <v>800</v>
      </c>
      <c r="C427" s="319">
        <v>840</v>
      </c>
      <c r="D427" s="364"/>
      <c r="E427" s="364"/>
    </row>
    <row r="428" spans="1:5" ht="15.75" thickBot="1" x14ac:dyDescent="0.3">
      <c r="A428" s="66" t="s">
        <v>15</v>
      </c>
      <c r="B428" s="6">
        <v>20000</v>
      </c>
      <c r="C428" s="6">
        <v>22300</v>
      </c>
      <c r="D428" s="91"/>
      <c r="E428" s="91"/>
    </row>
    <row r="429" spans="1:5" ht="15.75" thickBot="1" x14ac:dyDescent="0.3">
      <c r="A429" s="66" t="s">
        <v>23</v>
      </c>
      <c r="B429" s="91">
        <f>B428/B427</f>
        <v>25</v>
      </c>
      <c r="C429" s="91">
        <f>C428/C427</f>
        <v>26.547619047619047</v>
      </c>
      <c r="D429" s="91" t="e">
        <f>D428/D427</f>
        <v>#DIV/0!</v>
      </c>
      <c r="E429" s="91" t="e">
        <f>E428/E427</f>
        <v>#DIV/0!</v>
      </c>
    </row>
    <row r="430" spans="1:5" ht="15.75" thickBot="1" x14ac:dyDescent="0.3">
      <c r="A430" s="66" t="s">
        <v>16</v>
      </c>
      <c r="B430" s="87" t="e">
        <f t="shared" ref="B430:E432" si="15">B427/A427-1</f>
        <v>#VALUE!</v>
      </c>
      <c r="C430" s="87">
        <f t="shared" si="15"/>
        <v>5.0000000000000044E-2</v>
      </c>
      <c r="D430" s="87">
        <f t="shared" si="15"/>
        <v>-1</v>
      </c>
      <c r="E430" s="87" t="e">
        <f t="shared" si="15"/>
        <v>#DIV/0!</v>
      </c>
    </row>
    <row r="431" spans="1:5" ht="15.75" thickBot="1" x14ac:dyDescent="0.3">
      <c r="A431" s="66" t="s">
        <v>17</v>
      </c>
      <c r="B431" s="87" t="e">
        <f t="shared" si="15"/>
        <v>#VALUE!</v>
      </c>
      <c r="C431" s="87">
        <f t="shared" si="15"/>
        <v>0.11499999999999999</v>
      </c>
      <c r="D431" s="87">
        <f t="shared" si="15"/>
        <v>-1</v>
      </c>
      <c r="E431" s="87" t="e">
        <f t="shared" si="15"/>
        <v>#DIV/0!</v>
      </c>
    </row>
    <row r="432" spans="1:5" ht="15.75" thickBot="1" x14ac:dyDescent="0.3">
      <c r="A432" s="66" t="s">
        <v>18</v>
      </c>
      <c r="B432" s="87" t="e">
        <f t="shared" si="15"/>
        <v>#VALUE!</v>
      </c>
      <c r="C432" s="87">
        <f t="shared" si="15"/>
        <v>6.1904761904761907E-2</v>
      </c>
      <c r="D432" s="87" t="e">
        <f t="shared" si="15"/>
        <v>#DIV/0!</v>
      </c>
      <c r="E432" s="87" t="e">
        <f t="shared" si="15"/>
        <v>#DIV/0!</v>
      </c>
    </row>
    <row r="433" spans="1:5" ht="15.75" thickBot="1" x14ac:dyDescent="0.3">
      <c r="A433" s="716" t="s">
        <v>186</v>
      </c>
      <c r="B433" s="717"/>
      <c r="C433" s="717"/>
      <c r="D433" s="717"/>
      <c r="E433" s="718"/>
    </row>
    <row r="434" spans="1:5" x14ac:dyDescent="0.25">
      <c r="A434" s="722"/>
      <c r="B434" s="85">
        <v>2019</v>
      </c>
      <c r="C434" s="85">
        <v>2020</v>
      </c>
      <c r="D434" s="85">
        <v>2021</v>
      </c>
      <c r="E434" s="85">
        <v>2022</v>
      </c>
    </row>
    <row r="435" spans="1:5" ht="15.75" thickBot="1" x14ac:dyDescent="0.3">
      <c r="A435" s="723"/>
      <c r="B435" s="86" t="s">
        <v>6</v>
      </c>
      <c r="C435" s="86" t="s">
        <v>6</v>
      </c>
      <c r="D435" s="86" t="s">
        <v>6</v>
      </c>
      <c r="E435" s="86" t="s">
        <v>6</v>
      </c>
    </row>
    <row r="436" spans="1:5" ht="15.75" thickBot="1" x14ac:dyDescent="0.3">
      <c r="A436" s="88" t="s">
        <v>40</v>
      </c>
      <c r="B436" s="89">
        <f>B437+B438+B439+B440</f>
        <v>0</v>
      </c>
      <c r="C436" s="89">
        <f>C437+C438+C439+C440</f>
        <v>0</v>
      </c>
      <c r="D436" s="89">
        <f>D437+D438+D439+D440</f>
        <v>0</v>
      </c>
      <c r="E436" s="89">
        <f>E437+E438+E439+E440</f>
        <v>0</v>
      </c>
    </row>
    <row r="437" spans="1:5" ht="15.75" thickBot="1" x14ac:dyDescent="0.3">
      <c r="A437" s="75" t="s">
        <v>50</v>
      </c>
      <c r="B437" s="89"/>
      <c r="C437" s="89"/>
      <c r="D437" s="89"/>
      <c r="E437" s="89"/>
    </row>
    <row r="438" spans="1:5" ht="15.75" thickBot="1" x14ac:dyDescent="0.3">
      <c r="A438" s="75" t="s">
        <v>54</v>
      </c>
      <c r="B438" s="89"/>
      <c r="C438" s="89"/>
      <c r="D438" s="89"/>
      <c r="E438" s="89"/>
    </row>
    <row r="439" spans="1:5" ht="15.75" thickBot="1" x14ac:dyDescent="0.3">
      <c r="A439" s="75" t="s">
        <v>55</v>
      </c>
      <c r="B439" s="89"/>
      <c r="C439" s="89"/>
      <c r="D439" s="89"/>
      <c r="E439" s="89"/>
    </row>
    <row r="440" spans="1:5" ht="15.75" thickBot="1" x14ac:dyDescent="0.3">
      <c r="A440" s="75" t="s">
        <v>56</v>
      </c>
      <c r="B440" s="89"/>
      <c r="C440" s="89"/>
      <c r="D440" s="89"/>
      <c r="E440" s="89"/>
    </row>
    <row r="441" spans="1:5" ht="15.75" thickBot="1" x14ac:dyDescent="0.3">
      <c r="A441" s="88" t="s">
        <v>41</v>
      </c>
      <c r="B441" s="79">
        <f>B442+B443+B444+B445</f>
        <v>20000</v>
      </c>
      <c r="C441" s="79">
        <f>C442+C443+C444+C445</f>
        <v>22300</v>
      </c>
      <c r="D441" s="79">
        <f>D442+D443+D444+D445</f>
        <v>0</v>
      </c>
      <c r="E441" s="79">
        <f>E442+E443+E444+E445</f>
        <v>0</v>
      </c>
    </row>
    <row r="442" spans="1:5" ht="15.75" thickBot="1" x14ac:dyDescent="0.3">
      <c r="A442" s="75" t="s">
        <v>50</v>
      </c>
      <c r="B442" s="89">
        <f>+B428</f>
        <v>20000</v>
      </c>
      <c r="C442" s="89">
        <f>+C428</f>
        <v>22300</v>
      </c>
      <c r="D442" s="89">
        <f>+D428</f>
        <v>0</v>
      </c>
      <c r="E442" s="89">
        <f>+E428</f>
        <v>0</v>
      </c>
    </row>
    <row r="443" spans="1:5" ht="15.75" thickBot="1" x14ac:dyDescent="0.3">
      <c r="A443" s="75" t="s">
        <v>54</v>
      </c>
      <c r="B443" s="89"/>
      <c r="C443" s="89"/>
      <c r="D443" s="89"/>
      <c r="E443" s="89"/>
    </row>
    <row r="444" spans="1:5" ht="15.75" thickBot="1" x14ac:dyDescent="0.3">
      <c r="A444" s="75" t="s">
        <v>55</v>
      </c>
      <c r="B444" s="89"/>
      <c r="C444" s="89"/>
      <c r="D444" s="89"/>
      <c r="E444" s="89"/>
    </row>
    <row r="445" spans="1:5" ht="15.75" thickBot="1" x14ac:dyDescent="0.3">
      <c r="A445" s="75" t="s">
        <v>56</v>
      </c>
      <c r="B445" s="89"/>
      <c r="C445" s="89"/>
      <c r="D445" s="89"/>
      <c r="E445" s="89"/>
    </row>
    <row r="446" spans="1:5" ht="15.75" thickBot="1" x14ac:dyDescent="0.3">
      <c r="A446" s="78" t="s">
        <v>484</v>
      </c>
      <c r="B446" s="79">
        <f>B436+B441</f>
        <v>20000</v>
      </c>
      <c r="C446" s="79">
        <f>C436+C441</f>
        <v>22300</v>
      </c>
      <c r="D446" s="79">
        <f>D436+D441</f>
        <v>0</v>
      </c>
      <c r="E446" s="79">
        <f>E436+E441</f>
        <v>0</v>
      </c>
    </row>
    <row r="447" spans="1:5" ht="23.25" thickBot="1" x14ac:dyDescent="0.3">
      <c r="A447" s="92" t="s">
        <v>187</v>
      </c>
      <c r="B447" s="73" t="s">
        <v>485</v>
      </c>
      <c r="C447" s="84" t="s">
        <v>53</v>
      </c>
      <c r="D447" s="738" t="s">
        <v>486</v>
      </c>
      <c r="E447" s="739"/>
    </row>
    <row r="448" spans="1:5" ht="15.75" customHeight="1" thickBot="1" x14ac:dyDescent="0.3">
      <c r="A448" s="66" t="s">
        <v>9</v>
      </c>
      <c r="B448" s="497" t="s">
        <v>487</v>
      </c>
      <c r="C448" s="498"/>
      <c r="D448" s="498"/>
      <c r="E448" s="499"/>
    </row>
    <row r="449" spans="1:5" ht="15.75" thickBot="1" x14ac:dyDescent="0.3">
      <c r="A449" s="66" t="s">
        <v>14</v>
      </c>
      <c r="B449" s="531" t="s">
        <v>483</v>
      </c>
      <c r="C449" s="532"/>
      <c r="D449" s="532"/>
      <c r="E449" s="533"/>
    </row>
    <row r="450" spans="1:5" x14ac:dyDescent="0.25">
      <c r="A450" s="722"/>
      <c r="B450" s="85">
        <v>2019</v>
      </c>
      <c r="C450" s="85">
        <v>2020</v>
      </c>
      <c r="D450" s="85">
        <v>2021</v>
      </c>
      <c r="E450" s="85">
        <v>2022</v>
      </c>
    </row>
    <row r="451" spans="1:5" ht="15.75" thickBot="1" x14ac:dyDescent="0.3">
      <c r="A451" s="723"/>
      <c r="B451" s="86" t="s">
        <v>6</v>
      </c>
      <c r="C451" s="86" t="s">
        <v>6</v>
      </c>
      <c r="D451" s="86" t="s">
        <v>6</v>
      </c>
      <c r="E451" s="86" t="s">
        <v>6</v>
      </c>
    </row>
    <row r="452" spans="1:5" ht="15.75" thickBot="1" x14ac:dyDescent="0.3">
      <c r="A452" s="66" t="s">
        <v>8</v>
      </c>
      <c r="B452" s="365">
        <v>100</v>
      </c>
      <c r="C452" s="319">
        <v>150</v>
      </c>
      <c r="D452" s="364"/>
      <c r="E452" s="364"/>
    </row>
    <row r="453" spans="1:5" ht="15.75" thickBot="1" x14ac:dyDescent="0.3">
      <c r="A453" s="66" t="s">
        <v>15</v>
      </c>
      <c r="B453" s="6">
        <v>28573</v>
      </c>
      <c r="C453" s="6">
        <v>41963.031999999999</v>
      </c>
      <c r="D453" s="91"/>
      <c r="E453" s="91"/>
    </row>
    <row r="454" spans="1:5" ht="15.75" thickBot="1" x14ac:dyDescent="0.3">
      <c r="A454" s="66" t="s">
        <v>23</v>
      </c>
      <c r="B454" s="91">
        <f>B453/B452</f>
        <v>285.73</v>
      </c>
      <c r="C454" s="91">
        <f>C453/C452</f>
        <v>279.75354666666664</v>
      </c>
      <c r="D454" s="91" t="e">
        <f>D453/D452</f>
        <v>#DIV/0!</v>
      </c>
      <c r="E454" s="91" t="e">
        <f>E453/E452</f>
        <v>#DIV/0!</v>
      </c>
    </row>
    <row r="455" spans="1:5" ht="15.75" thickBot="1" x14ac:dyDescent="0.3">
      <c r="A455" s="66" t="s">
        <v>16</v>
      </c>
      <c r="B455" s="87" t="e">
        <f t="shared" ref="B455:E457" si="16">B452/A452-1</f>
        <v>#VALUE!</v>
      </c>
      <c r="C455" s="87">
        <f t="shared" si="16"/>
        <v>0.5</v>
      </c>
      <c r="D455" s="87">
        <f t="shared" si="16"/>
        <v>-1</v>
      </c>
      <c r="E455" s="87" t="e">
        <f t="shared" si="16"/>
        <v>#DIV/0!</v>
      </c>
    </row>
    <row r="456" spans="1:5" ht="15.75" thickBot="1" x14ac:dyDescent="0.3">
      <c r="A456" s="66" t="s">
        <v>17</v>
      </c>
      <c r="B456" s="87" t="e">
        <f t="shared" si="16"/>
        <v>#VALUE!</v>
      </c>
      <c r="C456" s="87">
        <f t="shared" si="16"/>
        <v>0.46862534560599167</v>
      </c>
      <c r="D456" s="87">
        <f t="shared" si="16"/>
        <v>-1</v>
      </c>
      <c r="E456" s="87" t="e">
        <f t="shared" si="16"/>
        <v>#DIV/0!</v>
      </c>
    </row>
    <row r="457" spans="1:5" ht="15.75" thickBot="1" x14ac:dyDescent="0.3">
      <c r="A457" s="66" t="s">
        <v>18</v>
      </c>
      <c r="B457" s="87" t="e">
        <f t="shared" si="16"/>
        <v>#VALUE!</v>
      </c>
      <c r="C457" s="87">
        <f t="shared" si="16"/>
        <v>-2.0916436262672367E-2</v>
      </c>
      <c r="D457" s="87" t="e">
        <f t="shared" si="16"/>
        <v>#DIV/0!</v>
      </c>
      <c r="E457" s="87" t="e">
        <f t="shared" si="16"/>
        <v>#DIV/0!</v>
      </c>
    </row>
    <row r="458" spans="1:5" ht="15.75" thickBot="1" x14ac:dyDescent="0.3">
      <c r="A458" s="716" t="s">
        <v>189</v>
      </c>
      <c r="B458" s="717"/>
      <c r="C458" s="717"/>
      <c r="D458" s="717"/>
      <c r="E458" s="718"/>
    </row>
    <row r="459" spans="1:5" x14ac:dyDescent="0.25">
      <c r="A459" s="722"/>
      <c r="B459" s="85">
        <v>2019</v>
      </c>
      <c r="C459" s="85">
        <v>2020</v>
      </c>
      <c r="D459" s="85">
        <v>2021</v>
      </c>
      <c r="E459" s="85">
        <v>2022</v>
      </c>
    </row>
    <row r="460" spans="1:5" ht="15.75" thickBot="1" x14ac:dyDescent="0.3">
      <c r="A460" s="723"/>
      <c r="B460" s="86" t="s">
        <v>6</v>
      </c>
      <c r="C460" s="86" t="s">
        <v>6</v>
      </c>
      <c r="D460" s="86" t="s">
        <v>6</v>
      </c>
      <c r="E460" s="86" t="s">
        <v>6</v>
      </c>
    </row>
    <row r="461" spans="1:5" ht="15.75" thickBot="1" x14ac:dyDescent="0.3">
      <c r="A461" s="88" t="s">
        <v>40</v>
      </c>
      <c r="B461" s="89">
        <f>B462+B463+B464+B465</f>
        <v>0</v>
      </c>
      <c r="C461" s="89">
        <f>C462+C463+C464+C465</f>
        <v>0</v>
      </c>
      <c r="D461" s="89">
        <f>D462+D463+D464+D465</f>
        <v>0</v>
      </c>
      <c r="E461" s="89">
        <f>E462+E463+E464+E465</f>
        <v>0</v>
      </c>
    </row>
    <row r="462" spans="1:5" ht="15.75" thickBot="1" x14ac:dyDescent="0.3">
      <c r="A462" s="75" t="s">
        <v>50</v>
      </c>
      <c r="B462" s="89"/>
      <c r="C462" s="89"/>
      <c r="D462" s="89"/>
      <c r="E462" s="89"/>
    </row>
    <row r="463" spans="1:5" ht="15.75" thickBot="1" x14ac:dyDescent="0.3">
      <c r="A463" s="75" t="s">
        <v>54</v>
      </c>
      <c r="B463" s="89"/>
      <c r="C463" s="89"/>
      <c r="D463" s="89"/>
      <c r="E463" s="89"/>
    </row>
    <row r="464" spans="1:5" ht="15.75" thickBot="1" x14ac:dyDescent="0.3">
      <c r="A464" s="75" t="s">
        <v>55</v>
      </c>
      <c r="B464" s="89"/>
      <c r="C464" s="89"/>
      <c r="D464" s="89"/>
      <c r="E464" s="89"/>
    </row>
    <row r="465" spans="1:5" ht="15.75" thickBot="1" x14ac:dyDescent="0.3">
      <c r="A465" s="75" t="s">
        <v>56</v>
      </c>
      <c r="B465" s="89"/>
      <c r="C465" s="89"/>
      <c r="D465" s="89"/>
      <c r="E465" s="89"/>
    </row>
    <row r="466" spans="1:5" ht="15.75" thickBot="1" x14ac:dyDescent="0.3">
      <c r="A466" s="88" t="s">
        <v>41</v>
      </c>
      <c r="B466" s="79">
        <f>B467+B468+B469+B470</f>
        <v>28573</v>
      </c>
      <c r="C466" s="79">
        <f>C467+C468+C469+C470</f>
        <v>41963.031999999999</v>
      </c>
      <c r="D466" s="79">
        <f>D467+D468+D469+D470</f>
        <v>0</v>
      </c>
      <c r="E466" s="79">
        <f>E467+E468+E469+E470</f>
        <v>0</v>
      </c>
    </row>
    <row r="467" spans="1:5" ht="15.75" thickBot="1" x14ac:dyDescent="0.3">
      <c r="A467" s="75" t="s">
        <v>50</v>
      </c>
      <c r="B467" s="89">
        <f>+B453</f>
        <v>28573</v>
      </c>
      <c r="C467" s="89">
        <f>+C453</f>
        <v>41963.031999999999</v>
      </c>
      <c r="D467" s="89">
        <f>+D453</f>
        <v>0</v>
      </c>
      <c r="E467" s="89">
        <f>+E453</f>
        <v>0</v>
      </c>
    </row>
    <row r="468" spans="1:5" ht="15.75" thickBot="1" x14ac:dyDescent="0.3">
      <c r="A468" s="75" t="s">
        <v>54</v>
      </c>
      <c r="B468" s="89"/>
      <c r="C468" s="89"/>
      <c r="D468" s="89"/>
      <c r="E468" s="89"/>
    </row>
    <row r="469" spans="1:5" ht="15.75" thickBot="1" x14ac:dyDescent="0.3">
      <c r="A469" s="75" t="s">
        <v>55</v>
      </c>
      <c r="B469" s="89"/>
      <c r="C469" s="89"/>
      <c r="D469" s="89"/>
      <c r="E469" s="89"/>
    </row>
    <row r="470" spans="1:5" ht="15.75" thickBot="1" x14ac:dyDescent="0.3">
      <c r="A470" s="75" t="s">
        <v>56</v>
      </c>
      <c r="B470" s="89"/>
      <c r="C470" s="89"/>
      <c r="D470" s="89"/>
      <c r="E470" s="89"/>
    </row>
    <row r="471" spans="1:5" ht="15.75" thickBot="1" x14ac:dyDescent="0.3">
      <c r="A471" s="78" t="s">
        <v>488</v>
      </c>
      <c r="B471" s="79">
        <f>B461+B466</f>
        <v>28573</v>
      </c>
      <c r="C471" s="79">
        <f>C461+C466</f>
        <v>41963.031999999999</v>
      </c>
      <c r="D471" s="79">
        <f>D461+D466</f>
        <v>0</v>
      </c>
      <c r="E471" s="79">
        <f>E461+E466</f>
        <v>0</v>
      </c>
    </row>
    <row r="472" spans="1:5" ht="23.25" thickBot="1" x14ac:dyDescent="0.3">
      <c r="A472" s="92" t="s">
        <v>279</v>
      </c>
      <c r="B472" s="73" t="s">
        <v>489</v>
      </c>
      <c r="C472" s="84" t="s">
        <v>53</v>
      </c>
      <c r="D472" s="738" t="s">
        <v>490</v>
      </c>
      <c r="E472" s="739"/>
    </row>
    <row r="473" spans="1:5" ht="15.75" customHeight="1" thickBot="1" x14ac:dyDescent="0.3">
      <c r="A473" s="66" t="s">
        <v>9</v>
      </c>
      <c r="B473" s="497" t="s">
        <v>491</v>
      </c>
      <c r="C473" s="498"/>
      <c r="D473" s="498"/>
      <c r="E473" s="499"/>
    </row>
    <row r="474" spans="1:5" ht="15.75" thickBot="1" x14ac:dyDescent="0.3">
      <c r="A474" s="66" t="s">
        <v>14</v>
      </c>
      <c r="B474" s="531" t="s">
        <v>483</v>
      </c>
      <c r="C474" s="532"/>
      <c r="D474" s="532"/>
      <c r="E474" s="533"/>
    </row>
    <row r="475" spans="1:5" x14ac:dyDescent="0.25">
      <c r="A475" s="722"/>
      <c r="B475" s="85">
        <v>2019</v>
      </c>
      <c r="C475" s="85">
        <v>2020</v>
      </c>
      <c r="D475" s="85">
        <v>2021</v>
      </c>
      <c r="E475" s="85">
        <v>2022</v>
      </c>
    </row>
    <row r="476" spans="1:5" ht="15.75" thickBot="1" x14ac:dyDescent="0.3">
      <c r="A476" s="723"/>
      <c r="B476" s="86" t="s">
        <v>6</v>
      </c>
      <c r="C476" s="86" t="s">
        <v>6</v>
      </c>
      <c r="D476" s="86" t="s">
        <v>6</v>
      </c>
      <c r="E476" s="86" t="s">
        <v>6</v>
      </c>
    </row>
    <row r="477" spans="1:5" ht="15.75" thickBot="1" x14ac:dyDescent="0.3">
      <c r="A477" s="66" t="s">
        <v>8</v>
      </c>
      <c r="B477" s="365">
        <v>600</v>
      </c>
      <c r="C477" s="319">
        <v>600</v>
      </c>
      <c r="D477" s="364"/>
      <c r="E477" s="364"/>
    </row>
    <row r="478" spans="1:5" ht="15.75" thickBot="1" x14ac:dyDescent="0.3">
      <c r="A478" s="66" t="s">
        <v>15</v>
      </c>
      <c r="B478" s="6">
        <v>10000</v>
      </c>
      <c r="C478" s="6">
        <v>7000</v>
      </c>
      <c r="D478" s="91"/>
      <c r="E478" s="91"/>
    </row>
    <row r="479" spans="1:5" ht="15.75" thickBot="1" x14ac:dyDescent="0.3">
      <c r="A479" s="66" t="s">
        <v>23</v>
      </c>
      <c r="B479" s="91">
        <f>B478/B477</f>
        <v>16.666666666666668</v>
      </c>
      <c r="C479" s="91">
        <f>C478/C477</f>
        <v>11.666666666666666</v>
      </c>
      <c r="D479" s="91" t="e">
        <f>D478/D477</f>
        <v>#DIV/0!</v>
      </c>
      <c r="E479" s="91" t="e">
        <f>E478/E477</f>
        <v>#DIV/0!</v>
      </c>
    </row>
    <row r="480" spans="1:5" ht="15.75" thickBot="1" x14ac:dyDescent="0.3">
      <c r="A480" s="66" t="s">
        <v>16</v>
      </c>
      <c r="B480" s="87" t="e">
        <f t="shared" ref="B480:E482" si="17">B477/A477-1</f>
        <v>#VALUE!</v>
      </c>
      <c r="C480" s="87">
        <f t="shared" si="17"/>
        <v>0</v>
      </c>
      <c r="D480" s="87">
        <f t="shared" si="17"/>
        <v>-1</v>
      </c>
      <c r="E480" s="87" t="e">
        <f t="shared" si="17"/>
        <v>#DIV/0!</v>
      </c>
    </row>
    <row r="481" spans="1:5" ht="15.75" thickBot="1" x14ac:dyDescent="0.3">
      <c r="A481" s="66" t="s">
        <v>17</v>
      </c>
      <c r="B481" s="87" t="e">
        <f t="shared" si="17"/>
        <v>#VALUE!</v>
      </c>
      <c r="C481" s="87">
        <f t="shared" si="17"/>
        <v>-0.30000000000000004</v>
      </c>
      <c r="D481" s="87">
        <f t="shared" si="17"/>
        <v>-1</v>
      </c>
      <c r="E481" s="87" t="e">
        <f t="shared" si="17"/>
        <v>#DIV/0!</v>
      </c>
    </row>
    <row r="482" spans="1:5" ht="15.75" thickBot="1" x14ac:dyDescent="0.3">
      <c r="A482" s="66" t="s">
        <v>18</v>
      </c>
      <c r="B482" s="87" t="e">
        <f t="shared" si="17"/>
        <v>#VALUE!</v>
      </c>
      <c r="C482" s="87">
        <f t="shared" si="17"/>
        <v>-0.30000000000000004</v>
      </c>
      <c r="D482" s="87" t="e">
        <f t="shared" si="17"/>
        <v>#DIV/0!</v>
      </c>
      <c r="E482" s="87" t="e">
        <f t="shared" si="17"/>
        <v>#DIV/0!</v>
      </c>
    </row>
    <row r="483" spans="1:5" ht="15.75" thickBot="1" x14ac:dyDescent="0.3">
      <c r="A483" s="716" t="s">
        <v>492</v>
      </c>
      <c r="B483" s="717"/>
      <c r="C483" s="717"/>
      <c r="D483" s="717"/>
      <c r="E483" s="718"/>
    </row>
    <row r="484" spans="1:5" x14ac:dyDescent="0.25">
      <c r="A484" s="722"/>
      <c r="B484" s="85">
        <v>2019</v>
      </c>
      <c r="C484" s="85">
        <v>2020</v>
      </c>
      <c r="D484" s="85">
        <v>2021</v>
      </c>
      <c r="E484" s="85">
        <v>2022</v>
      </c>
    </row>
    <row r="485" spans="1:5" ht="15.75" thickBot="1" x14ac:dyDescent="0.3">
      <c r="A485" s="723"/>
      <c r="B485" s="86" t="s">
        <v>6</v>
      </c>
      <c r="C485" s="86" t="s">
        <v>6</v>
      </c>
      <c r="D485" s="86" t="s">
        <v>6</v>
      </c>
      <c r="E485" s="86" t="s">
        <v>6</v>
      </c>
    </row>
    <row r="486" spans="1:5" ht="15.75" thickBot="1" x14ac:dyDescent="0.3">
      <c r="A486" s="88" t="s">
        <v>40</v>
      </c>
      <c r="B486" s="89">
        <f>B487+B488+B489+B490</f>
        <v>0</v>
      </c>
      <c r="C486" s="89">
        <f>C487+C488+C489+C490</f>
        <v>0</v>
      </c>
      <c r="D486" s="89">
        <f>D487+D488+D489+D490</f>
        <v>0</v>
      </c>
      <c r="E486" s="89">
        <f>E487+E488+E489+E490</f>
        <v>0</v>
      </c>
    </row>
    <row r="487" spans="1:5" ht="15.75" thickBot="1" x14ac:dyDescent="0.3">
      <c r="A487" s="75" t="s">
        <v>50</v>
      </c>
      <c r="B487" s="89"/>
      <c r="C487" s="89"/>
      <c r="D487" s="89"/>
      <c r="E487" s="89"/>
    </row>
    <row r="488" spans="1:5" ht="15.75" thickBot="1" x14ac:dyDescent="0.3">
      <c r="A488" s="75" t="s">
        <v>54</v>
      </c>
      <c r="B488" s="89"/>
      <c r="C488" s="89"/>
      <c r="D488" s="89"/>
      <c r="E488" s="89"/>
    </row>
    <row r="489" spans="1:5" ht="15.75" thickBot="1" x14ac:dyDescent="0.3">
      <c r="A489" s="75" t="s">
        <v>55</v>
      </c>
      <c r="B489" s="89"/>
      <c r="C489" s="89"/>
      <c r="D489" s="89"/>
      <c r="E489" s="89"/>
    </row>
    <row r="490" spans="1:5" ht="15.75" thickBot="1" x14ac:dyDescent="0.3">
      <c r="A490" s="75" t="s">
        <v>56</v>
      </c>
      <c r="B490" s="89"/>
      <c r="C490" s="89"/>
      <c r="D490" s="89"/>
      <c r="E490" s="89"/>
    </row>
    <row r="491" spans="1:5" ht="15.75" thickBot="1" x14ac:dyDescent="0.3">
      <c r="A491" s="88" t="s">
        <v>41</v>
      </c>
      <c r="B491" s="79">
        <f>B492+B493+B494+B495</f>
        <v>10000</v>
      </c>
      <c r="C491" s="79">
        <f>C492+C493+C494+C495</f>
        <v>7000</v>
      </c>
      <c r="D491" s="79">
        <f>D492+D493+D494+D495</f>
        <v>0</v>
      </c>
      <c r="E491" s="79">
        <f>E492+E493+E494+E495</f>
        <v>0</v>
      </c>
    </row>
    <row r="492" spans="1:5" ht="15.75" thickBot="1" x14ac:dyDescent="0.3">
      <c r="A492" s="75" t="s">
        <v>50</v>
      </c>
      <c r="B492" s="89">
        <f>+B478</f>
        <v>10000</v>
      </c>
      <c r="C492" s="89">
        <f>+C478</f>
        <v>7000</v>
      </c>
      <c r="D492" s="89">
        <f>+D478</f>
        <v>0</v>
      </c>
      <c r="E492" s="89">
        <f>+E478</f>
        <v>0</v>
      </c>
    </row>
    <row r="493" spans="1:5" ht="15.75" thickBot="1" x14ac:dyDescent="0.3">
      <c r="A493" s="75" t="s">
        <v>54</v>
      </c>
      <c r="B493" s="89"/>
      <c r="C493" s="89"/>
      <c r="D493" s="89"/>
      <c r="E493" s="89"/>
    </row>
    <row r="494" spans="1:5" ht="15.75" thickBot="1" x14ac:dyDescent="0.3">
      <c r="A494" s="75" t="s">
        <v>55</v>
      </c>
      <c r="B494" s="89"/>
      <c r="C494" s="89"/>
      <c r="D494" s="89"/>
      <c r="E494" s="89"/>
    </row>
    <row r="495" spans="1:5" ht="15.75" thickBot="1" x14ac:dyDescent="0.3">
      <c r="A495" s="75" t="s">
        <v>56</v>
      </c>
      <c r="B495" s="89"/>
      <c r="C495" s="89"/>
      <c r="D495" s="89"/>
      <c r="E495" s="89"/>
    </row>
    <row r="496" spans="1:5" ht="15.75" thickBot="1" x14ac:dyDescent="0.3">
      <c r="A496" s="78" t="s">
        <v>493</v>
      </c>
      <c r="B496" s="79">
        <f>B486+B491</f>
        <v>10000</v>
      </c>
      <c r="C496" s="79">
        <f>C486+C491</f>
        <v>7000</v>
      </c>
      <c r="D496" s="79">
        <f>D486+D491</f>
        <v>0</v>
      </c>
      <c r="E496" s="79">
        <f>E486+E491</f>
        <v>0</v>
      </c>
    </row>
    <row r="497" spans="1:5" ht="23.25" thickBot="1" x14ac:dyDescent="0.3">
      <c r="A497" s="92" t="s">
        <v>494</v>
      </c>
      <c r="B497" s="73" t="s">
        <v>495</v>
      </c>
      <c r="C497" s="84" t="s">
        <v>53</v>
      </c>
      <c r="D497" s="738" t="s">
        <v>496</v>
      </c>
      <c r="E497" s="739"/>
    </row>
    <row r="498" spans="1:5" ht="15.75" customHeight="1" thickBot="1" x14ac:dyDescent="0.3">
      <c r="A498" s="66" t="s">
        <v>9</v>
      </c>
      <c r="B498" s="497" t="s">
        <v>491</v>
      </c>
      <c r="C498" s="498"/>
      <c r="D498" s="498"/>
      <c r="E498" s="499"/>
    </row>
    <row r="499" spans="1:5" ht="15.75" thickBot="1" x14ac:dyDescent="0.3">
      <c r="A499" s="66" t="s">
        <v>14</v>
      </c>
      <c r="B499" s="531" t="s">
        <v>483</v>
      </c>
      <c r="C499" s="532"/>
      <c r="D499" s="532"/>
      <c r="E499" s="533"/>
    </row>
    <row r="500" spans="1:5" x14ac:dyDescent="0.25">
      <c r="A500" s="722"/>
      <c r="B500" s="85">
        <v>2019</v>
      </c>
      <c r="C500" s="85">
        <v>2020</v>
      </c>
      <c r="D500" s="85">
        <v>2021</v>
      </c>
      <c r="E500" s="85">
        <v>2022</v>
      </c>
    </row>
    <row r="501" spans="1:5" ht="15.75" thickBot="1" x14ac:dyDescent="0.3">
      <c r="A501" s="723"/>
      <c r="B501" s="86" t="s">
        <v>6</v>
      </c>
      <c r="C501" s="86" t="s">
        <v>6</v>
      </c>
      <c r="D501" s="86" t="s">
        <v>6</v>
      </c>
      <c r="E501" s="86" t="s">
        <v>6</v>
      </c>
    </row>
    <row r="502" spans="1:5" ht="15.75" thickBot="1" x14ac:dyDescent="0.3">
      <c r="A502" s="66" t="s">
        <v>8</v>
      </c>
      <c r="B502" s="365">
        <v>600</v>
      </c>
      <c r="C502" s="319">
        <v>600</v>
      </c>
      <c r="D502" s="364"/>
      <c r="E502" s="364"/>
    </row>
    <row r="503" spans="1:5" ht="15.75" thickBot="1" x14ac:dyDescent="0.3">
      <c r="A503" s="66" t="s">
        <v>15</v>
      </c>
      <c r="B503" s="6">
        <v>15000</v>
      </c>
      <c r="C503" s="6">
        <v>25960</v>
      </c>
      <c r="D503" s="91"/>
      <c r="E503" s="91"/>
    </row>
    <row r="504" spans="1:5" ht="15.75" thickBot="1" x14ac:dyDescent="0.3">
      <c r="A504" s="66" t="s">
        <v>23</v>
      </c>
      <c r="B504" s="91">
        <f>B503/B502</f>
        <v>25</v>
      </c>
      <c r="C504" s="91">
        <f>C503/C502</f>
        <v>43.266666666666666</v>
      </c>
      <c r="D504" s="91" t="e">
        <f>D503/D502</f>
        <v>#DIV/0!</v>
      </c>
      <c r="E504" s="91" t="e">
        <f>E503/E502</f>
        <v>#DIV/0!</v>
      </c>
    </row>
    <row r="505" spans="1:5" ht="15.75" thickBot="1" x14ac:dyDescent="0.3">
      <c r="A505" s="66" t="s">
        <v>16</v>
      </c>
      <c r="B505" s="87" t="e">
        <f t="shared" ref="B505:E507" si="18">B502/A502-1</f>
        <v>#VALUE!</v>
      </c>
      <c r="C505" s="87">
        <f t="shared" si="18"/>
        <v>0</v>
      </c>
      <c r="D505" s="87">
        <f t="shared" si="18"/>
        <v>-1</v>
      </c>
      <c r="E505" s="87" t="e">
        <f t="shared" si="18"/>
        <v>#DIV/0!</v>
      </c>
    </row>
    <row r="506" spans="1:5" ht="15.75" thickBot="1" x14ac:dyDescent="0.3">
      <c r="A506" s="66" t="s">
        <v>17</v>
      </c>
      <c r="B506" s="87" t="e">
        <f t="shared" si="18"/>
        <v>#VALUE!</v>
      </c>
      <c r="C506" s="87">
        <f t="shared" si="18"/>
        <v>0.73066666666666658</v>
      </c>
      <c r="D506" s="87">
        <f t="shared" si="18"/>
        <v>-1</v>
      </c>
      <c r="E506" s="87" t="e">
        <f t="shared" si="18"/>
        <v>#DIV/0!</v>
      </c>
    </row>
    <row r="507" spans="1:5" ht="15.75" thickBot="1" x14ac:dyDescent="0.3">
      <c r="A507" s="66" t="s">
        <v>18</v>
      </c>
      <c r="B507" s="87" t="e">
        <f t="shared" si="18"/>
        <v>#VALUE!</v>
      </c>
      <c r="C507" s="87">
        <f t="shared" si="18"/>
        <v>0.73066666666666658</v>
      </c>
      <c r="D507" s="87" t="e">
        <f t="shared" si="18"/>
        <v>#DIV/0!</v>
      </c>
      <c r="E507" s="87" t="e">
        <f t="shared" si="18"/>
        <v>#DIV/0!</v>
      </c>
    </row>
    <row r="508" spans="1:5" ht="15.75" thickBot="1" x14ac:dyDescent="0.3">
      <c r="A508" s="716" t="s">
        <v>497</v>
      </c>
      <c r="B508" s="717"/>
      <c r="C508" s="717"/>
      <c r="D508" s="717"/>
      <c r="E508" s="718"/>
    </row>
    <row r="509" spans="1:5" x14ac:dyDescent="0.25">
      <c r="A509" s="722"/>
      <c r="B509" s="85">
        <v>2019</v>
      </c>
      <c r="C509" s="85">
        <v>2020</v>
      </c>
      <c r="D509" s="85">
        <v>2021</v>
      </c>
      <c r="E509" s="85">
        <v>2022</v>
      </c>
    </row>
    <row r="510" spans="1:5" ht="15.75" thickBot="1" x14ac:dyDescent="0.3">
      <c r="A510" s="723"/>
      <c r="B510" s="86" t="s">
        <v>6</v>
      </c>
      <c r="C510" s="86" t="s">
        <v>6</v>
      </c>
      <c r="D510" s="86" t="s">
        <v>6</v>
      </c>
      <c r="E510" s="86" t="s">
        <v>6</v>
      </c>
    </row>
    <row r="511" spans="1:5" ht="15.75" thickBot="1" x14ac:dyDescent="0.3">
      <c r="A511" s="88" t="s">
        <v>40</v>
      </c>
      <c r="B511" s="89">
        <f>B512+B513+B514+B515</f>
        <v>0</v>
      </c>
      <c r="C511" s="89">
        <f>C512+C513+C514+C515</f>
        <v>0</v>
      </c>
      <c r="D511" s="89">
        <f>D512+D513+D514+D515</f>
        <v>0</v>
      </c>
      <c r="E511" s="89">
        <f>E512+E513+E514+E515</f>
        <v>0</v>
      </c>
    </row>
    <row r="512" spans="1:5" ht="15.75" thickBot="1" x14ac:dyDescent="0.3">
      <c r="A512" s="75" t="s">
        <v>50</v>
      </c>
      <c r="B512" s="89"/>
      <c r="C512" s="89"/>
      <c r="D512" s="89"/>
      <c r="E512" s="89"/>
    </row>
    <row r="513" spans="1:5" ht="15.75" thickBot="1" x14ac:dyDescent="0.3">
      <c r="A513" s="75" t="s">
        <v>54</v>
      </c>
      <c r="B513" s="89"/>
      <c r="C513" s="89"/>
      <c r="D513" s="89"/>
      <c r="E513" s="89"/>
    </row>
    <row r="514" spans="1:5" ht="15.75" thickBot="1" x14ac:dyDescent="0.3">
      <c r="A514" s="75" t="s">
        <v>55</v>
      </c>
      <c r="B514" s="89"/>
      <c r="C514" s="89"/>
      <c r="D514" s="89"/>
      <c r="E514" s="89"/>
    </row>
    <row r="515" spans="1:5" ht="15.75" thickBot="1" x14ac:dyDescent="0.3">
      <c r="A515" s="75" t="s">
        <v>56</v>
      </c>
      <c r="B515" s="89"/>
      <c r="C515" s="89"/>
      <c r="D515" s="89"/>
      <c r="E515" s="89"/>
    </row>
    <row r="516" spans="1:5" ht="15.75" thickBot="1" x14ac:dyDescent="0.3">
      <c r="A516" s="88" t="s">
        <v>41</v>
      </c>
      <c r="B516" s="79">
        <f>B517+B518+B519+B520</f>
        <v>15000</v>
      </c>
      <c r="C516" s="79">
        <f>C517+C518+C519+C520</f>
        <v>25960</v>
      </c>
      <c r="D516" s="79">
        <f>D517+D518+D519+D520</f>
        <v>0</v>
      </c>
      <c r="E516" s="79">
        <f>E517+E518+E519+E520</f>
        <v>0</v>
      </c>
    </row>
    <row r="517" spans="1:5" ht="15.75" thickBot="1" x14ac:dyDescent="0.3">
      <c r="A517" s="75" t="s">
        <v>50</v>
      </c>
      <c r="B517" s="89">
        <f>+B503</f>
        <v>15000</v>
      </c>
      <c r="C517" s="89">
        <f>+C503</f>
        <v>25960</v>
      </c>
      <c r="D517" s="89">
        <f>+D503</f>
        <v>0</v>
      </c>
      <c r="E517" s="89">
        <f>+E503</f>
        <v>0</v>
      </c>
    </row>
    <row r="518" spans="1:5" ht="15.75" thickBot="1" x14ac:dyDescent="0.3">
      <c r="A518" s="75" t="s">
        <v>54</v>
      </c>
      <c r="B518" s="89"/>
      <c r="C518" s="89"/>
      <c r="D518" s="89"/>
      <c r="E518" s="89"/>
    </row>
    <row r="519" spans="1:5" ht="15.75" thickBot="1" x14ac:dyDescent="0.3">
      <c r="A519" s="75" t="s">
        <v>55</v>
      </c>
      <c r="B519" s="89"/>
      <c r="C519" s="89"/>
      <c r="D519" s="89"/>
      <c r="E519" s="89"/>
    </row>
    <row r="520" spans="1:5" ht="15.75" thickBot="1" x14ac:dyDescent="0.3">
      <c r="A520" s="75" t="s">
        <v>56</v>
      </c>
      <c r="B520" s="89"/>
      <c r="C520" s="89"/>
      <c r="D520" s="89"/>
      <c r="E520" s="89"/>
    </row>
    <row r="521" spans="1:5" ht="15.75" thickBot="1" x14ac:dyDescent="0.3">
      <c r="A521" s="78" t="s">
        <v>498</v>
      </c>
      <c r="B521" s="79">
        <f>B511+B516</f>
        <v>15000</v>
      </c>
      <c r="C521" s="79">
        <f>C511+C516</f>
        <v>25960</v>
      </c>
      <c r="D521" s="79">
        <f>D511+D516</f>
        <v>0</v>
      </c>
      <c r="E521" s="79">
        <f>E511+E516</f>
        <v>0</v>
      </c>
    </row>
    <row r="522" spans="1:5" ht="34.5" thickBot="1" x14ac:dyDescent="0.3">
      <c r="A522" s="92" t="s">
        <v>499</v>
      </c>
      <c r="B522" s="73" t="s">
        <v>500</v>
      </c>
      <c r="C522" s="84" t="s">
        <v>53</v>
      </c>
      <c r="D522" s="738" t="s">
        <v>501</v>
      </c>
      <c r="E522" s="739"/>
    </row>
    <row r="523" spans="1:5" ht="15.75" customHeight="1" thickBot="1" x14ac:dyDescent="0.3">
      <c r="A523" s="66" t="s">
        <v>9</v>
      </c>
      <c r="B523" s="497" t="s">
        <v>502</v>
      </c>
      <c r="C523" s="498"/>
      <c r="D523" s="498"/>
      <c r="E523" s="499"/>
    </row>
    <row r="524" spans="1:5" ht="15.75" thickBot="1" x14ac:dyDescent="0.3">
      <c r="A524" s="66" t="s">
        <v>14</v>
      </c>
      <c r="B524" s="531" t="s">
        <v>483</v>
      </c>
      <c r="C524" s="532"/>
      <c r="D524" s="532"/>
      <c r="E524" s="533"/>
    </row>
    <row r="525" spans="1:5" x14ac:dyDescent="0.25">
      <c r="A525" s="722"/>
      <c r="B525" s="85">
        <v>2019</v>
      </c>
      <c r="C525" s="85">
        <v>2020</v>
      </c>
      <c r="D525" s="85">
        <v>2021</v>
      </c>
      <c r="E525" s="85">
        <v>2022</v>
      </c>
    </row>
    <row r="526" spans="1:5" ht="15.75" thickBot="1" x14ac:dyDescent="0.3">
      <c r="A526" s="723"/>
      <c r="B526" s="86" t="s">
        <v>6</v>
      </c>
      <c r="C526" s="86" t="s">
        <v>6</v>
      </c>
      <c r="D526" s="86" t="s">
        <v>6</v>
      </c>
      <c r="E526" s="86" t="s">
        <v>6</v>
      </c>
    </row>
    <row r="527" spans="1:5" ht="15.75" thickBot="1" x14ac:dyDescent="0.3">
      <c r="A527" s="66" t="s">
        <v>8</v>
      </c>
      <c r="B527" s="365">
        <v>50</v>
      </c>
      <c r="C527" s="319">
        <v>0</v>
      </c>
      <c r="D527" s="364"/>
      <c r="E527" s="364"/>
    </row>
    <row r="528" spans="1:5" ht="15.75" thickBot="1" x14ac:dyDescent="0.3">
      <c r="A528" s="66" t="s">
        <v>15</v>
      </c>
      <c r="B528" s="6">
        <v>1026</v>
      </c>
      <c r="C528" s="6">
        <v>0</v>
      </c>
      <c r="D528" s="91"/>
      <c r="E528" s="91"/>
    </row>
    <row r="529" spans="1:5" ht="15.75" thickBot="1" x14ac:dyDescent="0.3">
      <c r="A529" s="66" t="s">
        <v>23</v>
      </c>
      <c r="B529" s="91">
        <f>B528/B527</f>
        <v>20.52</v>
      </c>
      <c r="C529" s="91" t="e">
        <f>C528/C527</f>
        <v>#DIV/0!</v>
      </c>
      <c r="D529" s="91" t="e">
        <f>D528/D527</f>
        <v>#DIV/0!</v>
      </c>
      <c r="E529" s="91" t="e">
        <f>E528/E527</f>
        <v>#DIV/0!</v>
      </c>
    </row>
    <row r="530" spans="1:5" ht="15.75" thickBot="1" x14ac:dyDescent="0.3">
      <c r="A530" s="66" t="s">
        <v>16</v>
      </c>
      <c r="B530" s="87" t="e">
        <f t="shared" ref="B530:E532" si="19">B527/A527-1</f>
        <v>#VALUE!</v>
      </c>
      <c r="C530" s="87">
        <f t="shared" si="19"/>
        <v>-1</v>
      </c>
      <c r="D530" s="87" t="e">
        <f t="shared" si="19"/>
        <v>#DIV/0!</v>
      </c>
      <c r="E530" s="87" t="e">
        <f t="shared" si="19"/>
        <v>#DIV/0!</v>
      </c>
    </row>
    <row r="531" spans="1:5" ht="15.75" thickBot="1" x14ac:dyDescent="0.3">
      <c r="A531" s="66" t="s">
        <v>17</v>
      </c>
      <c r="B531" s="87" t="e">
        <f t="shared" si="19"/>
        <v>#VALUE!</v>
      </c>
      <c r="C531" s="87">
        <f t="shared" si="19"/>
        <v>-1</v>
      </c>
      <c r="D531" s="87" t="e">
        <f t="shared" si="19"/>
        <v>#DIV/0!</v>
      </c>
      <c r="E531" s="87" t="e">
        <f t="shared" si="19"/>
        <v>#DIV/0!</v>
      </c>
    </row>
    <row r="532" spans="1:5" ht="15.75" thickBot="1" x14ac:dyDescent="0.3">
      <c r="A532" s="66" t="s">
        <v>18</v>
      </c>
      <c r="B532" s="87" t="e">
        <f t="shared" si="19"/>
        <v>#VALUE!</v>
      </c>
      <c r="C532" s="87" t="e">
        <f t="shared" si="19"/>
        <v>#DIV/0!</v>
      </c>
      <c r="D532" s="87" t="e">
        <f t="shared" si="19"/>
        <v>#DIV/0!</v>
      </c>
      <c r="E532" s="87" t="e">
        <f t="shared" si="19"/>
        <v>#DIV/0!</v>
      </c>
    </row>
    <row r="533" spans="1:5" ht="15.75" thickBot="1" x14ac:dyDescent="0.3">
      <c r="A533" s="716" t="s">
        <v>503</v>
      </c>
      <c r="B533" s="717"/>
      <c r="C533" s="717"/>
      <c r="D533" s="717"/>
      <c r="E533" s="718"/>
    </row>
    <row r="534" spans="1:5" x14ac:dyDescent="0.25">
      <c r="A534" s="722"/>
      <c r="B534" s="85">
        <v>2019</v>
      </c>
      <c r="C534" s="85">
        <v>2020</v>
      </c>
      <c r="D534" s="85">
        <v>2021</v>
      </c>
      <c r="E534" s="85">
        <v>2022</v>
      </c>
    </row>
    <row r="535" spans="1:5" ht="15.75" thickBot="1" x14ac:dyDescent="0.3">
      <c r="A535" s="723"/>
      <c r="B535" s="86" t="s">
        <v>6</v>
      </c>
      <c r="C535" s="86" t="s">
        <v>6</v>
      </c>
      <c r="D535" s="86" t="s">
        <v>6</v>
      </c>
      <c r="E535" s="86" t="s">
        <v>6</v>
      </c>
    </row>
    <row r="536" spans="1:5" ht="15.75" thickBot="1" x14ac:dyDescent="0.3">
      <c r="A536" s="88" t="s">
        <v>40</v>
      </c>
      <c r="B536" s="89">
        <f>B537+B538+B539+B540</f>
        <v>0</v>
      </c>
      <c r="C536" s="89">
        <f>C537+C538+C539+C540</f>
        <v>0</v>
      </c>
      <c r="D536" s="89">
        <f>D537+D538+D539+D540</f>
        <v>0</v>
      </c>
      <c r="E536" s="89">
        <f>E537+E538+E539+E540</f>
        <v>0</v>
      </c>
    </row>
    <row r="537" spans="1:5" ht="15.75" thickBot="1" x14ac:dyDescent="0.3">
      <c r="A537" s="75" t="s">
        <v>50</v>
      </c>
      <c r="B537" s="89"/>
      <c r="C537" s="89"/>
      <c r="D537" s="89"/>
      <c r="E537" s="89"/>
    </row>
    <row r="538" spans="1:5" ht="15.75" thickBot="1" x14ac:dyDescent="0.3">
      <c r="A538" s="75" t="s">
        <v>54</v>
      </c>
      <c r="B538" s="89"/>
      <c r="C538" s="89"/>
      <c r="D538" s="89"/>
      <c r="E538" s="89"/>
    </row>
    <row r="539" spans="1:5" ht="15.75" thickBot="1" x14ac:dyDescent="0.3">
      <c r="A539" s="75" t="s">
        <v>55</v>
      </c>
      <c r="B539" s="89"/>
      <c r="C539" s="89"/>
      <c r="D539" s="89"/>
      <c r="E539" s="89"/>
    </row>
    <row r="540" spans="1:5" ht="15.75" thickBot="1" x14ac:dyDescent="0.3">
      <c r="A540" s="75" t="s">
        <v>56</v>
      </c>
      <c r="B540" s="89"/>
      <c r="C540" s="89"/>
      <c r="D540" s="89"/>
      <c r="E540" s="89"/>
    </row>
    <row r="541" spans="1:5" ht="15.75" thickBot="1" x14ac:dyDescent="0.3">
      <c r="A541" s="88" t="s">
        <v>41</v>
      </c>
      <c r="B541" s="79">
        <f>B542+B543+B544+B545</f>
        <v>1026</v>
      </c>
      <c r="C541" s="79">
        <f>C542+C543+C544+C545</f>
        <v>0</v>
      </c>
      <c r="D541" s="79">
        <f>D542+D543+D544+D545</f>
        <v>0</v>
      </c>
      <c r="E541" s="79">
        <f>E542+E543+E544+E545</f>
        <v>0</v>
      </c>
    </row>
    <row r="542" spans="1:5" ht="15.75" thickBot="1" x14ac:dyDescent="0.3">
      <c r="A542" s="75" t="s">
        <v>50</v>
      </c>
      <c r="B542" s="89">
        <f>+B528</f>
        <v>1026</v>
      </c>
      <c r="C542" s="89">
        <f>+C528</f>
        <v>0</v>
      </c>
      <c r="D542" s="89">
        <f>+D528</f>
        <v>0</v>
      </c>
      <c r="E542" s="89">
        <f>+E528</f>
        <v>0</v>
      </c>
    </row>
    <row r="543" spans="1:5" ht="15.75" thickBot="1" x14ac:dyDescent="0.3">
      <c r="A543" s="75" t="s">
        <v>54</v>
      </c>
      <c r="B543" s="89"/>
      <c r="C543" s="89"/>
      <c r="D543" s="89"/>
      <c r="E543" s="89"/>
    </row>
    <row r="544" spans="1:5" ht="15.75" thickBot="1" x14ac:dyDescent="0.3">
      <c r="A544" s="75" t="s">
        <v>55</v>
      </c>
      <c r="B544" s="89"/>
      <c r="C544" s="89"/>
      <c r="D544" s="89"/>
      <c r="E544" s="89"/>
    </row>
    <row r="545" spans="1:5" ht="15.75" thickBot="1" x14ac:dyDescent="0.3">
      <c r="A545" s="75" t="s">
        <v>56</v>
      </c>
      <c r="B545" s="89"/>
      <c r="C545" s="89"/>
      <c r="D545" s="89"/>
      <c r="E545" s="89"/>
    </row>
    <row r="546" spans="1:5" ht="15.75" thickBot="1" x14ac:dyDescent="0.3">
      <c r="A546" s="78" t="s">
        <v>504</v>
      </c>
      <c r="B546" s="79">
        <f>B536+B541</f>
        <v>1026</v>
      </c>
      <c r="C546" s="79">
        <f>C536+C541</f>
        <v>0</v>
      </c>
      <c r="D546" s="79">
        <f>D536+D541</f>
        <v>0</v>
      </c>
      <c r="E546" s="79">
        <f>E536+E541</f>
        <v>0</v>
      </c>
    </row>
    <row r="547" spans="1:5" ht="34.5" thickBot="1" x14ac:dyDescent="0.3">
      <c r="A547" s="92" t="s">
        <v>505</v>
      </c>
      <c r="B547" s="73" t="s">
        <v>506</v>
      </c>
      <c r="C547" s="84" t="s">
        <v>53</v>
      </c>
      <c r="D547" s="738" t="s">
        <v>507</v>
      </c>
      <c r="E547" s="739"/>
    </row>
    <row r="548" spans="1:5" ht="15.75" customHeight="1" thickBot="1" x14ac:dyDescent="0.3">
      <c r="A548" s="66" t="s">
        <v>9</v>
      </c>
      <c r="B548" s="497" t="s">
        <v>508</v>
      </c>
      <c r="C548" s="498"/>
      <c r="D548" s="498"/>
      <c r="E548" s="499"/>
    </row>
    <row r="549" spans="1:5" ht="15.75" thickBot="1" x14ac:dyDescent="0.3">
      <c r="A549" s="66" t="s">
        <v>14</v>
      </c>
      <c r="B549" s="531" t="s">
        <v>483</v>
      </c>
      <c r="C549" s="532"/>
      <c r="D549" s="532"/>
      <c r="E549" s="533"/>
    </row>
    <row r="550" spans="1:5" x14ac:dyDescent="0.25">
      <c r="A550" s="722"/>
      <c r="B550" s="85">
        <v>2019</v>
      </c>
      <c r="C550" s="85">
        <v>2020</v>
      </c>
      <c r="D550" s="85">
        <v>2021</v>
      </c>
      <c r="E550" s="85">
        <v>2022</v>
      </c>
    </row>
    <row r="551" spans="1:5" ht="15.75" thickBot="1" x14ac:dyDescent="0.3">
      <c r="A551" s="723"/>
      <c r="B551" s="86" t="s">
        <v>6</v>
      </c>
      <c r="C551" s="86" t="s">
        <v>6</v>
      </c>
      <c r="D551" s="86" t="s">
        <v>6</v>
      </c>
      <c r="E551" s="86" t="s">
        <v>6</v>
      </c>
    </row>
    <row r="552" spans="1:5" ht="15.75" thickBot="1" x14ac:dyDescent="0.3">
      <c r="A552" s="66" t="s">
        <v>8</v>
      </c>
      <c r="B552" s="365">
        <v>100</v>
      </c>
      <c r="C552" s="319">
        <v>1500</v>
      </c>
      <c r="D552" s="364"/>
      <c r="E552" s="364"/>
    </row>
    <row r="553" spans="1:5" ht="15.75" thickBot="1" x14ac:dyDescent="0.3">
      <c r="A553" s="66" t="s">
        <v>15</v>
      </c>
      <c r="B553" s="6">
        <v>20000</v>
      </c>
      <c r="C553" s="6">
        <v>31039.37</v>
      </c>
      <c r="D553" s="91"/>
      <c r="E553" s="91"/>
    </row>
    <row r="554" spans="1:5" ht="15.75" thickBot="1" x14ac:dyDescent="0.3">
      <c r="A554" s="66" t="s">
        <v>23</v>
      </c>
      <c r="B554" s="91">
        <f>B553/B552</f>
        <v>200</v>
      </c>
      <c r="C554" s="91">
        <f>C553/C552</f>
        <v>20.692913333333333</v>
      </c>
      <c r="D554" s="91" t="e">
        <f>D553/D552</f>
        <v>#DIV/0!</v>
      </c>
      <c r="E554" s="91" t="e">
        <f>E553/E552</f>
        <v>#DIV/0!</v>
      </c>
    </row>
    <row r="555" spans="1:5" ht="15.75" thickBot="1" x14ac:dyDescent="0.3">
      <c r="A555" s="66" t="s">
        <v>16</v>
      </c>
      <c r="B555" s="87" t="e">
        <f t="shared" ref="B555:E557" si="20">B552/A552-1</f>
        <v>#VALUE!</v>
      </c>
      <c r="C555" s="87">
        <f t="shared" si="20"/>
        <v>14</v>
      </c>
      <c r="D555" s="87">
        <f t="shared" si="20"/>
        <v>-1</v>
      </c>
      <c r="E555" s="87" t="e">
        <f t="shared" si="20"/>
        <v>#DIV/0!</v>
      </c>
    </row>
    <row r="556" spans="1:5" ht="15.75" thickBot="1" x14ac:dyDescent="0.3">
      <c r="A556" s="66" t="s">
        <v>17</v>
      </c>
      <c r="B556" s="87" t="e">
        <f t="shared" si="20"/>
        <v>#VALUE!</v>
      </c>
      <c r="C556" s="87">
        <f t="shared" si="20"/>
        <v>0.55196849999999986</v>
      </c>
      <c r="D556" s="87">
        <f t="shared" si="20"/>
        <v>-1</v>
      </c>
      <c r="E556" s="87" t="e">
        <f t="shared" si="20"/>
        <v>#DIV/0!</v>
      </c>
    </row>
    <row r="557" spans="1:5" ht="15.75" thickBot="1" x14ac:dyDescent="0.3">
      <c r="A557" s="66" t="s">
        <v>18</v>
      </c>
      <c r="B557" s="87" t="e">
        <f t="shared" si="20"/>
        <v>#VALUE!</v>
      </c>
      <c r="C557" s="87">
        <f t="shared" si="20"/>
        <v>-0.8965354333333333</v>
      </c>
      <c r="D557" s="87" t="e">
        <f t="shared" si="20"/>
        <v>#DIV/0!</v>
      </c>
      <c r="E557" s="87" t="e">
        <f t="shared" si="20"/>
        <v>#DIV/0!</v>
      </c>
    </row>
    <row r="558" spans="1:5" ht="15.75" thickBot="1" x14ac:dyDescent="0.3">
      <c r="A558" s="716" t="s">
        <v>509</v>
      </c>
      <c r="B558" s="717"/>
      <c r="C558" s="717"/>
      <c r="D558" s="717"/>
      <c r="E558" s="718"/>
    </row>
    <row r="559" spans="1:5" x14ac:dyDescent="0.25">
      <c r="A559" s="722"/>
      <c r="B559" s="85">
        <v>2019</v>
      </c>
      <c r="C559" s="85">
        <v>2020</v>
      </c>
      <c r="D559" s="85">
        <v>2021</v>
      </c>
      <c r="E559" s="85">
        <v>2022</v>
      </c>
    </row>
    <row r="560" spans="1:5" ht="15.75" thickBot="1" x14ac:dyDescent="0.3">
      <c r="A560" s="723"/>
      <c r="B560" s="86" t="s">
        <v>6</v>
      </c>
      <c r="C560" s="86" t="s">
        <v>6</v>
      </c>
      <c r="D560" s="86" t="s">
        <v>6</v>
      </c>
      <c r="E560" s="86" t="s">
        <v>6</v>
      </c>
    </row>
    <row r="561" spans="1:5" ht="15.75" thickBot="1" x14ac:dyDescent="0.3">
      <c r="A561" s="88" t="s">
        <v>40</v>
      </c>
      <c r="B561" s="89">
        <f>B562+B563+B564+B565</f>
        <v>0</v>
      </c>
      <c r="C561" s="89">
        <f>C562+C563+C564+C565</f>
        <v>0</v>
      </c>
      <c r="D561" s="89">
        <f>D562+D563+D564+D565</f>
        <v>0</v>
      </c>
      <c r="E561" s="89">
        <f>E562+E563+E564+E565</f>
        <v>0</v>
      </c>
    </row>
    <row r="562" spans="1:5" ht="15.75" thickBot="1" x14ac:dyDescent="0.3">
      <c r="A562" s="75" t="s">
        <v>50</v>
      </c>
      <c r="B562" s="89"/>
      <c r="C562" s="89"/>
      <c r="D562" s="89"/>
      <c r="E562" s="89"/>
    </row>
    <row r="563" spans="1:5" ht="15.75" thickBot="1" x14ac:dyDescent="0.3">
      <c r="A563" s="75" t="s">
        <v>54</v>
      </c>
      <c r="B563" s="89"/>
      <c r="C563" s="89"/>
      <c r="D563" s="89"/>
      <c r="E563" s="89"/>
    </row>
    <row r="564" spans="1:5" ht="15.75" thickBot="1" x14ac:dyDescent="0.3">
      <c r="A564" s="75" t="s">
        <v>55</v>
      </c>
      <c r="B564" s="89"/>
      <c r="C564" s="89"/>
      <c r="D564" s="89"/>
      <c r="E564" s="89"/>
    </row>
    <row r="565" spans="1:5" ht="15.75" thickBot="1" x14ac:dyDescent="0.3">
      <c r="A565" s="75" t="s">
        <v>56</v>
      </c>
      <c r="B565" s="89"/>
      <c r="C565" s="89"/>
      <c r="D565" s="89"/>
      <c r="E565" s="89"/>
    </row>
    <row r="566" spans="1:5" ht="15.75" thickBot="1" x14ac:dyDescent="0.3">
      <c r="A566" s="88" t="s">
        <v>41</v>
      </c>
      <c r="B566" s="79">
        <f>B567+B568+B569+B570</f>
        <v>20000</v>
      </c>
      <c r="C566" s="79">
        <f>C567+C568+C569+C570</f>
        <v>31039.37</v>
      </c>
      <c r="D566" s="79">
        <f>D567+D568+D569+D570</f>
        <v>0</v>
      </c>
      <c r="E566" s="79">
        <f>E567+E568+E569+E570</f>
        <v>0</v>
      </c>
    </row>
    <row r="567" spans="1:5" ht="15.75" thickBot="1" x14ac:dyDescent="0.3">
      <c r="A567" s="75" t="s">
        <v>50</v>
      </c>
      <c r="B567" s="89">
        <f>+B553</f>
        <v>20000</v>
      </c>
      <c r="C567" s="89">
        <f>+C553</f>
        <v>31039.37</v>
      </c>
      <c r="D567" s="89">
        <f>+D553</f>
        <v>0</v>
      </c>
      <c r="E567" s="89">
        <f>+E553</f>
        <v>0</v>
      </c>
    </row>
    <row r="568" spans="1:5" ht="15.75" thickBot="1" x14ac:dyDescent="0.3">
      <c r="A568" s="75" t="s">
        <v>54</v>
      </c>
      <c r="B568" s="89"/>
      <c r="C568" s="89"/>
      <c r="D568" s="89"/>
      <c r="E568" s="89"/>
    </row>
    <row r="569" spans="1:5" ht="15.75" thickBot="1" x14ac:dyDescent="0.3">
      <c r="A569" s="75" t="s">
        <v>55</v>
      </c>
      <c r="B569" s="89"/>
      <c r="C569" s="89"/>
      <c r="D569" s="89"/>
      <c r="E569" s="89"/>
    </row>
    <row r="570" spans="1:5" ht="15.75" thickBot="1" x14ac:dyDescent="0.3">
      <c r="A570" s="75" t="s">
        <v>56</v>
      </c>
      <c r="B570" s="89"/>
      <c r="C570" s="89"/>
      <c r="D570" s="89"/>
      <c r="E570" s="89"/>
    </row>
    <row r="571" spans="1:5" ht="15.75" thickBot="1" x14ac:dyDescent="0.3">
      <c r="A571" s="78" t="s">
        <v>510</v>
      </c>
      <c r="B571" s="79">
        <f>B561+B566</f>
        <v>20000</v>
      </c>
      <c r="C571" s="79">
        <f>C561+C566</f>
        <v>31039.37</v>
      </c>
      <c r="D571" s="79">
        <f>D561+D566</f>
        <v>0</v>
      </c>
      <c r="E571" s="79">
        <f>E561+E566</f>
        <v>0</v>
      </c>
    </row>
    <row r="572" spans="1:5" ht="45.75" thickBot="1" x14ac:dyDescent="0.3">
      <c r="A572" s="92" t="s">
        <v>511</v>
      </c>
      <c r="B572" s="73" t="s">
        <v>512</v>
      </c>
      <c r="C572" s="84" t="s">
        <v>53</v>
      </c>
      <c r="D572" s="738" t="s">
        <v>513</v>
      </c>
      <c r="E572" s="739"/>
    </row>
    <row r="573" spans="1:5" ht="15.75" customHeight="1" thickBot="1" x14ac:dyDescent="0.3">
      <c r="A573" s="66" t="s">
        <v>9</v>
      </c>
      <c r="B573" s="497" t="s">
        <v>514</v>
      </c>
      <c r="C573" s="498"/>
      <c r="D573" s="498"/>
      <c r="E573" s="499"/>
    </row>
    <row r="574" spans="1:5" ht="15.75" thickBot="1" x14ac:dyDescent="0.3">
      <c r="A574" s="66" t="s">
        <v>14</v>
      </c>
      <c r="B574" s="531" t="s">
        <v>483</v>
      </c>
      <c r="C574" s="532"/>
      <c r="D574" s="532"/>
      <c r="E574" s="533"/>
    </row>
    <row r="575" spans="1:5" x14ac:dyDescent="0.25">
      <c r="A575" s="722"/>
      <c r="B575" s="85">
        <v>2019</v>
      </c>
      <c r="C575" s="85">
        <v>2020</v>
      </c>
      <c r="D575" s="85">
        <v>2021</v>
      </c>
      <c r="E575" s="85">
        <v>2022</v>
      </c>
    </row>
    <row r="576" spans="1:5" ht="15.75" thickBot="1" x14ac:dyDescent="0.3">
      <c r="A576" s="723"/>
      <c r="B576" s="86" t="s">
        <v>6</v>
      </c>
      <c r="C576" s="86" t="s">
        <v>6</v>
      </c>
      <c r="D576" s="86" t="s">
        <v>6</v>
      </c>
      <c r="E576" s="86" t="s">
        <v>6</v>
      </c>
    </row>
    <row r="577" spans="1:5" ht="15.75" thickBot="1" x14ac:dyDescent="0.3">
      <c r="A577" s="66" t="s">
        <v>8</v>
      </c>
      <c r="B577" s="365">
        <v>1800</v>
      </c>
      <c r="C577" s="319">
        <v>600</v>
      </c>
      <c r="D577" s="364"/>
      <c r="E577" s="364"/>
    </row>
    <row r="578" spans="1:5" ht="15.75" thickBot="1" x14ac:dyDescent="0.3">
      <c r="A578" s="66" t="s">
        <v>15</v>
      </c>
      <c r="B578" s="6">
        <v>35000</v>
      </c>
      <c r="C578" s="6">
        <v>13126.458000000001</v>
      </c>
      <c r="D578" s="91"/>
      <c r="E578" s="91"/>
    </row>
    <row r="579" spans="1:5" ht="15.75" thickBot="1" x14ac:dyDescent="0.3">
      <c r="A579" s="66" t="s">
        <v>23</v>
      </c>
      <c r="B579" s="91">
        <f>B578/B577</f>
        <v>19.444444444444443</v>
      </c>
      <c r="C579" s="91">
        <f>C578/C577</f>
        <v>21.87743</v>
      </c>
      <c r="D579" s="91" t="e">
        <f>D578/D577</f>
        <v>#DIV/0!</v>
      </c>
      <c r="E579" s="91" t="e">
        <f>E578/E577</f>
        <v>#DIV/0!</v>
      </c>
    </row>
    <row r="580" spans="1:5" ht="15.75" thickBot="1" x14ac:dyDescent="0.3">
      <c r="A580" s="66" t="s">
        <v>16</v>
      </c>
      <c r="B580" s="87" t="e">
        <f t="shared" ref="B580:E582" si="21">B577/A577-1</f>
        <v>#VALUE!</v>
      </c>
      <c r="C580" s="87">
        <f t="shared" si="21"/>
        <v>-0.66666666666666674</v>
      </c>
      <c r="D580" s="87">
        <f t="shared" si="21"/>
        <v>-1</v>
      </c>
      <c r="E580" s="87" t="e">
        <f t="shared" si="21"/>
        <v>#DIV/0!</v>
      </c>
    </row>
    <row r="581" spans="1:5" ht="15.75" thickBot="1" x14ac:dyDescent="0.3">
      <c r="A581" s="66" t="s">
        <v>17</v>
      </c>
      <c r="B581" s="87" t="e">
        <f t="shared" si="21"/>
        <v>#VALUE!</v>
      </c>
      <c r="C581" s="87">
        <f t="shared" si="21"/>
        <v>-0.6249583428571428</v>
      </c>
      <c r="D581" s="87">
        <f t="shared" si="21"/>
        <v>-1</v>
      </c>
      <c r="E581" s="87" t="e">
        <f t="shared" si="21"/>
        <v>#DIV/0!</v>
      </c>
    </row>
    <row r="582" spans="1:5" ht="15.75" thickBot="1" x14ac:dyDescent="0.3">
      <c r="A582" s="66" t="s">
        <v>18</v>
      </c>
      <c r="B582" s="87" t="e">
        <f t="shared" si="21"/>
        <v>#VALUE!</v>
      </c>
      <c r="C582" s="87">
        <f t="shared" si="21"/>
        <v>0.1251249714285716</v>
      </c>
      <c r="D582" s="87" t="e">
        <f t="shared" si="21"/>
        <v>#DIV/0!</v>
      </c>
      <c r="E582" s="87" t="e">
        <f t="shared" si="21"/>
        <v>#DIV/0!</v>
      </c>
    </row>
    <row r="583" spans="1:5" ht="15.75" thickBot="1" x14ac:dyDescent="0.3">
      <c r="A583" s="716" t="s">
        <v>515</v>
      </c>
      <c r="B583" s="717"/>
      <c r="C583" s="717"/>
      <c r="D583" s="717"/>
      <c r="E583" s="718"/>
    </row>
    <row r="584" spans="1:5" x14ac:dyDescent="0.25">
      <c r="A584" s="722"/>
      <c r="B584" s="85">
        <v>2019</v>
      </c>
      <c r="C584" s="85">
        <v>2020</v>
      </c>
      <c r="D584" s="85">
        <v>2021</v>
      </c>
      <c r="E584" s="85">
        <v>2022</v>
      </c>
    </row>
    <row r="585" spans="1:5" ht="15.75" thickBot="1" x14ac:dyDescent="0.3">
      <c r="A585" s="723"/>
      <c r="B585" s="86" t="s">
        <v>6</v>
      </c>
      <c r="C585" s="86" t="s">
        <v>6</v>
      </c>
      <c r="D585" s="86" t="s">
        <v>6</v>
      </c>
      <c r="E585" s="86" t="s">
        <v>6</v>
      </c>
    </row>
    <row r="586" spans="1:5" ht="15.75" thickBot="1" x14ac:dyDescent="0.3">
      <c r="A586" s="88" t="s">
        <v>40</v>
      </c>
      <c r="B586" s="89">
        <f>B587+B588+B589+B590</f>
        <v>0</v>
      </c>
      <c r="C586" s="89">
        <f>C587+C588+C589+C590</f>
        <v>0</v>
      </c>
      <c r="D586" s="89">
        <f>D587+D588+D589+D590</f>
        <v>0</v>
      </c>
      <c r="E586" s="89">
        <f>E587+E588+E589+E590</f>
        <v>0</v>
      </c>
    </row>
    <row r="587" spans="1:5" ht="15.75" thickBot="1" x14ac:dyDescent="0.3">
      <c r="A587" s="75" t="s">
        <v>50</v>
      </c>
      <c r="B587" s="89"/>
      <c r="C587" s="89"/>
      <c r="D587" s="89"/>
      <c r="E587" s="89"/>
    </row>
    <row r="588" spans="1:5" ht="15.75" thickBot="1" x14ac:dyDescent="0.3">
      <c r="A588" s="75" t="s">
        <v>54</v>
      </c>
      <c r="B588" s="89"/>
      <c r="C588" s="89"/>
      <c r="D588" s="89"/>
      <c r="E588" s="89"/>
    </row>
    <row r="589" spans="1:5" ht="15.75" thickBot="1" x14ac:dyDescent="0.3">
      <c r="A589" s="75" t="s">
        <v>55</v>
      </c>
      <c r="B589" s="89"/>
      <c r="C589" s="89"/>
      <c r="D589" s="89"/>
      <c r="E589" s="89"/>
    </row>
    <row r="590" spans="1:5" ht="15.75" thickBot="1" x14ac:dyDescent="0.3">
      <c r="A590" s="75" t="s">
        <v>56</v>
      </c>
      <c r="B590" s="89"/>
      <c r="C590" s="89"/>
      <c r="D590" s="89"/>
      <c r="E590" s="89"/>
    </row>
    <row r="591" spans="1:5" ht="15.75" thickBot="1" x14ac:dyDescent="0.3">
      <c r="A591" s="88" t="s">
        <v>41</v>
      </c>
      <c r="B591" s="79">
        <f>B592+B593+B594+B595</f>
        <v>35000</v>
      </c>
      <c r="C591" s="79">
        <f>C592+C593+C594+C595</f>
        <v>13126.458000000001</v>
      </c>
      <c r="D591" s="79">
        <f>D592+D593+D594+D595</f>
        <v>0</v>
      </c>
      <c r="E591" s="79">
        <f>E592+E593+E594+E595</f>
        <v>0</v>
      </c>
    </row>
    <row r="592" spans="1:5" ht="15.75" thickBot="1" x14ac:dyDescent="0.3">
      <c r="A592" s="75" t="s">
        <v>50</v>
      </c>
      <c r="B592" s="89">
        <f>+B578</f>
        <v>35000</v>
      </c>
      <c r="C592" s="89">
        <f>+C578</f>
        <v>13126.458000000001</v>
      </c>
      <c r="D592" s="89">
        <f>+D578</f>
        <v>0</v>
      </c>
      <c r="E592" s="89">
        <f>+E578</f>
        <v>0</v>
      </c>
    </row>
    <row r="593" spans="1:5" ht="15.75" thickBot="1" x14ac:dyDescent="0.3">
      <c r="A593" s="75" t="s">
        <v>54</v>
      </c>
      <c r="B593" s="89"/>
      <c r="C593" s="89"/>
      <c r="D593" s="89"/>
      <c r="E593" s="89"/>
    </row>
    <row r="594" spans="1:5" ht="15.75" thickBot="1" x14ac:dyDescent="0.3">
      <c r="A594" s="75" t="s">
        <v>55</v>
      </c>
      <c r="B594" s="89"/>
      <c r="C594" s="89"/>
      <c r="D594" s="89"/>
      <c r="E594" s="89"/>
    </row>
    <row r="595" spans="1:5" ht="15.75" thickBot="1" x14ac:dyDescent="0.3">
      <c r="A595" s="75" t="s">
        <v>56</v>
      </c>
      <c r="B595" s="89"/>
      <c r="C595" s="89"/>
      <c r="D595" s="89"/>
      <c r="E595" s="89"/>
    </row>
    <row r="596" spans="1:5" ht="15.75" thickBot="1" x14ac:dyDescent="0.3">
      <c r="A596" s="78" t="s">
        <v>516</v>
      </c>
      <c r="B596" s="79">
        <f>B586+B591</f>
        <v>35000</v>
      </c>
      <c r="C596" s="79">
        <f>C586+C591</f>
        <v>13126.458000000001</v>
      </c>
      <c r="D596" s="79">
        <f>D586+D591</f>
        <v>0</v>
      </c>
      <c r="E596" s="79">
        <f>E586+E591</f>
        <v>0</v>
      </c>
    </row>
    <row r="597" spans="1:5" ht="23.25" thickBot="1" x14ac:dyDescent="0.3">
      <c r="A597" s="92" t="s">
        <v>517</v>
      </c>
      <c r="B597" s="73" t="s">
        <v>518</v>
      </c>
      <c r="C597" s="84" t="s">
        <v>53</v>
      </c>
      <c r="D597" s="738" t="s">
        <v>519</v>
      </c>
      <c r="E597" s="739"/>
    </row>
    <row r="598" spans="1:5" ht="15.75" customHeight="1" thickBot="1" x14ac:dyDescent="0.3">
      <c r="A598" s="66" t="s">
        <v>9</v>
      </c>
      <c r="B598" s="497" t="s">
        <v>508</v>
      </c>
      <c r="C598" s="498"/>
      <c r="D598" s="498"/>
      <c r="E598" s="499"/>
    </row>
    <row r="599" spans="1:5" ht="15.75" thickBot="1" x14ac:dyDescent="0.3">
      <c r="A599" s="66" t="s">
        <v>14</v>
      </c>
      <c r="B599" s="531" t="s">
        <v>483</v>
      </c>
      <c r="C599" s="532"/>
      <c r="D599" s="532"/>
      <c r="E599" s="533"/>
    </row>
    <row r="600" spans="1:5" x14ac:dyDescent="0.25">
      <c r="A600" s="722"/>
      <c r="B600" s="85">
        <v>2019</v>
      </c>
      <c r="C600" s="85">
        <v>2020</v>
      </c>
      <c r="D600" s="85">
        <v>2021</v>
      </c>
      <c r="E600" s="85">
        <v>2022</v>
      </c>
    </row>
    <row r="601" spans="1:5" ht="15.75" thickBot="1" x14ac:dyDescent="0.3">
      <c r="A601" s="723"/>
      <c r="B601" s="86" t="s">
        <v>6</v>
      </c>
      <c r="C601" s="86" t="s">
        <v>6</v>
      </c>
      <c r="D601" s="86" t="s">
        <v>6</v>
      </c>
      <c r="E601" s="86" t="s">
        <v>6</v>
      </c>
    </row>
    <row r="602" spans="1:5" ht="15.75" thickBot="1" x14ac:dyDescent="0.3">
      <c r="A602" s="66" t="s">
        <v>8</v>
      </c>
      <c r="B602" s="365">
        <v>150</v>
      </c>
      <c r="C602" s="319">
        <v>100</v>
      </c>
      <c r="D602" s="364"/>
      <c r="E602" s="364"/>
    </row>
    <row r="603" spans="1:5" ht="15.75" thickBot="1" x14ac:dyDescent="0.3">
      <c r="A603" s="66" t="s">
        <v>15</v>
      </c>
      <c r="B603" s="6">
        <v>15000</v>
      </c>
      <c r="C603" s="6">
        <v>10500</v>
      </c>
      <c r="D603" s="91"/>
      <c r="E603" s="91"/>
    </row>
    <row r="604" spans="1:5" ht="15.75" thickBot="1" x14ac:dyDescent="0.3">
      <c r="A604" s="66" t="s">
        <v>23</v>
      </c>
      <c r="B604" s="91">
        <f>B603/B602</f>
        <v>100</v>
      </c>
      <c r="C604" s="91">
        <f>C603/C602</f>
        <v>105</v>
      </c>
      <c r="D604" s="91" t="e">
        <f>D603/D602</f>
        <v>#DIV/0!</v>
      </c>
      <c r="E604" s="91" t="e">
        <f>E603/E602</f>
        <v>#DIV/0!</v>
      </c>
    </row>
    <row r="605" spans="1:5" ht="15.75" thickBot="1" x14ac:dyDescent="0.3">
      <c r="A605" s="66" t="s">
        <v>16</v>
      </c>
      <c r="B605" s="87" t="e">
        <f t="shared" ref="B605:E607" si="22">B602/A602-1</f>
        <v>#VALUE!</v>
      </c>
      <c r="C605" s="87">
        <f t="shared" si="22"/>
        <v>-0.33333333333333337</v>
      </c>
      <c r="D605" s="87">
        <f t="shared" si="22"/>
        <v>-1</v>
      </c>
      <c r="E605" s="87" t="e">
        <f t="shared" si="22"/>
        <v>#DIV/0!</v>
      </c>
    </row>
    <row r="606" spans="1:5" ht="15.75" thickBot="1" x14ac:dyDescent="0.3">
      <c r="A606" s="66" t="s">
        <v>17</v>
      </c>
      <c r="B606" s="87" t="e">
        <f t="shared" si="22"/>
        <v>#VALUE!</v>
      </c>
      <c r="C606" s="87">
        <f t="shared" si="22"/>
        <v>-0.30000000000000004</v>
      </c>
      <c r="D606" s="87">
        <f t="shared" si="22"/>
        <v>-1</v>
      </c>
      <c r="E606" s="87" t="e">
        <f t="shared" si="22"/>
        <v>#DIV/0!</v>
      </c>
    </row>
    <row r="607" spans="1:5" ht="15.75" thickBot="1" x14ac:dyDescent="0.3">
      <c r="A607" s="66" t="s">
        <v>18</v>
      </c>
      <c r="B607" s="87" t="e">
        <f t="shared" si="22"/>
        <v>#VALUE!</v>
      </c>
      <c r="C607" s="87">
        <f t="shared" si="22"/>
        <v>5.0000000000000044E-2</v>
      </c>
      <c r="D607" s="87" t="e">
        <f t="shared" si="22"/>
        <v>#DIV/0!</v>
      </c>
      <c r="E607" s="87" t="e">
        <f t="shared" si="22"/>
        <v>#DIV/0!</v>
      </c>
    </row>
    <row r="608" spans="1:5" ht="15.75" thickBot="1" x14ac:dyDescent="0.3">
      <c r="A608" s="716" t="s">
        <v>520</v>
      </c>
      <c r="B608" s="717"/>
      <c r="C608" s="717"/>
      <c r="D608" s="717"/>
      <c r="E608" s="718"/>
    </row>
    <row r="609" spans="1:5" x14ac:dyDescent="0.25">
      <c r="A609" s="722"/>
      <c r="B609" s="85">
        <v>2019</v>
      </c>
      <c r="C609" s="85">
        <v>2020</v>
      </c>
      <c r="D609" s="85">
        <v>2021</v>
      </c>
      <c r="E609" s="85">
        <v>2022</v>
      </c>
    </row>
    <row r="610" spans="1:5" ht="15.75" thickBot="1" x14ac:dyDescent="0.3">
      <c r="A610" s="723"/>
      <c r="B610" s="86" t="s">
        <v>6</v>
      </c>
      <c r="C610" s="86" t="s">
        <v>6</v>
      </c>
      <c r="D610" s="86" t="s">
        <v>6</v>
      </c>
      <c r="E610" s="86" t="s">
        <v>6</v>
      </c>
    </row>
    <row r="611" spans="1:5" ht="15.75" thickBot="1" x14ac:dyDescent="0.3">
      <c r="A611" s="88" t="s">
        <v>40</v>
      </c>
      <c r="B611" s="89">
        <f>B612+B613+B614+B615</f>
        <v>0</v>
      </c>
      <c r="C611" s="89">
        <f>C612+C613+C614+C615</f>
        <v>0</v>
      </c>
      <c r="D611" s="89">
        <f>D612+D613+D614+D615</f>
        <v>0</v>
      </c>
      <c r="E611" s="89">
        <f>E612+E613+E614+E615</f>
        <v>0</v>
      </c>
    </row>
    <row r="612" spans="1:5" ht="15.75" thickBot="1" x14ac:dyDescent="0.3">
      <c r="A612" s="75" t="s">
        <v>50</v>
      </c>
      <c r="B612" s="89"/>
      <c r="C612" s="89"/>
      <c r="D612" s="89"/>
      <c r="E612" s="89"/>
    </row>
    <row r="613" spans="1:5" ht="15.75" thickBot="1" x14ac:dyDescent="0.3">
      <c r="A613" s="75" t="s">
        <v>54</v>
      </c>
      <c r="B613" s="89"/>
      <c r="C613" s="89"/>
      <c r="D613" s="89"/>
      <c r="E613" s="89"/>
    </row>
    <row r="614" spans="1:5" ht="15.75" thickBot="1" x14ac:dyDescent="0.3">
      <c r="A614" s="75" t="s">
        <v>55</v>
      </c>
      <c r="B614" s="89"/>
      <c r="C614" s="89"/>
      <c r="D614" s="89"/>
      <c r="E614" s="89"/>
    </row>
    <row r="615" spans="1:5" ht="15.75" thickBot="1" x14ac:dyDescent="0.3">
      <c r="A615" s="75" t="s">
        <v>56</v>
      </c>
      <c r="B615" s="89"/>
      <c r="C615" s="89"/>
      <c r="D615" s="89"/>
      <c r="E615" s="89"/>
    </row>
    <row r="616" spans="1:5" ht="15.75" thickBot="1" x14ac:dyDescent="0.3">
      <c r="A616" s="88" t="s">
        <v>41</v>
      </c>
      <c r="B616" s="79">
        <f>B617+B618+B619+B620</f>
        <v>15000</v>
      </c>
      <c r="C616" s="79">
        <f>C617+C618+C619+C620</f>
        <v>10500</v>
      </c>
      <c r="D616" s="79">
        <f>D617+D618+D619+D620</f>
        <v>0</v>
      </c>
      <c r="E616" s="79">
        <f>E617+E618+E619+E620</f>
        <v>0</v>
      </c>
    </row>
    <row r="617" spans="1:5" ht="15.75" thickBot="1" x14ac:dyDescent="0.3">
      <c r="A617" s="75" t="s">
        <v>50</v>
      </c>
      <c r="B617" s="89">
        <f>+B603</f>
        <v>15000</v>
      </c>
      <c r="C617" s="89">
        <f>+C603</f>
        <v>10500</v>
      </c>
      <c r="D617" s="89">
        <f>+D603</f>
        <v>0</v>
      </c>
      <c r="E617" s="89">
        <f>+E603</f>
        <v>0</v>
      </c>
    </row>
    <row r="618" spans="1:5" ht="15.75" thickBot="1" x14ac:dyDescent="0.3">
      <c r="A618" s="75" t="s">
        <v>54</v>
      </c>
      <c r="B618" s="89"/>
      <c r="C618" s="89"/>
      <c r="D618" s="89"/>
      <c r="E618" s="89"/>
    </row>
    <row r="619" spans="1:5" ht="15.75" thickBot="1" x14ac:dyDescent="0.3">
      <c r="A619" s="75" t="s">
        <v>55</v>
      </c>
      <c r="B619" s="89"/>
      <c r="C619" s="89"/>
      <c r="D619" s="89"/>
      <c r="E619" s="89"/>
    </row>
    <row r="620" spans="1:5" ht="15.75" thickBot="1" x14ac:dyDescent="0.3">
      <c r="A620" s="75" t="s">
        <v>56</v>
      </c>
      <c r="B620" s="89"/>
      <c r="C620" s="89"/>
      <c r="D620" s="89"/>
      <c r="E620" s="89"/>
    </row>
    <row r="621" spans="1:5" ht="15.75" thickBot="1" x14ac:dyDescent="0.3">
      <c r="A621" s="78" t="s">
        <v>521</v>
      </c>
      <c r="B621" s="79">
        <f>B611+B616</f>
        <v>15000</v>
      </c>
      <c r="C621" s="79">
        <f>C611+C616</f>
        <v>10500</v>
      </c>
      <c r="D621" s="79">
        <f>D611+D616</f>
        <v>0</v>
      </c>
      <c r="E621" s="79">
        <f>E611+E616</f>
        <v>0</v>
      </c>
    </row>
    <row r="622" spans="1:5" ht="23.25" thickBot="1" x14ac:dyDescent="0.3">
      <c r="A622" s="92" t="s">
        <v>522</v>
      </c>
      <c r="B622" s="73" t="s">
        <v>523</v>
      </c>
      <c r="C622" s="84" t="s">
        <v>53</v>
      </c>
      <c r="D622" s="738" t="s">
        <v>524</v>
      </c>
      <c r="E622" s="739"/>
    </row>
    <row r="623" spans="1:5" ht="15.75" customHeight="1" thickBot="1" x14ac:dyDescent="0.3">
      <c r="A623" s="66" t="s">
        <v>9</v>
      </c>
      <c r="B623" s="497" t="s">
        <v>525</v>
      </c>
      <c r="C623" s="498"/>
      <c r="D623" s="498"/>
      <c r="E623" s="499"/>
    </row>
    <row r="624" spans="1:5" ht="15.75" thickBot="1" x14ac:dyDescent="0.3">
      <c r="A624" s="66" t="s">
        <v>14</v>
      </c>
      <c r="B624" s="531" t="s">
        <v>483</v>
      </c>
      <c r="C624" s="532"/>
      <c r="D624" s="532"/>
      <c r="E624" s="533"/>
    </row>
    <row r="625" spans="1:5" x14ac:dyDescent="0.25">
      <c r="A625" s="722"/>
      <c r="B625" s="85">
        <v>2019</v>
      </c>
      <c r="C625" s="85">
        <v>2020</v>
      </c>
      <c r="D625" s="85">
        <v>2021</v>
      </c>
      <c r="E625" s="85">
        <v>2022</v>
      </c>
    </row>
    <row r="626" spans="1:5" ht="15.75" thickBot="1" x14ac:dyDescent="0.3">
      <c r="A626" s="723"/>
      <c r="B626" s="86" t="s">
        <v>6</v>
      </c>
      <c r="C626" s="86" t="s">
        <v>6</v>
      </c>
      <c r="D626" s="86" t="s">
        <v>6</v>
      </c>
      <c r="E626" s="86" t="s">
        <v>6</v>
      </c>
    </row>
    <row r="627" spans="1:5" ht="15.75" thickBot="1" x14ac:dyDescent="0.3">
      <c r="A627" s="66" t="s">
        <v>8</v>
      </c>
      <c r="B627" s="365">
        <v>180</v>
      </c>
      <c r="C627" s="319">
        <v>0</v>
      </c>
      <c r="D627" s="364"/>
      <c r="E627" s="364"/>
    </row>
    <row r="628" spans="1:5" ht="15.75" thickBot="1" x14ac:dyDescent="0.3">
      <c r="A628" s="66" t="s">
        <v>15</v>
      </c>
      <c r="B628" s="6">
        <v>14510</v>
      </c>
      <c r="C628" s="6">
        <v>0</v>
      </c>
      <c r="D628" s="91"/>
      <c r="E628" s="91"/>
    </row>
    <row r="629" spans="1:5" ht="15.75" thickBot="1" x14ac:dyDescent="0.3">
      <c r="A629" s="66" t="s">
        <v>23</v>
      </c>
      <c r="B629" s="91">
        <f>B628/B627</f>
        <v>80.611111111111114</v>
      </c>
      <c r="C629" s="91" t="e">
        <f>C628/C627</f>
        <v>#DIV/0!</v>
      </c>
      <c r="D629" s="91" t="e">
        <f>D628/D627</f>
        <v>#DIV/0!</v>
      </c>
      <c r="E629" s="91" t="e">
        <f>E628/E627</f>
        <v>#DIV/0!</v>
      </c>
    </row>
    <row r="630" spans="1:5" ht="15.75" thickBot="1" x14ac:dyDescent="0.3">
      <c r="A630" s="66" t="s">
        <v>16</v>
      </c>
      <c r="B630" s="87" t="e">
        <f t="shared" ref="B630:E632" si="23">B627/A627-1</f>
        <v>#VALUE!</v>
      </c>
      <c r="C630" s="87">
        <f t="shared" si="23"/>
        <v>-1</v>
      </c>
      <c r="D630" s="87" t="e">
        <f t="shared" si="23"/>
        <v>#DIV/0!</v>
      </c>
      <c r="E630" s="87" t="e">
        <f t="shared" si="23"/>
        <v>#DIV/0!</v>
      </c>
    </row>
    <row r="631" spans="1:5" ht="15.75" thickBot="1" x14ac:dyDescent="0.3">
      <c r="A631" s="66" t="s">
        <v>17</v>
      </c>
      <c r="B631" s="87" t="e">
        <f t="shared" si="23"/>
        <v>#VALUE!</v>
      </c>
      <c r="C631" s="87">
        <f t="shared" si="23"/>
        <v>-1</v>
      </c>
      <c r="D631" s="87" t="e">
        <f t="shared" si="23"/>
        <v>#DIV/0!</v>
      </c>
      <c r="E631" s="87" t="e">
        <f t="shared" si="23"/>
        <v>#DIV/0!</v>
      </c>
    </row>
    <row r="632" spans="1:5" ht="15.75" thickBot="1" x14ac:dyDescent="0.3">
      <c r="A632" s="66" t="s">
        <v>18</v>
      </c>
      <c r="B632" s="87" t="e">
        <f t="shared" si="23"/>
        <v>#VALUE!</v>
      </c>
      <c r="C632" s="87" t="e">
        <f t="shared" si="23"/>
        <v>#DIV/0!</v>
      </c>
      <c r="D632" s="87" t="e">
        <f t="shared" si="23"/>
        <v>#DIV/0!</v>
      </c>
      <c r="E632" s="87" t="e">
        <f t="shared" si="23"/>
        <v>#DIV/0!</v>
      </c>
    </row>
    <row r="633" spans="1:5" ht="15.75" thickBot="1" x14ac:dyDescent="0.3">
      <c r="A633" s="716" t="s">
        <v>526</v>
      </c>
      <c r="B633" s="717"/>
      <c r="C633" s="717"/>
      <c r="D633" s="717"/>
      <c r="E633" s="718"/>
    </row>
    <row r="634" spans="1:5" x14ac:dyDescent="0.25">
      <c r="A634" s="722"/>
      <c r="B634" s="85">
        <v>2019</v>
      </c>
      <c r="C634" s="85">
        <v>2020</v>
      </c>
      <c r="D634" s="85">
        <v>2021</v>
      </c>
      <c r="E634" s="85">
        <v>2022</v>
      </c>
    </row>
    <row r="635" spans="1:5" ht="15.75" thickBot="1" x14ac:dyDescent="0.3">
      <c r="A635" s="723"/>
      <c r="B635" s="86" t="s">
        <v>6</v>
      </c>
      <c r="C635" s="86" t="s">
        <v>6</v>
      </c>
      <c r="D635" s="86" t="s">
        <v>6</v>
      </c>
      <c r="E635" s="86" t="s">
        <v>6</v>
      </c>
    </row>
    <row r="636" spans="1:5" ht="15.75" thickBot="1" x14ac:dyDescent="0.3">
      <c r="A636" s="88" t="s">
        <v>40</v>
      </c>
      <c r="B636" s="89">
        <f>B637+B638+B639+B640</f>
        <v>0</v>
      </c>
      <c r="C636" s="89">
        <f>C637+C638+C639+C640</f>
        <v>0</v>
      </c>
      <c r="D636" s="89">
        <f>D637+D638+D639+D640</f>
        <v>0</v>
      </c>
      <c r="E636" s="89">
        <f>E637+E638+E639+E640</f>
        <v>0</v>
      </c>
    </row>
    <row r="637" spans="1:5" ht="15.75" thickBot="1" x14ac:dyDescent="0.3">
      <c r="A637" s="75" t="s">
        <v>50</v>
      </c>
      <c r="B637" s="89"/>
      <c r="C637" s="89"/>
      <c r="D637" s="89"/>
      <c r="E637" s="89"/>
    </row>
    <row r="638" spans="1:5" ht="15.75" thickBot="1" x14ac:dyDescent="0.3">
      <c r="A638" s="75" t="s">
        <v>54</v>
      </c>
      <c r="B638" s="89"/>
      <c r="C638" s="89"/>
      <c r="D638" s="89"/>
      <c r="E638" s="89"/>
    </row>
    <row r="639" spans="1:5" ht="15.75" thickBot="1" x14ac:dyDescent="0.3">
      <c r="A639" s="75" t="s">
        <v>55</v>
      </c>
      <c r="B639" s="89"/>
      <c r="C639" s="89"/>
      <c r="D639" s="89"/>
      <c r="E639" s="89"/>
    </row>
    <row r="640" spans="1:5" ht="15.75" thickBot="1" x14ac:dyDescent="0.3">
      <c r="A640" s="75" t="s">
        <v>56</v>
      </c>
      <c r="B640" s="89"/>
      <c r="C640" s="89"/>
      <c r="D640" s="89"/>
      <c r="E640" s="89"/>
    </row>
    <row r="641" spans="1:5" ht="15.75" thickBot="1" x14ac:dyDescent="0.3">
      <c r="A641" s="88" t="s">
        <v>41</v>
      </c>
      <c r="B641" s="79">
        <f>B642+B643+B644+B645</f>
        <v>14510</v>
      </c>
      <c r="C641" s="79">
        <f>C642+C643+C644+C645</f>
        <v>0</v>
      </c>
      <c r="D641" s="79">
        <f>D642+D643+D644+D645</f>
        <v>0</v>
      </c>
      <c r="E641" s="79">
        <f>E642+E643+E644+E645</f>
        <v>0</v>
      </c>
    </row>
    <row r="642" spans="1:5" ht="15.75" thickBot="1" x14ac:dyDescent="0.3">
      <c r="A642" s="75" t="s">
        <v>50</v>
      </c>
      <c r="B642" s="89">
        <f>+B628</f>
        <v>14510</v>
      </c>
      <c r="C642" s="89">
        <f>+C628</f>
        <v>0</v>
      </c>
      <c r="D642" s="89">
        <f>+D628</f>
        <v>0</v>
      </c>
      <c r="E642" s="89">
        <f>+E628</f>
        <v>0</v>
      </c>
    </row>
    <row r="643" spans="1:5" ht="15.75" thickBot="1" x14ac:dyDescent="0.3">
      <c r="A643" s="75" t="s">
        <v>54</v>
      </c>
      <c r="B643" s="89"/>
      <c r="C643" s="89"/>
      <c r="D643" s="89"/>
      <c r="E643" s="89"/>
    </row>
    <row r="644" spans="1:5" ht="15.75" thickBot="1" x14ac:dyDescent="0.3">
      <c r="A644" s="75" t="s">
        <v>55</v>
      </c>
      <c r="B644" s="89"/>
      <c r="C644" s="89"/>
      <c r="D644" s="89"/>
      <c r="E644" s="89"/>
    </row>
    <row r="645" spans="1:5" ht="15.75" thickBot="1" x14ac:dyDescent="0.3">
      <c r="A645" s="75" t="s">
        <v>56</v>
      </c>
      <c r="B645" s="89"/>
      <c r="C645" s="89"/>
      <c r="D645" s="89"/>
      <c r="E645" s="89"/>
    </row>
    <row r="646" spans="1:5" ht="15.75" thickBot="1" x14ac:dyDescent="0.3">
      <c r="A646" s="78" t="s">
        <v>527</v>
      </c>
      <c r="B646" s="79">
        <f>B636+B641</f>
        <v>14510</v>
      </c>
      <c r="C646" s="79">
        <f>C636+C641</f>
        <v>0</v>
      </c>
      <c r="D646" s="79">
        <f>D636+D641</f>
        <v>0</v>
      </c>
      <c r="E646" s="79">
        <f>E636+E641</f>
        <v>0</v>
      </c>
    </row>
    <row r="647" spans="1:5" ht="23.25" thickBot="1" x14ac:dyDescent="0.3">
      <c r="A647" s="92" t="s">
        <v>528</v>
      </c>
      <c r="B647" s="73" t="s">
        <v>529</v>
      </c>
      <c r="C647" s="84" t="s">
        <v>53</v>
      </c>
      <c r="D647" s="738" t="s">
        <v>530</v>
      </c>
      <c r="E647" s="739"/>
    </row>
    <row r="648" spans="1:5" ht="15.75" customHeight="1" thickBot="1" x14ac:dyDescent="0.3">
      <c r="A648" s="66" t="s">
        <v>9</v>
      </c>
      <c r="B648" s="497" t="s">
        <v>531</v>
      </c>
      <c r="C648" s="498"/>
      <c r="D648" s="498"/>
      <c r="E648" s="499"/>
    </row>
    <row r="649" spans="1:5" ht="15.75" thickBot="1" x14ac:dyDescent="0.3">
      <c r="A649" s="66" t="s">
        <v>14</v>
      </c>
      <c r="B649" s="531" t="s">
        <v>483</v>
      </c>
      <c r="C649" s="532"/>
      <c r="D649" s="532"/>
      <c r="E649" s="533"/>
    </row>
    <row r="650" spans="1:5" x14ac:dyDescent="0.25">
      <c r="A650" s="722"/>
      <c r="B650" s="85">
        <v>2019</v>
      </c>
      <c r="C650" s="85">
        <v>2020</v>
      </c>
      <c r="D650" s="85">
        <v>2021</v>
      </c>
      <c r="E650" s="85">
        <v>2022</v>
      </c>
    </row>
    <row r="651" spans="1:5" ht="15.75" thickBot="1" x14ac:dyDescent="0.3">
      <c r="A651" s="723"/>
      <c r="B651" s="86" t="s">
        <v>6</v>
      </c>
      <c r="C651" s="86" t="s">
        <v>6</v>
      </c>
      <c r="D651" s="86" t="s">
        <v>6</v>
      </c>
      <c r="E651" s="86" t="s">
        <v>6</v>
      </c>
    </row>
    <row r="652" spans="1:5" ht="15.75" thickBot="1" x14ac:dyDescent="0.3">
      <c r="A652" s="66" t="s">
        <v>8</v>
      </c>
      <c r="B652" s="365">
        <v>200</v>
      </c>
      <c r="C652" s="319">
        <v>300</v>
      </c>
      <c r="D652" s="364"/>
      <c r="E652" s="364"/>
    </row>
    <row r="653" spans="1:5" ht="15.75" thickBot="1" x14ac:dyDescent="0.3">
      <c r="A653" s="66" t="s">
        <v>15</v>
      </c>
      <c r="B653" s="6">
        <v>25000</v>
      </c>
      <c r="C653" s="6">
        <v>39324.174700000003</v>
      </c>
      <c r="D653" s="91"/>
      <c r="E653" s="91"/>
    </row>
    <row r="654" spans="1:5" ht="15.75" thickBot="1" x14ac:dyDescent="0.3">
      <c r="A654" s="66" t="s">
        <v>23</v>
      </c>
      <c r="B654" s="91">
        <f>B653/B652</f>
        <v>125</v>
      </c>
      <c r="C654" s="91">
        <f>C653/C652</f>
        <v>131.08058233333335</v>
      </c>
      <c r="D654" s="91" t="e">
        <f>D653/D652</f>
        <v>#DIV/0!</v>
      </c>
      <c r="E654" s="91" t="e">
        <f>E653/E652</f>
        <v>#DIV/0!</v>
      </c>
    </row>
    <row r="655" spans="1:5" ht="15.75" thickBot="1" x14ac:dyDescent="0.3">
      <c r="A655" s="66" t="s">
        <v>16</v>
      </c>
      <c r="B655" s="87" t="e">
        <f t="shared" ref="B655:E657" si="24">B652/A652-1</f>
        <v>#VALUE!</v>
      </c>
      <c r="C655" s="87">
        <f t="shared" si="24"/>
        <v>0.5</v>
      </c>
      <c r="D655" s="87">
        <f t="shared" si="24"/>
        <v>-1</v>
      </c>
      <c r="E655" s="87" t="e">
        <f t="shared" si="24"/>
        <v>#DIV/0!</v>
      </c>
    </row>
    <row r="656" spans="1:5" ht="15.75" thickBot="1" x14ac:dyDescent="0.3">
      <c r="A656" s="66" t="s">
        <v>17</v>
      </c>
      <c r="B656" s="87" t="e">
        <f t="shared" si="24"/>
        <v>#VALUE!</v>
      </c>
      <c r="C656" s="87">
        <f t="shared" si="24"/>
        <v>0.57296698800000012</v>
      </c>
      <c r="D656" s="87">
        <f t="shared" si="24"/>
        <v>-1</v>
      </c>
      <c r="E656" s="87" t="e">
        <f t="shared" si="24"/>
        <v>#DIV/0!</v>
      </c>
    </row>
    <row r="657" spans="1:5" ht="15.75" thickBot="1" x14ac:dyDescent="0.3">
      <c r="A657" s="66" t="s">
        <v>18</v>
      </c>
      <c r="B657" s="87" t="e">
        <f t="shared" si="24"/>
        <v>#VALUE!</v>
      </c>
      <c r="C657" s="87">
        <f t="shared" si="24"/>
        <v>4.8644658666666896E-2</v>
      </c>
      <c r="D657" s="87" t="e">
        <f t="shared" si="24"/>
        <v>#DIV/0!</v>
      </c>
      <c r="E657" s="87" t="e">
        <f t="shared" si="24"/>
        <v>#DIV/0!</v>
      </c>
    </row>
    <row r="658" spans="1:5" ht="15.75" thickBot="1" x14ac:dyDescent="0.3">
      <c r="A658" s="716" t="s">
        <v>532</v>
      </c>
      <c r="B658" s="717"/>
      <c r="C658" s="717"/>
      <c r="D658" s="717"/>
      <c r="E658" s="718"/>
    </row>
    <row r="659" spans="1:5" x14ac:dyDescent="0.25">
      <c r="A659" s="722"/>
      <c r="B659" s="85">
        <v>2019</v>
      </c>
      <c r="C659" s="85">
        <v>2020</v>
      </c>
      <c r="D659" s="85">
        <v>2021</v>
      </c>
      <c r="E659" s="85">
        <v>2022</v>
      </c>
    </row>
    <row r="660" spans="1:5" ht="15.75" thickBot="1" x14ac:dyDescent="0.3">
      <c r="A660" s="723"/>
      <c r="B660" s="86" t="s">
        <v>6</v>
      </c>
      <c r="C660" s="86" t="s">
        <v>6</v>
      </c>
      <c r="D660" s="86" t="s">
        <v>6</v>
      </c>
      <c r="E660" s="86" t="s">
        <v>6</v>
      </c>
    </row>
    <row r="661" spans="1:5" ht="15.75" thickBot="1" x14ac:dyDescent="0.3">
      <c r="A661" s="88" t="s">
        <v>40</v>
      </c>
      <c r="B661" s="89">
        <f>B662+B663+B664+B665</f>
        <v>0</v>
      </c>
      <c r="C661" s="89">
        <f>C662+C663+C664+C665</f>
        <v>0</v>
      </c>
      <c r="D661" s="89">
        <f>D662+D663+D664+D665</f>
        <v>0</v>
      </c>
      <c r="E661" s="89">
        <f>E662+E663+E664+E665</f>
        <v>0</v>
      </c>
    </row>
    <row r="662" spans="1:5" ht="15.75" thickBot="1" x14ac:dyDescent="0.3">
      <c r="A662" s="75" t="s">
        <v>50</v>
      </c>
      <c r="B662" s="89"/>
      <c r="C662" s="89"/>
      <c r="D662" s="89"/>
      <c r="E662" s="89"/>
    </row>
    <row r="663" spans="1:5" ht="15.75" thickBot="1" x14ac:dyDescent="0.3">
      <c r="A663" s="75" t="s">
        <v>54</v>
      </c>
      <c r="B663" s="89"/>
      <c r="C663" s="89"/>
      <c r="D663" s="89"/>
      <c r="E663" s="89"/>
    </row>
    <row r="664" spans="1:5" ht="15.75" thickBot="1" x14ac:dyDescent="0.3">
      <c r="A664" s="75" t="s">
        <v>55</v>
      </c>
      <c r="B664" s="89"/>
      <c r="C664" s="89"/>
      <c r="D664" s="89"/>
      <c r="E664" s="89"/>
    </row>
    <row r="665" spans="1:5" ht="15.75" thickBot="1" x14ac:dyDescent="0.3">
      <c r="A665" s="75" t="s">
        <v>56</v>
      </c>
      <c r="B665" s="89"/>
      <c r="C665" s="89"/>
      <c r="D665" s="89"/>
      <c r="E665" s="89"/>
    </row>
    <row r="666" spans="1:5" ht="15.75" thickBot="1" x14ac:dyDescent="0.3">
      <c r="A666" s="88" t="s">
        <v>41</v>
      </c>
      <c r="B666" s="79">
        <f>B667+B668+B669+B670</f>
        <v>25000</v>
      </c>
      <c r="C666" s="79">
        <f>C667+C668+C669+C670</f>
        <v>39324.174700000003</v>
      </c>
      <c r="D666" s="79">
        <f>D667+D668+D669+D670</f>
        <v>0</v>
      </c>
      <c r="E666" s="79">
        <f>E667+E668+E669+E670</f>
        <v>0</v>
      </c>
    </row>
    <row r="667" spans="1:5" ht="15.75" thickBot="1" x14ac:dyDescent="0.3">
      <c r="A667" s="75" t="s">
        <v>50</v>
      </c>
      <c r="B667" s="89">
        <f>+B653</f>
        <v>25000</v>
      </c>
      <c r="C667" s="89">
        <f>+C653</f>
        <v>39324.174700000003</v>
      </c>
      <c r="D667" s="89">
        <f>+D653</f>
        <v>0</v>
      </c>
      <c r="E667" s="89">
        <f>+E653</f>
        <v>0</v>
      </c>
    </row>
    <row r="668" spans="1:5" ht="15.75" thickBot="1" x14ac:dyDescent="0.3">
      <c r="A668" s="75" t="s">
        <v>54</v>
      </c>
      <c r="B668" s="89"/>
      <c r="C668" s="89"/>
      <c r="D668" s="89"/>
      <c r="E668" s="89"/>
    </row>
    <row r="669" spans="1:5" ht="15.75" thickBot="1" x14ac:dyDescent="0.3">
      <c r="A669" s="75" t="s">
        <v>55</v>
      </c>
      <c r="B669" s="89"/>
      <c r="C669" s="89"/>
      <c r="D669" s="89"/>
      <c r="E669" s="89"/>
    </row>
    <row r="670" spans="1:5" ht="15.75" thickBot="1" x14ac:dyDescent="0.3">
      <c r="A670" s="75" t="s">
        <v>56</v>
      </c>
      <c r="B670" s="89"/>
      <c r="C670" s="89"/>
      <c r="D670" s="89"/>
      <c r="E670" s="89"/>
    </row>
    <row r="671" spans="1:5" ht="15.75" thickBot="1" x14ac:dyDescent="0.3">
      <c r="A671" s="78" t="s">
        <v>533</v>
      </c>
      <c r="B671" s="79">
        <f>B661+B666</f>
        <v>25000</v>
      </c>
      <c r="C671" s="79">
        <f>C661+C666</f>
        <v>39324.174700000003</v>
      </c>
      <c r="D671" s="79">
        <f>D661+D666</f>
        <v>0</v>
      </c>
      <c r="E671" s="79">
        <f>E661+E666</f>
        <v>0</v>
      </c>
    </row>
    <row r="672" spans="1:5" ht="23.25" thickBot="1" x14ac:dyDescent="0.3">
      <c r="A672" s="92" t="s">
        <v>534</v>
      </c>
      <c r="B672" s="73" t="s">
        <v>535</v>
      </c>
      <c r="C672" s="84" t="s">
        <v>53</v>
      </c>
      <c r="D672" s="738" t="s">
        <v>536</v>
      </c>
      <c r="E672" s="739"/>
    </row>
    <row r="673" spans="1:5" ht="15.75" customHeight="1" thickBot="1" x14ac:dyDescent="0.3">
      <c r="A673" s="66" t="s">
        <v>9</v>
      </c>
      <c r="B673" s="497" t="s">
        <v>537</v>
      </c>
      <c r="C673" s="498"/>
      <c r="D673" s="498"/>
      <c r="E673" s="499"/>
    </row>
    <row r="674" spans="1:5" ht="15.75" thickBot="1" x14ac:dyDescent="0.3">
      <c r="A674" s="66" t="s">
        <v>14</v>
      </c>
      <c r="B674" s="531" t="s">
        <v>483</v>
      </c>
      <c r="C674" s="532"/>
      <c r="D674" s="532"/>
      <c r="E674" s="533"/>
    </row>
    <row r="675" spans="1:5" x14ac:dyDescent="0.25">
      <c r="A675" s="722"/>
      <c r="B675" s="85">
        <v>2019</v>
      </c>
      <c r="C675" s="85">
        <v>2020</v>
      </c>
      <c r="D675" s="85">
        <v>2021</v>
      </c>
      <c r="E675" s="85">
        <v>2022</v>
      </c>
    </row>
    <row r="676" spans="1:5" ht="15.75" thickBot="1" x14ac:dyDescent="0.3">
      <c r="A676" s="723"/>
      <c r="B676" s="86" t="s">
        <v>6</v>
      </c>
      <c r="C676" s="86" t="s">
        <v>6</v>
      </c>
      <c r="D676" s="86" t="s">
        <v>6</v>
      </c>
      <c r="E676" s="86" t="s">
        <v>6</v>
      </c>
    </row>
    <row r="677" spans="1:5" ht="15.75" thickBot="1" x14ac:dyDescent="0.3">
      <c r="A677" s="66" t="s">
        <v>8</v>
      </c>
      <c r="B677" s="365">
        <v>50</v>
      </c>
      <c r="C677" s="319">
        <v>50</v>
      </c>
      <c r="D677" s="364"/>
      <c r="E677" s="364"/>
    </row>
    <row r="678" spans="1:5" ht="15.75" thickBot="1" x14ac:dyDescent="0.3">
      <c r="A678" s="66" t="s">
        <v>15</v>
      </c>
      <c r="B678" s="6">
        <v>25000</v>
      </c>
      <c r="C678" s="6">
        <v>32404.221000000001</v>
      </c>
      <c r="D678" s="91"/>
      <c r="E678" s="91"/>
    </row>
    <row r="679" spans="1:5" ht="15.75" thickBot="1" x14ac:dyDescent="0.3">
      <c r="A679" s="66" t="s">
        <v>23</v>
      </c>
      <c r="B679" s="91">
        <f>B678/B677</f>
        <v>500</v>
      </c>
      <c r="C679" s="91">
        <f>C678/C677</f>
        <v>648.08442000000002</v>
      </c>
      <c r="D679" s="91" t="e">
        <f>D678/D677</f>
        <v>#DIV/0!</v>
      </c>
      <c r="E679" s="91" t="e">
        <f>E678/E677</f>
        <v>#DIV/0!</v>
      </c>
    </row>
    <row r="680" spans="1:5" ht="15.75" thickBot="1" x14ac:dyDescent="0.3">
      <c r="A680" s="66" t="s">
        <v>16</v>
      </c>
      <c r="B680" s="87" t="e">
        <f t="shared" ref="B680:E682" si="25">B677/A677-1</f>
        <v>#VALUE!</v>
      </c>
      <c r="C680" s="87">
        <f t="shared" si="25"/>
        <v>0</v>
      </c>
      <c r="D680" s="87">
        <f t="shared" si="25"/>
        <v>-1</v>
      </c>
      <c r="E680" s="87" t="e">
        <f t="shared" si="25"/>
        <v>#DIV/0!</v>
      </c>
    </row>
    <row r="681" spans="1:5" ht="15.75" thickBot="1" x14ac:dyDescent="0.3">
      <c r="A681" s="66" t="s">
        <v>17</v>
      </c>
      <c r="B681" s="87" t="e">
        <f t="shared" si="25"/>
        <v>#VALUE!</v>
      </c>
      <c r="C681" s="87">
        <f t="shared" si="25"/>
        <v>0.29616883999999999</v>
      </c>
      <c r="D681" s="87">
        <f t="shared" si="25"/>
        <v>-1</v>
      </c>
      <c r="E681" s="87" t="e">
        <f t="shared" si="25"/>
        <v>#DIV/0!</v>
      </c>
    </row>
    <row r="682" spans="1:5" ht="15.75" thickBot="1" x14ac:dyDescent="0.3">
      <c r="A682" s="66" t="s">
        <v>18</v>
      </c>
      <c r="B682" s="87" t="e">
        <f t="shared" si="25"/>
        <v>#VALUE!</v>
      </c>
      <c r="C682" s="87">
        <f t="shared" si="25"/>
        <v>0.29616883999999999</v>
      </c>
      <c r="D682" s="87" t="e">
        <f t="shared" si="25"/>
        <v>#DIV/0!</v>
      </c>
      <c r="E682" s="87" t="e">
        <f t="shared" si="25"/>
        <v>#DIV/0!</v>
      </c>
    </row>
    <row r="683" spans="1:5" ht="15.75" thickBot="1" x14ac:dyDescent="0.3">
      <c r="A683" s="716" t="s">
        <v>538</v>
      </c>
      <c r="B683" s="717"/>
      <c r="C683" s="717"/>
      <c r="D683" s="717"/>
      <c r="E683" s="718"/>
    </row>
    <row r="684" spans="1:5" x14ac:dyDescent="0.25">
      <c r="A684" s="722"/>
      <c r="B684" s="85">
        <v>2019</v>
      </c>
      <c r="C684" s="85">
        <v>2020</v>
      </c>
      <c r="D684" s="85">
        <v>2021</v>
      </c>
      <c r="E684" s="85">
        <v>2022</v>
      </c>
    </row>
    <row r="685" spans="1:5" ht="15.75" thickBot="1" x14ac:dyDescent="0.3">
      <c r="A685" s="723"/>
      <c r="B685" s="86" t="s">
        <v>6</v>
      </c>
      <c r="C685" s="86" t="s">
        <v>6</v>
      </c>
      <c r="D685" s="86" t="s">
        <v>6</v>
      </c>
      <c r="E685" s="86" t="s">
        <v>6</v>
      </c>
    </row>
    <row r="686" spans="1:5" ht="15.75" thickBot="1" x14ac:dyDescent="0.3">
      <c r="A686" s="88" t="s">
        <v>40</v>
      </c>
      <c r="B686" s="89">
        <f>B687+B688+B689+B690</f>
        <v>0</v>
      </c>
      <c r="C686" s="89">
        <f>C687+C688+C689+C690</f>
        <v>0</v>
      </c>
      <c r="D686" s="89">
        <f>D687+D688+D689+D690</f>
        <v>0</v>
      </c>
      <c r="E686" s="89">
        <f>E687+E688+E689+E690</f>
        <v>0</v>
      </c>
    </row>
    <row r="687" spans="1:5" ht="15.75" thickBot="1" x14ac:dyDescent="0.3">
      <c r="A687" s="75" t="s">
        <v>50</v>
      </c>
      <c r="B687" s="89"/>
      <c r="C687" s="89"/>
      <c r="D687" s="89"/>
      <c r="E687" s="89"/>
    </row>
    <row r="688" spans="1:5" ht="15.75" thickBot="1" x14ac:dyDescent="0.3">
      <c r="A688" s="75" t="s">
        <v>54</v>
      </c>
      <c r="B688" s="89"/>
      <c r="C688" s="89"/>
      <c r="D688" s="89"/>
      <c r="E688" s="89"/>
    </row>
    <row r="689" spans="1:5" ht="15.75" thickBot="1" x14ac:dyDescent="0.3">
      <c r="A689" s="75" t="s">
        <v>55</v>
      </c>
      <c r="B689" s="89"/>
      <c r="C689" s="89"/>
      <c r="D689" s="89"/>
      <c r="E689" s="89"/>
    </row>
    <row r="690" spans="1:5" ht="15.75" thickBot="1" x14ac:dyDescent="0.3">
      <c r="A690" s="75" t="s">
        <v>56</v>
      </c>
      <c r="B690" s="89"/>
      <c r="C690" s="89"/>
      <c r="D690" s="89"/>
      <c r="E690" s="89"/>
    </row>
    <row r="691" spans="1:5" ht="15.75" thickBot="1" x14ac:dyDescent="0.3">
      <c r="A691" s="88" t="s">
        <v>41</v>
      </c>
      <c r="B691" s="79">
        <f>B692+B693+B694+B695</f>
        <v>25000</v>
      </c>
      <c r="C691" s="79">
        <f>C692+C693+C694+C695</f>
        <v>32404.221000000001</v>
      </c>
      <c r="D691" s="79">
        <f>D692+D693+D694+D695</f>
        <v>0</v>
      </c>
      <c r="E691" s="79">
        <f>E692+E693+E694+E695</f>
        <v>0</v>
      </c>
    </row>
    <row r="692" spans="1:5" ht="15.75" thickBot="1" x14ac:dyDescent="0.3">
      <c r="A692" s="75" t="s">
        <v>50</v>
      </c>
      <c r="B692" s="89">
        <f>+B678</f>
        <v>25000</v>
      </c>
      <c r="C692" s="89">
        <f>+C678</f>
        <v>32404.221000000001</v>
      </c>
      <c r="D692" s="89">
        <f>+D678</f>
        <v>0</v>
      </c>
      <c r="E692" s="89">
        <f>+E678</f>
        <v>0</v>
      </c>
    </row>
    <row r="693" spans="1:5" ht="15.75" thickBot="1" x14ac:dyDescent="0.3">
      <c r="A693" s="75" t="s">
        <v>54</v>
      </c>
      <c r="B693" s="89"/>
      <c r="C693" s="89"/>
      <c r="D693" s="89"/>
      <c r="E693" s="89"/>
    </row>
    <row r="694" spans="1:5" ht="15.75" thickBot="1" x14ac:dyDescent="0.3">
      <c r="A694" s="75" t="s">
        <v>55</v>
      </c>
      <c r="B694" s="89"/>
      <c r="C694" s="89"/>
      <c r="D694" s="89"/>
      <c r="E694" s="89"/>
    </row>
    <row r="695" spans="1:5" ht="15.75" thickBot="1" x14ac:dyDescent="0.3">
      <c r="A695" s="75" t="s">
        <v>56</v>
      </c>
      <c r="B695" s="89"/>
      <c r="C695" s="89"/>
      <c r="D695" s="89"/>
      <c r="E695" s="89"/>
    </row>
    <row r="696" spans="1:5" ht="15.75" thickBot="1" x14ac:dyDescent="0.3">
      <c r="A696" s="78" t="s">
        <v>539</v>
      </c>
      <c r="B696" s="79">
        <f>B686+B691</f>
        <v>25000</v>
      </c>
      <c r="C696" s="79">
        <f>C686+C691</f>
        <v>32404.221000000001</v>
      </c>
      <c r="D696" s="79">
        <f>D686+D691</f>
        <v>0</v>
      </c>
      <c r="E696" s="79">
        <f>E686+E691</f>
        <v>0</v>
      </c>
    </row>
    <row r="697" spans="1:5" ht="34.5" thickBot="1" x14ac:dyDescent="0.3">
      <c r="A697" s="92" t="s">
        <v>540</v>
      </c>
      <c r="B697" s="73" t="s">
        <v>541</v>
      </c>
      <c r="C697" s="84" t="s">
        <v>53</v>
      </c>
      <c r="D697" s="738" t="s">
        <v>542</v>
      </c>
      <c r="E697" s="739"/>
    </row>
    <row r="698" spans="1:5" ht="15.75" customHeight="1" thickBot="1" x14ac:dyDescent="0.3">
      <c r="A698" s="66" t="s">
        <v>9</v>
      </c>
      <c r="B698" s="497" t="s">
        <v>537</v>
      </c>
      <c r="C698" s="498"/>
      <c r="D698" s="498"/>
      <c r="E698" s="499"/>
    </row>
    <row r="699" spans="1:5" ht="15.75" thickBot="1" x14ac:dyDescent="0.3">
      <c r="A699" s="66" t="s">
        <v>14</v>
      </c>
      <c r="B699" s="531" t="s">
        <v>483</v>
      </c>
      <c r="C699" s="532"/>
      <c r="D699" s="532"/>
      <c r="E699" s="533"/>
    </row>
    <row r="700" spans="1:5" x14ac:dyDescent="0.25">
      <c r="A700" s="722"/>
      <c r="B700" s="85">
        <v>2019</v>
      </c>
      <c r="C700" s="85">
        <v>2020</v>
      </c>
      <c r="D700" s="85">
        <v>2021</v>
      </c>
      <c r="E700" s="85">
        <v>2022</v>
      </c>
    </row>
    <row r="701" spans="1:5" ht="15.75" thickBot="1" x14ac:dyDescent="0.3">
      <c r="A701" s="723"/>
      <c r="B701" s="86" t="s">
        <v>6</v>
      </c>
      <c r="C701" s="86" t="s">
        <v>6</v>
      </c>
      <c r="D701" s="86" t="s">
        <v>6</v>
      </c>
      <c r="E701" s="86" t="s">
        <v>6</v>
      </c>
    </row>
    <row r="702" spans="1:5" ht="15.75" thickBot="1" x14ac:dyDescent="0.3">
      <c r="A702" s="66" t="s">
        <v>8</v>
      </c>
      <c r="B702" s="365">
        <v>100</v>
      </c>
      <c r="C702" s="319">
        <v>50</v>
      </c>
      <c r="D702" s="364"/>
      <c r="E702" s="364"/>
    </row>
    <row r="703" spans="1:5" ht="15.75" thickBot="1" x14ac:dyDescent="0.3">
      <c r="A703" s="66" t="s">
        <v>15</v>
      </c>
      <c r="B703" s="6">
        <v>20000</v>
      </c>
      <c r="C703" s="6">
        <v>13652.245999999999</v>
      </c>
      <c r="D703" s="91"/>
      <c r="E703" s="91"/>
    </row>
    <row r="704" spans="1:5" ht="15.75" thickBot="1" x14ac:dyDescent="0.3">
      <c r="A704" s="66" t="s">
        <v>23</v>
      </c>
      <c r="B704" s="91">
        <f>B703/B702</f>
        <v>200</v>
      </c>
      <c r="C704" s="91">
        <f>C703/C702</f>
        <v>273.04491999999999</v>
      </c>
      <c r="D704" s="91" t="e">
        <f>D703/D702</f>
        <v>#DIV/0!</v>
      </c>
      <c r="E704" s="91" t="e">
        <f>E703/E702</f>
        <v>#DIV/0!</v>
      </c>
    </row>
    <row r="705" spans="1:5" ht="15.75" thickBot="1" x14ac:dyDescent="0.3">
      <c r="A705" s="66" t="s">
        <v>16</v>
      </c>
      <c r="B705" s="87" t="e">
        <f t="shared" ref="B705:E707" si="26">B702/A702-1</f>
        <v>#VALUE!</v>
      </c>
      <c r="C705" s="87">
        <f t="shared" si="26"/>
        <v>-0.5</v>
      </c>
      <c r="D705" s="87">
        <f t="shared" si="26"/>
        <v>-1</v>
      </c>
      <c r="E705" s="87" t="e">
        <f t="shared" si="26"/>
        <v>#DIV/0!</v>
      </c>
    </row>
    <row r="706" spans="1:5" ht="15.75" thickBot="1" x14ac:dyDescent="0.3">
      <c r="A706" s="66" t="s">
        <v>17</v>
      </c>
      <c r="B706" s="87" t="e">
        <f t="shared" si="26"/>
        <v>#VALUE!</v>
      </c>
      <c r="C706" s="87">
        <f t="shared" si="26"/>
        <v>-0.31738770000000005</v>
      </c>
      <c r="D706" s="87">
        <f t="shared" si="26"/>
        <v>-1</v>
      </c>
      <c r="E706" s="87" t="e">
        <f t="shared" si="26"/>
        <v>#DIV/0!</v>
      </c>
    </row>
    <row r="707" spans="1:5" ht="15.75" thickBot="1" x14ac:dyDescent="0.3">
      <c r="A707" s="66" t="s">
        <v>18</v>
      </c>
      <c r="B707" s="87" t="e">
        <f t="shared" si="26"/>
        <v>#VALUE!</v>
      </c>
      <c r="C707" s="87">
        <f t="shared" si="26"/>
        <v>0.3652245999999999</v>
      </c>
      <c r="D707" s="87" t="e">
        <f t="shared" si="26"/>
        <v>#DIV/0!</v>
      </c>
      <c r="E707" s="87" t="e">
        <f t="shared" si="26"/>
        <v>#DIV/0!</v>
      </c>
    </row>
    <row r="708" spans="1:5" ht="15.75" thickBot="1" x14ac:dyDescent="0.3">
      <c r="A708" s="716" t="s">
        <v>543</v>
      </c>
      <c r="B708" s="717"/>
      <c r="C708" s="717"/>
      <c r="D708" s="717"/>
      <c r="E708" s="718"/>
    </row>
    <row r="709" spans="1:5" x14ac:dyDescent="0.25">
      <c r="A709" s="722"/>
      <c r="B709" s="85">
        <v>2019</v>
      </c>
      <c r="C709" s="85">
        <v>2020</v>
      </c>
      <c r="D709" s="85">
        <v>2021</v>
      </c>
      <c r="E709" s="85">
        <v>2022</v>
      </c>
    </row>
    <row r="710" spans="1:5" ht="15.75" thickBot="1" x14ac:dyDescent="0.3">
      <c r="A710" s="723"/>
      <c r="B710" s="86" t="s">
        <v>6</v>
      </c>
      <c r="C710" s="86" t="s">
        <v>6</v>
      </c>
      <c r="D710" s="86" t="s">
        <v>6</v>
      </c>
      <c r="E710" s="86" t="s">
        <v>6</v>
      </c>
    </row>
    <row r="711" spans="1:5" ht="15.75" thickBot="1" x14ac:dyDescent="0.3">
      <c r="A711" s="88" t="s">
        <v>40</v>
      </c>
      <c r="B711" s="89">
        <f>B712+B713+B714+B715</f>
        <v>0</v>
      </c>
      <c r="C711" s="89">
        <f>C712+C713+C714+C715</f>
        <v>0</v>
      </c>
      <c r="D711" s="89">
        <f>D712+D713+D714+D715</f>
        <v>0</v>
      </c>
      <c r="E711" s="89">
        <f>E712+E713+E714+E715</f>
        <v>0</v>
      </c>
    </row>
    <row r="712" spans="1:5" ht="15.75" thickBot="1" x14ac:dyDescent="0.3">
      <c r="A712" s="75" t="s">
        <v>50</v>
      </c>
      <c r="B712" s="89"/>
      <c r="C712" s="89"/>
      <c r="D712" s="89"/>
      <c r="E712" s="89"/>
    </row>
    <row r="713" spans="1:5" ht="15.75" thickBot="1" x14ac:dyDescent="0.3">
      <c r="A713" s="75" t="s">
        <v>54</v>
      </c>
      <c r="B713" s="89"/>
      <c r="C713" s="89"/>
      <c r="D713" s="89"/>
      <c r="E713" s="89"/>
    </row>
    <row r="714" spans="1:5" ht="15.75" thickBot="1" x14ac:dyDescent="0.3">
      <c r="A714" s="75" t="s">
        <v>55</v>
      </c>
      <c r="B714" s="89"/>
      <c r="C714" s="89"/>
      <c r="D714" s="89"/>
      <c r="E714" s="89"/>
    </row>
    <row r="715" spans="1:5" ht="15.75" thickBot="1" x14ac:dyDescent="0.3">
      <c r="A715" s="75" t="s">
        <v>56</v>
      </c>
      <c r="B715" s="89"/>
      <c r="C715" s="89"/>
      <c r="D715" s="89"/>
      <c r="E715" s="89"/>
    </row>
    <row r="716" spans="1:5" ht="15.75" thickBot="1" x14ac:dyDescent="0.3">
      <c r="A716" s="88" t="s">
        <v>41</v>
      </c>
      <c r="B716" s="79">
        <f>B717+B718+B719+B720</f>
        <v>20000</v>
      </c>
      <c r="C716" s="79">
        <f>C717+C718+C719+C720</f>
        <v>13652.245999999999</v>
      </c>
      <c r="D716" s="79">
        <f>D717+D718+D719+D720</f>
        <v>0</v>
      </c>
      <c r="E716" s="79">
        <f>E717+E718+E719+E720</f>
        <v>0</v>
      </c>
    </row>
    <row r="717" spans="1:5" ht="15.75" thickBot="1" x14ac:dyDescent="0.3">
      <c r="A717" s="75" t="s">
        <v>50</v>
      </c>
      <c r="B717" s="89">
        <f>+B703</f>
        <v>20000</v>
      </c>
      <c r="C717" s="89">
        <f>+C703</f>
        <v>13652.245999999999</v>
      </c>
      <c r="D717" s="89">
        <f>+D703</f>
        <v>0</v>
      </c>
      <c r="E717" s="89">
        <f>+E703</f>
        <v>0</v>
      </c>
    </row>
    <row r="718" spans="1:5" ht="15.75" thickBot="1" x14ac:dyDescent="0.3">
      <c r="A718" s="75" t="s">
        <v>54</v>
      </c>
      <c r="B718" s="89"/>
      <c r="C718" s="89"/>
      <c r="D718" s="89"/>
      <c r="E718" s="89"/>
    </row>
    <row r="719" spans="1:5" ht="15.75" thickBot="1" x14ac:dyDescent="0.3">
      <c r="A719" s="75" t="s">
        <v>55</v>
      </c>
      <c r="B719" s="89"/>
      <c r="C719" s="89"/>
      <c r="D719" s="89"/>
      <c r="E719" s="89"/>
    </row>
    <row r="720" spans="1:5" ht="15.75" thickBot="1" x14ac:dyDescent="0.3">
      <c r="A720" s="75" t="s">
        <v>56</v>
      </c>
      <c r="B720" s="89"/>
      <c r="C720" s="89"/>
      <c r="D720" s="89"/>
      <c r="E720" s="89"/>
    </row>
    <row r="721" spans="1:5" ht="15.75" thickBot="1" x14ac:dyDescent="0.3">
      <c r="A721" s="78" t="s">
        <v>544</v>
      </c>
      <c r="B721" s="79">
        <f>B711+B716</f>
        <v>20000</v>
      </c>
      <c r="C721" s="79">
        <f>C711+C716</f>
        <v>13652.245999999999</v>
      </c>
      <c r="D721" s="79">
        <f>D711+D716</f>
        <v>0</v>
      </c>
      <c r="E721" s="79">
        <f>E711+E716</f>
        <v>0</v>
      </c>
    </row>
    <row r="722" spans="1:5" ht="45.75" thickBot="1" x14ac:dyDescent="0.3">
      <c r="A722" s="92" t="s">
        <v>545</v>
      </c>
      <c r="B722" s="73" t="s">
        <v>546</v>
      </c>
      <c r="C722" s="84" t="s">
        <v>53</v>
      </c>
      <c r="D722" s="738" t="s">
        <v>547</v>
      </c>
      <c r="E722" s="739"/>
    </row>
    <row r="723" spans="1:5" ht="15.75" customHeight="1" thickBot="1" x14ac:dyDescent="0.3">
      <c r="A723" s="66" t="s">
        <v>9</v>
      </c>
      <c r="B723" s="497" t="s">
        <v>548</v>
      </c>
      <c r="C723" s="498"/>
      <c r="D723" s="498"/>
      <c r="E723" s="499"/>
    </row>
    <row r="724" spans="1:5" ht="15.75" thickBot="1" x14ac:dyDescent="0.3">
      <c r="A724" s="66" t="s">
        <v>14</v>
      </c>
      <c r="B724" s="531" t="s">
        <v>483</v>
      </c>
      <c r="C724" s="532"/>
      <c r="D724" s="532"/>
      <c r="E724" s="533"/>
    </row>
    <row r="725" spans="1:5" x14ac:dyDescent="0.25">
      <c r="A725" s="722"/>
      <c r="B725" s="85">
        <v>2019</v>
      </c>
      <c r="C725" s="85">
        <v>2020</v>
      </c>
      <c r="D725" s="85">
        <v>2021</v>
      </c>
      <c r="E725" s="85">
        <v>2022</v>
      </c>
    </row>
    <row r="726" spans="1:5" ht="15.75" thickBot="1" x14ac:dyDescent="0.3">
      <c r="A726" s="723"/>
      <c r="B726" s="86" t="s">
        <v>6</v>
      </c>
      <c r="C726" s="86" t="s">
        <v>6</v>
      </c>
      <c r="D726" s="86" t="s">
        <v>6</v>
      </c>
      <c r="E726" s="86" t="s">
        <v>6</v>
      </c>
    </row>
    <row r="727" spans="1:5" ht="15.75" thickBot="1" x14ac:dyDescent="0.3">
      <c r="A727" s="66" t="s">
        <v>8</v>
      </c>
      <c r="B727" s="365">
        <v>190</v>
      </c>
      <c r="C727" s="319">
        <v>190</v>
      </c>
      <c r="D727" s="364"/>
      <c r="E727" s="364"/>
    </row>
    <row r="728" spans="1:5" ht="15.75" thickBot="1" x14ac:dyDescent="0.3">
      <c r="A728" s="66" t="s">
        <v>15</v>
      </c>
      <c r="B728" s="6">
        <v>15000</v>
      </c>
      <c r="C728" s="6">
        <v>17454</v>
      </c>
      <c r="D728" s="91"/>
      <c r="E728" s="91"/>
    </row>
    <row r="729" spans="1:5" ht="15.75" thickBot="1" x14ac:dyDescent="0.3">
      <c r="A729" s="66" t="s">
        <v>23</v>
      </c>
      <c r="B729" s="91">
        <f>B728/B727</f>
        <v>78.94736842105263</v>
      </c>
      <c r="C729" s="91">
        <f>C728/C727</f>
        <v>91.863157894736844</v>
      </c>
      <c r="D729" s="91" t="e">
        <f>D728/D727</f>
        <v>#DIV/0!</v>
      </c>
      <c r="E729" s="91" t="e">
        <f>E728/E727</f>
        <v>#DIV/0!</v>
      </c>
    </row>
    <row r="730" spans="1:5" ht="15.75" thickBot="1" x14ac:dyDescent="0.3">
      <c r="A730" s="66" t="s">
        <v>16</v>
      </c>
      <c r="B730" s="87" t="e">
        <f t="shared" ref="B730:E732" si="27">B727/A727-1</f>
        <v>#VALUE!</v>
      </c>
      <c r="C730" s="87">
        <f t="shared" si="27"/>
        <v>0</v>
      </c>
      <c r="D730" s="87">
        <f t="shared" si="27"/>
        <v>-1</v>
      </c>
      <c r="E730" s="87" t="e">
        <f t="shared" si="27"/>
        <v>#DIV/0!</v>
      </c>
    </row>
    <row r="731" spans="1:5" ht="15.75" thickBot="1" x14ac:dyDescent="0.3">
      <c r="A731" s="66" t="s">
        <v>17</v>
      </c>
      <c r="B731" s="87" t="e">
        <f t="shared" si="27"/>
        <v>#VALUE!</v>
      </c>
      <c r="C731" s="87">
        <f t="shared" si="27"/>
        <v>0.16359999999999997</v>
      </c>
      <c r="D731" s="87">
        <f t="shared" si="27"/>
        <v>-1</v>
      </c>
      <c r="E731" s="87" t="e">
        <f t="shared" si="27"/>
        <v>#DIV/0!</v>
      </c>
    </row>
    <row r="732" spans="1:5" ht="15.75" thickBot="1" x14ac:dyDescent="0.3">
      <c r="A732" s="66" t="s">
        <v>18</v>
      </c>
      <c r="B732" s="87" t="e">
        <f t="shared" si="27"/>
        <v>#VALUE!</v>
      </c>
      <c r="C732" s="87">
        <f t="shared" si="27"/>
        <v>0.16359999999999997</v>
      </c>
      <c r="D732" s="87" t="e">
        <f t="shared" si="27"/>
        <v>#DIV/0!</v>
      </c>
      <c r="E732" s="87" t="e">
        <f t="shared" si="27"/>
        <v>#DIV/0!</v>
      </c>
    </row>
    <row r="733" spans="1:5" ht="15.75" thickBot="1" x14ac:dyDescent="0.3">
      <c r="A733" s="716" t="s">
        <v>549</v>
      </c>
      <c r="B733" s="717"/>
      <c r="C733" s="717"/>
      <c r="D733" s="717"/>
      <c r="E733" s="718"/>
    </row>
    <row r="734" spans="1:5" x14ac:dyDescent="0.25">
      <c r="A734" s="722"/>
      <c r="B734" s="85">
        <v>2019</v>
      </c>
      <c r="C734" s="85">
        <v>2020</v>
      </c>
      <c r="D734" s="85">
        <v>2021</v>
      </c>
      <c r="E734" s="85">
        <v>2022</v>
      </c>
    </row>
    <row r="735" spans="1:5" ht="15.75" thickBot="1" x14ac:dyDescent="0.3">
      <c r="A735" s="723"/>
      <c r="B735" s="86" t="s">
        <v>6</v>
      </c>
      <c r="C735" s="86" t="s">
        <v>6</v>
      </c>
      <c r="D735" s="86" t="s">
        <v>6</v>
      </c>
      <c r="E735" s="86" t="s">
        <v>6</v>
      </c>
    </row>
    <row r="736" spans="1:5" ht="15.75" thickBot="1" x14ac:dyDescent="0.3">
      <c r="A736" s="88" t="s">
        <v>40</v>
      </c>
      <c r="B736" s="89">
        <f>B737+B738+B739+B740</f>
        <v>0</v>
      </c>
      <c r="C736" s="89">
        <f>C737+C738+C739+C740</f>
        <v>0</v>
      </c>
      <c r="D736" s="89">
        <f>D737+D738+D739+D740</f>
        <v>0</v>
      </c>
      <c r="E736" s="89">
        <f>E737+E738+E739+E740</f>
        <v>0</v>
      </c>
    </row>
    <row r="737" spans="1:5" ht="15.75" thickBot="1" x14ac:dyDescent="0.3">
      <c r="A737" s="75" t="s">
        <v>50</v>
      </c>
      <c r="B737" s="89"/>
      <c r="C737" s="89"/>
      <c r="D737" s="89"/>
      <c r="E737" s="89"/>
    </row>
    <row r="738" spans="1:5" ht="15.75" thickBot="1" x14ac:dyDescent="0.3">
      <c r="A738" s="75" t="s">
        <v>54</v>
      </c>
      <c r="B738" s="89"/>
      <c r="C738" s="89"/>
      <c r="D738" s="89"/>
      <c r="E738" s="89"/>
    </row>
    <row r="739" spans="1:5" ht="15.75" thickBot="1" x14ac:dyDescent="0.3">
      <c r="A739" s="75" t="s">
        <v>55</v>
      </c>
      <c r="B739" s="89"/>
      <c r="C739" s="89"/>
      <c r="D739" s="89"/>
      <c r="E739" s="89"/>
    </row>
    <row r="740" spans="1:5" ht="15.75" thickBot="1" x14ac:dyDescent="0.3">
      <c r="A740" s="75" t="s">
        <v>56</v>
      </c>
      <c r="B740" s="89"/>
      <c r="C740" s="89"/>
      <c r="D740" s="89"/>
      <c r="E740" s="89"/>
    </row>
    <row r="741" spans="1:5" ht="15.75" thickBot="1" x14ac:dyDescent="0.3">
      <c r="A741" s="88" t="s">
        <v>41</v>
      </c>
      <c r="B741" s="79">
        <f>B742+B743+B744+B745</f>
        <v>15000</v>
      </c>
      <c r="C741" s="79">
        <f>C742+C743+C744+C745</f>
        <v>17454</v>
      </c>
      <c r="D741" s="79">
        <f>D742+D743+D744+D745</f>
        <v>0</v>
      </c>
      <c r="E741" s="79">
        <f>E742+E743+E744+E745</f>
        <v>0</v>
      </c>
    </row>
    <row r="742" spans="1:5" ht="15.75" thickBot="1" x14ac:dyDescent="0.3">
      <c r="A742" s="75" t="s">
        <v>50</v>
      </c>
      <c r="B742" s="89">
        <f>+B728</f>
        <v>15000</v>
      </c>
      <c r="C742" s="89">
        <f>+C728</f>
        <v>17454</v>
      </c>
      <c r="D742" s="89">
        <f>+D728</f>
        <v>0</v>
      </c>
      <c r="E742" s="89">
        <f>+E728</f>
        <v>0</v>
      </c>
    </row>
    <row r="743" spans="1:5" ht="15.75" thickBot="1" x14ac:dyDescent="0.3">
      <c r="A743" s="75" t="s">
        <v>54</v>
      </c>
      <c r="B743" s="89"/>
      <c r="C743" s="89"/>
      <c r="D743" s="89"/>
      <c r="E743" s="89"/>
    </row>
    <row r="744" spans="1:5" ht="15.75" thickBot="1" x14ac:dyDescent="0.3">
      <c r="A744" s="75" t="s">
        <v>55</v>
      </c>
      <c r="B744" s="89"/>
      <c r="C744" s="89"/>
      <c r="D744" s="89"/>
      <c r="E744" s="89"/>
    </row>
    <row r="745" spans="1:5" ht="15.75" thickBot="1" x14ac:dyDescent="0.3">
      <c r="A745" s="75" t="s">
        <v>56</v>
      </c>
      <c r="B745" s="89"/>
      <c r="C745" s="89"/>
      <c r="D745" s="89"/>
      <c r="E745" s="89"/>
    </row>
    <row r="746" spans="1:5" ht="15.75" thickBot="1" x14ac:dyDescent="0.3">
      <c r="A746" s="78" t="s">
        <v>550</v>
      </c>
      <c r="B746" s="79">
        <f>B736+B741</f>
        <v>15000</v>
      </c>
      <c r="C746" s="79">
        <f>C736+C741</f>
        <v>17454</v>
      </c>
      <c r="D746" s="79">
        <f>D736+D741</f>
        <v>0</v>
      </c>
      <c r="E746" s="79">
        <f>E736+E741</f>
        <v>0</v>
      </c>
    </row>
    <row r="747" spans="1:5" ht="34.5" thickBot="1" x14ac:dyDescent="0.3">
      <c r="A747" s="92" t="s">
        <v>551</v>
      </c>
      <c r="B747" s="73" t="s">
        <v>552</v>
      </c>
      <c r="C747" s="84" t="s">
        <v>53</v>
      </c>
      <c r="D747" s="738" t="s">
        <v>553</v>
      </c>
      <c r="E747" s="739"/>
    </row>
    <row r="748" spans="1:5" ht="15.75" customHeight="1" thickBot="1" x14ac:dyDescent="0.3">
      <c r="A748" s="66" t="s">
        <v>9</v>
      </c>
      <c r="B748" s="497" t="s">
        <v>531</v>
      </c>
      <c r="C748" s="498"/>
      <c r="D748" s="498"/>
      <c r="E748" s="499"/>
    </row>
    <row r="749" spans="1:5" ht="15.75" thickBot="1" x14ac:dyDescent="0.3">
      <c r="A749" s="66" t="s">
        <v>14</v>
      </c>
      <c r="B749" s="531" t="s">
        <v>483</v>
      </c>
      <c r="C749" s="532"/>
      <c r="D749" s="532"/>
      <c r="E749" s="533"/>
    </row>
    <row r="750" spans="1:5" x14ac:dyDescent="0.25">
      <c r="A750" s="722"/>
      <c r="B750" s="85">
        <v>2019</v>
      </c>
      <c r="C750" s="85">
        <v>2020</v>
      </c>
      <c r="D750" s="85">
        <v>2021</v>
      </c>
      <c r="E750" s="85">
        <v>2022</v>
      </c>
    </row>
    <row r="751" spans="1:5" ht="15.75" thickBot="1" x14ac:dyDescent="0.3">
      <c r="A751" s="723"/>
      <c r="B751" s="86" t="s">
        <v>6</v>
      </c>
      <c r="C751" s="86" t="s">
        <v>6</v>
      </c>
      <c r="D751" s="86" t="s">
        <v>6</v>
      </c>
      <c r="E751" s="86" t="s">
        <v>6</v>
      </c>
    </row>
    <row r="752" spans="1:5" ht="15.75" thickBot="1" x14ac:dyDescent="0.3">
      <c r="A752" s="66" t="s">
        <v>8</v>
      </c>
      <c r="B752" s="365">
        <v>200</v>
      </c>
      <c r="C752" s="319">
        <v>300</v>
      </c>
      <c r="D752" s="364"/>
      <c r="E752" s="364"/>
    </row>
    <row r="753" spans="1:5" ht="15.75" thickBot="1" x14ac:dyDescent="0.3">
      <c r="A753" s="66" t="s">
        <v>15</v>
      </c>
      <c r="B753" s="6">
        <v>10000</v>
      </c>
      <c r="C753" s="6">
        <v>17970.217000000001</v>
      </c>
      <c r="D753" s="91"/>
      <c r="E753" s="91"/>
    </row>
    <row r="754" spans="1:5" ht="15.75" thickBot="1" x14ac:dyDescent="0.3">
      <c r="A754" s="66" t="s">
        <v>23</v>
      </c>
      <c r="B754" s="91">
        <f>B753/B752</f>
        <v>50</v>
      </c>
      <c r="C754" s="91">
        <f>C753/C752</f>
        <v>59.900723333333332</v>
      </c>
      <c r="D754" s="91" t="e">
        <f>D753/D752</f>
        <v>#DIV/0!</v>
      </c>
      <c r="E754" s="91" t="e">
        <f>E753/E752</f>
        <v>#DIV/0!</v>
      </c>
    </row>
    <row r="755" spans="1:5" ht="15.75" thickBot="1" x14ac:dyDescent="0.3">
      <c r="A755" s="66" t="s">
        <v>16</v>
      </c>
      <c r="B755" s="87" t="e">
        <f t="shared" ref="B755:E757" si="28">B752/A752-1</f>
        <v>#VALUE!</v>
      </c>
      <c r="C755" s="87">
        <f t="shared" si="28"/>
        <v>0.5</v>
      </c>
      <c r="D755" s="87">
        <f t="shared" si="28"/>
        <v>-1</v>
      </c>
      <c r="E755" s="87" t="e">
        <f t="shared" si="28"/>
        <v>#DIV/0!</v>
      </c>
    </row>
    <row r="756" spans="1:5" ht="15.75" thickBot="1" x14ac:dyDescent="0.3">
      <c r="A756" s="66" t="s">
        <v>17</v>
      </c>
      <c r="B756" s="87" t="e">
        <f t="shared" si="28"/>
        <v>#VALUE!</v>
      </c>
      <c r="C756" s="87">
        <f t="shared" si="28"/>
        <v>0.79702170000000017</v>
      </c>
      <c r="D756" s="87">
        <f t="shared" si="28"/>
        <v>-1</v>
      </c>
      <c r="E756" s="87" t="e">
        <f t="shared" si="28"/>
        <v>#DIV/0!</v>
      </c>
    </row>
    <row r="757" spans="1:5" ht="15.75" thickBot="1" x14ac:dyDescent="0.3">
      <c r="A757" s="66" t="s">
        <v>18</v>
      </c>
      <c r="B757" s="87" t="e">
        <f t="shared" si="28"/>
        <v>#VALUE!</v>
      </c>
      <c r="C757" s="87">
        <f t="shared" si="28"/>
        <v>0.19801446666666656</v>
      </c>
      <c r="D757" s="87" t="e">
        <f t="shared" si="28"/>
        <v>#DIV/0!</v>
      </c>
      <c r="E757" s="87" t="e">
        <f t="shared" si="28"/>
        <v>#DIV/0!</v>
      </c>
    </row>
    <row r="758" spans="1:5" ht="15.75" thickBot="1" x14ac:dyDescent="0.3">
      <c r="A758" s="716" t="s">
        <v>554</v>
      </c>
      <c r="B758" s="717"/>
      <c r="C758" s="717"/>
      <c r="D758" s="717"/>
      <c r="E758" s="718"/>
    </row>
    <row r="759" spans="1:5" x14ac:dyDescent="0.25">
      <c r="A759" s="722"/>
      <c r="B759" s="85">
        <v>2019</v>
      </c>
      <c r="C759" s="85">
        <v>2020</v>
      </c>
      <c r="D759" s="85">
        <v>2021</v>
      </c>
      <c r="E759" s="85">
        <v>2022</v>
      </c>
    </row>
    <row r="760" spans="1:5" ht="15.75" thickBot="1" x14ac:dyDescent="0.3">
      <c r="A760" s="723"/>
      <c r="B760" s="86" t="s">
        <v>6</v>
      </c>
      <c r="C760" s="86" t="s">
        <v>6</v>
      </c>
      <c r="D760" s="86" t="s">
        <v>6</v>
      </c>
      <c r="E760" s="86" t="s">
        <v>6</v>
      </c>
    </row>
    <row r="761" spans="1:5" ht="15.75" thickBot="1" x14ac:dyDescent="0.3">
      <c r="A761" s="88" t="s">
        <v>40</v>
      </c>
      <c r="B761" s="89">
        <f>B762+B763+B764+B765</f>
        <v>0</v>
      </c>
      <c r="C761" s="89">
        <f>C762+C763+C764+C765</f>
        <v>0</v>
      </c>
      <c r="D761" s="89">
        <f>D762+D763+D764+D765</f>
        <v>0</v>
      </c>
      <c r="E761" s="89">
        <f>E762+E763+E764+E765</f>
        <v>0</v>
      </c>
    </row>
    <row r="762" spans="1:5" ht="15.75" thickBot="1" x14ac:dyDescent="0.3">
      <c r="A762" s="75" t="s">
        <v>50</v>
      </c>
      <c r="B762" s="89"/>
      <c r="C762" s="89"/>
      <c r="D762" s="89"/>
      <c r="E762" s="89"/>
    </row>
    <row r="763" spans="1:5" ht="15.75" thickBot="1" x14ac:dyDescent="0.3">
      <c r="A763" s="75" t="s">
        <v>54</v>
      </c>
      <c r="B763" s="89"/>
      <c r="C763" s="89"/>
      <c r="D763" s="89"/>
      <c r="E763" s="89"/>
    </row>
    <row r="764" spans="1:5" ht="15.75" thickBot="1" x14ac:dyDescent="0.3">
      <c r="A764" s="75" t="s">
        <v>55</v>
      </c>
      <c r="B764" s="89"/>
      <c r="C764" s="89"/>
      <c r="D764" s="89"/>
      <c r="E764" s="89"/>
    </row>
    <row r="765" spans="1:5" ht="15.75" thickBot="1" x14ac:dyDescent="0.3">
      <c r="A765" s="75" t="s">
        <v>56</v>
      </c>
      <c r="B765" s="89"/>
      <c r="C765" s="89"/>
      <c r="D765" s="89"/>
      <c r="E765" s="89"/>
    </row>
    <row r="766" spans="1:5" ht="15.75" thickBot="1" x14ac:dyDescent="0.3">
      <c r="A766" s="88" t="s">
        <v>41</v>
      </c>
      <c r="B766" s="79">
        <f>B767+B768+B769+B770</f>
        <v>10000</v>
      </c>
      <c r="C766" s="79">
        <f>C767+C768+C769+C770</f>
        <v>17970.217000000001</v>
      </c>
      <c r="D766" s="79">
        <f>D767+D768+D769+D770</f>
        <v>0</v>
      </c>
      <c r="E766" s="79">
        <f>E767+E768+E769+E770</f>
        <v>0</v>
      </c>
    </row>
    <row r="767" spans="1:5" ht="15.75" thickBot="1" x14ac:dyDescent="0.3">
      <c r="A767" s="75" t="s">
        <v>50</v>
      </c>
      <c r="B767" s="89">
        <f>+B753</f>
        <v>10000</v>
      </c>
      <c r="C767" s="89">
        <f>+C753</f>
        <v>17970.217000000001</v>
      </c>
      <c r="D767" s="89">
        <f>+D753</f>
        <v>0</v>
      </c>
      <c r="E767" s="89">
        <f>+E753</f>
        <v>0</v>
      </c>
    </row>
    <row r="768" spans="1:5" ht="15.75" thickBot="1" x14ac:dyDescent="0.3">
      <c r="A768" s="75" t="s">
        <v>54</v>
      </c>
      <c r="B768" s="89"/>
      <c r="C768" s="89"/>
      <c r="D768" s="89"/>
      <c r="E768" s="89"/>
    </row>
    <row r="769" spans="1:5" ht="15.75" thickBot="1" x14ac:dyDescent="0.3">
      <c r="A769" s="75" t="s">
        <v>55</v>
      </c>
      <c r="B769" s="89"/>
      <c r="C769" s="89"/>
      <c r="D769" s="89"/>
      <c r="E769" s="89"/>
    </row>
    <row r="770" spans="1:5" ht="15.75" thickBot="1" x14ac:dyDescent="0.3">
      <c r="A770" s="75" t="s">
        <v>56</v>
      </c>
      <c r="B770" s="89"/>
      <c r="C770" s="89"/>
      <c r="D770" s="89"/>
      <c r="E770" s="89"/>
    </row>
    <row r="771" spans="1:5" ht="15.75" thickBot="1" x14ac:dyDescent="0.3">
      <c r="A771" s="78" t="s">
        <v>555</v>
      </c>
      <c r="B771" s="79">
        <f>B761+B766</f>
        <v>10000</v>
      </c>
      <c r="C771" s="79">
        <f>C761+C766</f>
        <v>17970.217000000001</v>
      </c>
      <c r="D771" s="79">
        <f>D761+D766</f>
        <v>0</v>
      </c>
      <c r="E771" s="79">
        <f>E761+E766</f>
        <v>0</v>
      </c>
    </row>
    <row r="772" spans="1:5" ht="45.75" thickBot="1" x14ac:dyDescent="0.3">
      <c r="A772" s="92" t="s">
        <v>556</v>
      </c>
      <c r="B772" s="73" t="s">
        <v>557</v>
      </c>
      <c r="C772" s="84" t="s">
        <v>53</v>
      </c>
      <c r="D772" s="738" t="s">
        <v>558</v>
      </c>
      <c r="E772" s="739"/>
    </row>
    <row r="773" spans="1:5" ht="15.75" customHeight="1" thickBot="1" x14ac:dyDescent="0.3">
      <c r="A773" s="66" t="s">
        <v>9</v>
      </c>
      <c r="B773" s="497" t="s">
        <v>537</v>
      </c>
      <c r="C773" s="498"/>
      <c r="D773" s="498"/>
      <c r="E773" s="499"/>
    </row>
    <row r="774" spans="1:5" ht="15.75" thickBot="1" x14ac:dyDescent="0.3">
      <c r="A774" s="66" t="s">
        <v>14</v>
      </c>
      <c r="B774" s="531" t="s">
        <v>483</v>
      </c>
      <c r="C774" s="532"/>
      <c r="D774" s="532"/>
      <c r="E774" s="533"/>
    </row>
    <row r="775" spans="1:5" x14ac:dyDescent="0.25">
      <c r="A775" s="722"/>
      <c r="B775" s="85">
        <v>2019</v>
      </c>
      <c r="C775" s="85">
        <v>2020</v>
      </c>
      <c r="D775" s="85">
        <v>2021</v>
      </c>
      <c r="E775" s="85">
        <v>2022</v>
      </c>
    </row>
    <row r="776" spans="1:5" ht="15.75" thickBot="1" x14ac:dyDescent="0.3">
      <c r="A776" s="723"/>
      <c r="B776" s="86" t="s">
        <v>6</v>
      </c>
      <c r="C776" s="86" t="s">
        <v>6</v>
      </c>
      <c r="D776" s="86" t="s">
        <v>6</v>
      </c>
      <c r="E776" s="86" t="s">
        <v>6</v>
      </c>
    </row>
    <row r="777" spans="1:5" ht="15.75" thickBot="1" x14ac:dyDescent="0.3">
      <c r="A777" s="66" t="s">
        <v>8</v>
      </c>
      <c r="B777" s="365">
        <v>100</v>
      </c>
      <c r="C777" s="319">
        <v>0</v>
      </c>
      <c r="D777" s="364"/>
      <c r="E777" s="364"/>
    </row>
    <row r="778" spans="1:5" ht="15.75" thickBot="1" x14ac:dyDescent="0.3">
      <c r="A778" s="66" t="s">
        <v>15</v>
      </c>
      <c r="B778" s="6">
        <v>13194</v>
      </c>
      <c r="C778" s="6">
        <v>0</v>
      </c>
      <c r="D778" s="91"/>
      <c r="E778" s="91"/>
    </row>
    <row r="779" spans="1:5" ht="15.75" thickBot="1" x14ac:dyDescent="0.3">
      <c r="A779" s="66" t="s">
        <v>23</v>
      </c>
      <c r="B779" s="91">
        <f>B778/B777</f>
        <v>131.94</v>
      </c>
      <c r="C779" s="91" t="e">
        <f>C778/C777</f>
        <v>#DIV/0!</v>
      </c>
      <c r="D779" s="91" t="e">
        <f>D778/D777</f>
        <v>#DIV/0!</v>
      </c>
      <c r="E779" s="91" t="e">
        <f>E778/E777</f>
        <v>#DIV/0!</v>
      </c>
    </row>
    <row r="780" spans="1:5" ht="15.75" thickBot="1" x14ac:dyDescent="0.3">
      <c r="A780" s="66" t="s">
        <v>16</v>
      </c>
      <c r="B780" s="87" t="e">
        <f t="shared" ref="B780:E782" si="29">B777/A777-1</f>
        <v>#VALUE!</v>
      </c>
      <c r="C780" s="87">
        <f t="shared" si="29"/>
        <v>-1</v>
      </c>
      <c r="D780" s="87" t="e">
        <f t="shared" si="29"/>
        <v>#DIV/0!</v>
      </c>
      <c r="E780" s="87" t="e">
        <f t="shared" si="29"/>
        <v>#DIV/0!</v>
      </c>
    </row>
    <row r="781" spans="1:5" ht="15.75" thickBot="1" x14ac:dyDescent="0.3">
      <c r="A781" s="66" t="s">
        <v>17</v>
      </c>
      <c r="B781" s="87" t="e">
        <f t="shared" si="29"/>
        <v>#VALUE!</v>
      </c>
      <c r="C781" s="87">
        <f t="shared" si="29"/>
        <v>-1</v>
      </c>
      <c r="D781" s="87" t="e">
        <f t="shared" si="29"/>
        <v>#DIV/0!</v>
      </c>
      <c r="E781" s="87" t="e">
        <f t="shared" si="29"/>
        <v>#DIV/0!</v>
      </c>
    </row>
    <row r="782" spans="1:5" ht="15.75" thickBot="1" x14ac:dyDescent="0.3">
      <c r="A782" s="66" t="s">
        <v>18</v>
      </c>
      <c r="B782" s="87" t="e">
        <f t="shared" si="29"/>
        <v>#VALUE!</v>
      </c>
      <c r="C782" s="87" t="e">
        <f t="shared" si="29"/>
        <v>#DIV/0!</v>
      </c>
      <c r="D782" s="87" t="e">
        <f t="shared" si="29"/>
        <v>#DIV/0!</v>
      </c>
      <c r="E782" s="87" t="e">
        <f t="shared" si="29"/>
        <v>#DIV/0!</v>
      </c>
    </row>
    <row r="783" spans="1:5" ht="15.75" thickBot="1" x14ac:dyDescent="0.3">
      <c r="A783" s="716" t="s">
        <v>559</v>
      </c>
      <c r="B783" s="717"/>
      <c r="C783" s="717"/>
      <c r="D783" s="717"/>
      <c r="E783" s="718"/>
    </row>
    <row r="784" spans="1:5" x14ac:dyDescent="0.25">
      <c r="A784" s="722"/>
      <c r="B784" s="85">
        <v>2019</v>
      </c>
      <c r="C784" s="85">
        <v>2020</v>
      </c>
      <c r="D784" s="85">
        <v>2021</v>
      </c>
      <c r="E784" s="85">
        <v>2022</v>
      </c>
    </row>
    <row r="785" spans="1:5" ht="15.75" thickBot="1" x14ac:dyDescent="0.3">
      <c r="A785" s="723"/>
      <c r="B785" s="86" t="s">
        <v>6</v>
      </c>
      <c r="C785" s="86" t="s">
        <v>6</v>
      </c>
      <c r="D785" s="86" t="s">
        <v>6</v>
      </c>
      <c r="E785" s="86" t="s">
        <v>6</v>
      </c>
    </row>
    <row r="786" spans="1:5" ht="15.75" thickBot="1" x14ac:dyDescent="0.3">
      <c r="A786" s="88" t="s">
        <v>40</v>
      </c>
      <c r="B786" s="89">
        <f>B787+B788+B789+B790</f>
        <v>0</v>
      </c>
      <c r="C786" s="89">
        <f>C787+C788+C789+C790</f>
        <v>0</v>
      </c>
      <c r="D786" s="89">
        <f>D787+D788+D789+D790</f>
        <v>0</v>
      </c>
      <c r="E786" s="89">
        <f>E787+E788+E789+E790</f>
        <v>0</v>
      </c>
    </row>
    <row r="787" spans="1:5" ht="15.75" thickBot="1" x14ac:dyDescent="0.3">
      <c r="A787" s="75" t="s">
        <v>50</v>
      </c>
      <c r="B787" s="89"/>
      <c r="C787" s="89"/>
      <c r="D787" s="89"/>
      <c r="E787" s="89"/>
    </row>
    <row r="788" spans="1:5" ht="15.75" thickBot="1" x14ac:dyDescent="0.3">
      <c r="A788" s="75" t="s">
        <v>54</v>
      </c>
      <c r="B788" s="89"/>
      <c r="C788" s="89"/>
      <c r="D788" s="89"/>
      <c r="E788" s="89"/>
    </row>
    <row r="789" spans="1:5" ht="15.75" thickBot="1" x14ac:dyDescent="0.3">
      <c r="A789" s="75" t="s">
        <v>55</v>
      </c>
      <c r="B789" s="89"/>
      <c r="C789" s="89"/>
      <c r="D789" s="89"/>
      <c r="E789" s="89"/>
    </row>
    <row r="790" spans="1:5" ht="15.75" thickBot="1" x14ac:dyDescent="0.3">
      <c r="A790" s="75" t="s">
        <v>56</v>
      </c>
      <c r="B790" s="89"/>
      <c r="C790" s="89"/>
      <c r="D790" s="89"/>
      <c r="E790" s="89"/>
    </row>
    <row r="791" spans="1:5" ht="15.75" thickBot="1" x14ac:dyDescent="0.3">
      <c r="A791" s="88" t="s">
        <v>41</v>
      </c>
      <c r="B791" s="79">
        <f>B792+B793+B794+B795</f>
        <v>13194</v>
      </c>
      <c r="C791" s="79">
        <f>C792+C793+C794+C795</f>
        <v>0</v>
      </c>
      <c r="D791" s="79">
        <f>D792+D793+D794+D795</f>
        <v>0</v>
      </c>
      <c r="E791" s="79">
        <f>E792+E793+E794+E795</f>
        <v>0</v>
      </c>
    </row>
    <row r="792" spans="1:5" ht="15.75" thickBot="1" x14ac:dyDescent="0.3">
      <c r="A792" s="75" t="s">
        <v>50</v>
      </c>
      <c r="B792" s="89">
        <f>+B778</f>
        <v>13194</v>
      </c>
      <c r="C792" s="89">
        <f>+C778</f>
        <v>0</v>
      </c>
      <c r="D792" s="89">
        <f>+D778</f>
        <v>0</v>
      </c>
      <c r="E792" s="89">
        <f>+E778</f>
        <v>0</v>
      </c>
    </row>
    <row r="793" spans="1:5" ht="15.75" thickBot="1" x14ac:dyDescent="0.3">
      <c r="A793" s="75" t="s">
        <v>54</v>
      </c>
      <c r="B793" s="89"/>
      <c r="C793" s="89"/>
      <c r="D793" s="89"/>
      <c r="E793" s="89"/>
    </row>
    <row r="794" spans="1:5" ht="15.75" thickBot="1" x14ac:dyDescent="0.3">
      <c r="A794" s="75" t="s">
        <v>55</v>
      </c>
      <c r="B794" s="89"/>
      <c r="C794" s="89"/>
      <c r="D794" s="89"/>
      <c r="E794" s="89"/>
    </row>
    <row r="795" spans="1:5" ht="15.75" thickBot="1" x14ac:dyDescent="0.3">
      <c r="A795" s="75" t="s">
        <v>56</v>
      </c>
      <c r="B795" s="89"/>
      <c r="C795" s="89"/>
      <c r="D795" s="89"/>
      <c r="E795" s="89"/>
    </row>
    <row r="796" spans="1:5" ht="15.75" thickBot="1" x14ac:dyDescent="0.3">
      <c r="A796" s="78" t="s">
        <v>560</v>
      </c>
      <c r="B796" s="79">
        <f>B786+B791</f>
        <v>13194</v>
      </c>
      <c r="C796" s="79">
        <f>C786+C791</f>
        <v>0</v>
      </c>
      <c r="D796" s="79">
        <f>D786+D791</f>
        <v>0</v>
      </c>
      <c r="E796" s="79">
        <f>E786+E791</f>
        <v>0</v>
      </c>
    </row>
    <row r="797" spans="1:5" ht="34.5" thickBot="1" x14ac:dyDescent="0.3">
      <c r="A797" s="92" t="s">
        <v>561</v>
      </c>
      <c r="B797" s="73" t="s">
        <v>562</v>
      </c>
      <c r="C797" s="84" t="s">
        <v>53</v>
      </c>
      <c r="D797" s="738" t="s">
        <v>563</v>
      </c>
      <c r="E797" s="739"/>
    </row>
    <row r="798" spans="1:5" ht="15.75" customHeight="1" thickBot="1" x14ac:dyDescent="0.3">
      <c r="A798" s="66" t="s">
        <v>9</v>
      </c>
      <c r="B798" s="497" t="s">
        <v>564</v>
      </c>
      <c r="C798" s="498"/>
      <c r="D798" s="498"/>
      <c r="E798" s="499"/>
    </row>
    <row r="799" spans="1:5" ht="15.75" thickBot="1" x14ac:dyDescent="0.3">
      <c r="A799" s="66" t="s">
        <v>14</v>
      </c>
      <c r="B799" s="531" t="s">
        <v>483</v>
      </c>
      <c r="C799" s="532"/>
      <c r="D799" s="532"/>
      <c r="E799" s="533"/>
    </row>
    <row r="800" spans="1:5" x14ac:dyDescent="0.25">
      <c r="A800" s="722"/>
      <c r="B800" s="85">
        <v>2019</v>
      </c>
      <c r="C800" s="85">
        <v>2020</v>
      </c>
      <c r="D800" s="85">
        <v>2021</v>
      </c>
      <c r="E800" s="85">
        <v>2022</v>
      </c>
    </row>
    <row r="801" spans="1:5" ht="15.75" thickBot="1" x14ac:dyDescent="0.3">
      <c r="A801" s="723"/>
      <c r="B801" s="86" t="s">
        <v>6</v>
      </c>
      <c r="C801" s="86" t="s">
        <v>6</v>
      </c>
      <c r="D801" s="86" t="s">
        <v>6</v>
      </c>
      <c r="E801" s="86" t="s">
        <v>6</v>
      </c>
    </row>
    <row r="802" spans="1:5" ht="15.75" thickBot="1" x14ac:dyDescent="0.3">
      <c r="A802" s="66" t="s">
        <v>8</v>
      </c>
      <c r="B802" s="365">
        <v>100</v>
      </c>
      <c r="C802" s="319">
        <v>100</v>
      </c>
      <c r="D802" s="364"/>
      <c r="E802" s="364"/>
    </row>
    <row r="803" spans="1:5" ht="15.75" thickBot="1" x14ac:dyDescent="0.3">
      <c r="A803" s="66" t="s">
        <v>15</v>
      </c>
      <c r="B803" s="6">
        <v>20000</v>
      </c>
      <c r="C803" s="6">
        <v>22800</v>
      </c>
      <c r="D803" s="91"/>
      <c r="E803" s="91"/>
    </row>
    <row r="804" spans="1:5" ht="15.75" thickBot="1" x14ac:dyDescent="0.3">
      <c r="A804" s="66" t="s">
        <v>23</v>
      </c>
      <c r="B804" s="91">
        <f>B803/B802</f>
        <v>200</v>
      </c>
      <c r="C804" s="91">
        <f>C803/C802</f>
        <v>228</v>
      </c>
      <c r="D804" s="91" t="e">
        <f>D803/D802</f>
        <v>#DIV/0!</v>
      </c>
      <c r="E804" s="91" t="e">
        <f>E803/E802</f>
        <v>#DIV/0!</v>
      </c>
    </row>
    <row r="805" spans="1:5" ht="15.75" thickBot="1" x14ac:dyDescent="0.3">
      <c r="A805" s="66" t="s">
        <v>16</v>
      </c>
      <c r="B805" s="87" t="e">
        <f t="shared" ref="B805:E807" si="30">B802/A802-1</f>
        <v>#VALUE!</v>
      </c>
      <c r="C805" s="87">
        <f t="shared" si="30"/>
        <v>0</v>
      </c>
      <c r="D805" s="87">
        <f t="shared" si="30"/>
        <v>-1</v>
      </c>
      <c r="E805" s="87" t="e">
        <f t="shared" si="30"/>
        <v>#DIV/0!</v>
      </c>
    </row>
    <row r="806" spans="1:5" ht="15.75" thickBot="1" x14ac:dyDescent="0.3">
      <c r="A806" s="66" t="s">
        <v>17</v>
      </c>
      <c r="B806" s="87" t="e">
        <f t="shared" si="30"/>
        <v>#VALUE!</v>
      </c>
      <c r="C806" s="87">
        <f t="shared" si="30"/>
        <v>0.1399999999999999</v>
      </c>
      <c r="D806" s="87">
        <f t="shared" si="30"/>
        <v>-1</v>
      </c>
      <c r="E806" s="87" t="e">
        <f t="shared" si="30"/>
        <v>#DIV/0!</v>
      </c>
    </row>
    <row r="807" spans="1:5" ht="15.75" thickBot="1" x14ac:dyDescent="0.3">
      <c r="A807" s="66" t="s">
        <v>18</v>
      </c>
      <c r="B807" s="87" t="e">
        <f t="shared" si="30"/>
        <v>#VALUE!</v>
      </c>
      <c r="C807" s="87">
        <f t="shared" si="30"/>
        <v>0.1399999999999999</v>
      </c>
      <c r="D807" s="87" t="e">
        <f t="shared" si="30"/>
        <v>#DIV/0!</v>
      </c>
      <c r="E807" s="87" t="e">
        <f t="shared" si="30"/>
        <v>#DIV/0!</v>
      </c>
    </row>
    <row r="808" spans="1:5" ht="15.75" thickBot="1" x14ac:dyDescent="0.3">
      <c r="A808" s="716" t="s">
        <v>565</v>
      </c>
      <c r="B808" s="717"/>
      <c r="C808" s="717"/>
      <c r="D808" s="717"/>
      <c r="E808" s="718"/>
    </row>
    <row r="809" spans="1:5" x14ac:dyDescent="0.25">
      <c r="A809" s="722"/>
      <c r="B809" s="85">
        <v>2019</v>
      </c>
      <c r="C809" s="85">
        <v>2020</v>
      </c>
      <c r="D809" s="85">
        <v>2021</v>
      </c>
      <c r="E809" s="85">
        <v>2022</v>
      </c>
    </row>
    <row r="810" spans="1:5" ht="15.75" thickBot="1" x14ac:dyDescent="0.3">
      <c r="A810" s="723"/>
      <c r="B810" s="86" t="s">
        <v>6</v>
      </c>
      <c r="C810" s="86" t="s">
        <v>6</v>
      </c>
      <c r="D810" s="86" t="s">
        <v>6</v>
      </c>
      <c r="E810" s="86" t="s">
        <v>6</v>
      </c>
    </row>
    <row r="811" spans="1:5" ht="15.75" thickBot="1" x14ac:dyDescent="0.3">
      <c r="A811" s="88" t="s">
        <v>40</v>
      </c>
      <c r="B811" s="89">
        <f>B812+B813+B814+B815</f>
        <v>0</v>
      </c>
      <c r="C811" s="89">
        <f>C812+C813+C814+C815</f>
        <v>0</v>
      </c>
      <c r="D811" s="89">
        <f>D812+D813+D814+D815</f>
        <v>0</v>
      </c>
      <c r="E811" s="89">
        <f>E812+E813+E814+E815</f>
        <v>0</v>
      </c>
    </row>
    <row r="812" spans="1:5" ht="15.75" thickBot="1" x14ac:dyDescent="0.3">
      <c r="A812" s="75" t="s">
        <v>50</v>
      </c>
      <c r="B812" s="89"/>
      <c r="C812" s="89"/>
      <c r="D812" s="89"/>
      <c r="E812" s="89"/>
    </row>
    <row r="813" spans="1:5" ht="15.75" thickBot="1" x14ac:dyDescent="0.3">
      <c r="A813" s="75" t="s">
        <v>54</v>
      </c>
      <c r="B813" s="89"/>
      <c r="C813" s="89"/>
      <c r="D813" s="89"/>
      <c r="E813" s="89"/>
    </row>
    <row r="814" spans="1:5" ht="15.75" thickBot="1" x14ac:dyDescent="0.3">
      <c r="A814" s="75" t="s">
        <v>55</v>
      </c>
      <c r="B814" s="89"/>
      <c r="C814" s="89"/>
      <c r="D814" s="89"/>
      <c r="E814" s="89"/>
    </row>
    <row r="815" spans="1:5" ht="15.75" thickBot="1" x14ac:dyDescent="0.3">
      <c r="A815" s="75" t="s">
        <v>56</v>
      </c>
      <c r="B815" s="89"/>
      <c r="C815" s="89"/>
      <c r="D815" s="89"/>
      <c r="E815" s="89"/>
    </row>
    <row r="816" spans="1:5" ht="15.75" thickBot="1" x14ac:dyDescent="0.3">
      <c r="A816" s="88" t="s">
        <v>41</v>
      </c>
      <c r="B816" s="79">
        <f>B817+B818+B819+B820</f>
        <v>20000</v>
      </c>
      <c r="C816" s="79">
        <f>C817+C818+C819+C820</f>
        <v>22800</v>
      </c>
      <c r="D816" s="79">
        <f>D817+D818+D819+D820</f>
        <v>0</v>
      </c>
      <c r="E816" s="79">
        <f>E817+E818+E819+E820</f>
        <v>0</v>
      </c>
    </row>
    <row r="817" spans="1:5" ht="15.75" thickBot="1" x14ac:dyDescent="0.3">
      <c r="A817" s="75" t="s">
        <v>50</v>
      </c>
      <c r="B817" s="89">
        <f>+B803</f>
        <v>20000</v>
      </c>
      <c r="C817" s="89">
        <f>+C803</f>
        <v>22800</v>
      </c>
      <c r="D817" s="89">
        <f>+D803</f>
        <v>0</v>
      </c>
      <c r="E817" s="89">
        <f>+E803</f>
        <v>0</v>
      </c>
    </row>
    <row r="818" spans="1:5" ht="15.75" thickBot="1" x14ac:dyDescent="0.3">
      <c r="A818" s="75" t="s">
        <v>54</v>
      </c>
      <c r="B818" s="89"/>
      <c r="C818" s="89"/>
      <c r="D818" s="89"/>
      <c r="E818" s="89"/>
    </row>
    <row r="819" spans="1:5" ht="15.75" thickBot="1" x14ac:dyDescent="0.3">
      <c r="A819" s="75" t="s">
        <v>55</v>
      </c>
      <c r="B819" s="89"/>
      <c r="C819" s="89"/>
      <c r="D819" s="89"/>
      <c r="E819" s="89"/>
    </row>
    <row r="820" spans="1:5" ht="15.75" thickBot="1" x14ac:dyDescent="0.3">
      <c r="A820" s="75" t="s">
        <v>56</v>
      </c>
      <c r="B820" s="89"/>
      <c r="C820" s="89"/>
      <c r="D820" s="89"/>
      <c r="E820" s="89"/>
    </row>
    <row r="821" spans="1:5" ht="15.75" thickBot="1" x14ac:dyDescent="0.3">
      <c r="A821" s="78" t="s">
        <v>566</v>
      </c>
      <c r="B821" s="79">
        <f>B811+B816</f>
        <v>20000</v>
      </c>
      <c r="C821" s="79">
        <f>C811+C816</f>
        <v>22800</v>
      </c>
      <c r="D821" s="79">
        <f>D811+D816</f>
        <v>0</v>
      </c>
      <c r="E821" s="79">
        <f>E811+E816</f>
        <v>0</v>
      </c>
    </row>
    <row r="822" spans="1:5" ht="23.25" thickBot="1" x14ac:dyDescent="0.3">
      <c r="A822" s="92" t="s">
        <v>567</v>
      </c>
      <c r="B822" s="73" t="s">
        <v>568</v>
      </c>
      <c r="C822" s="84" t="s">
        <v>53</v>
      </c>
      <c r="D822" s="738" t="s">
        <v>569</v>
      </c>
      <c r="E822" s="739"/>
    </row>
    <row r="823" spans="1:5" ht="15.75" customHeight="1" thickBot="1" x14ac:dyDescent="0.3">
      <c r="A823" s="66" t="s">
        <v>9</v>
      </c>
      <c r="B823" s="497" t="s">
        <v>570</v>
      </c>
      <c r="C823" s="498"/>
      <c r="D823" s="498"/>
      <c r="E823" s="499"/>
    </row>
    <row r="824" spans="1:5" ht="15.75" thickBot="1" x14ac:dyDescent="0.3">
      <c r="A824" s="66" t="s">
        <v>14</v>
      </c>
      <c r="B824" s="531" t="s">
        <v>483</v>
      </c>
      <c r="C824" s="532"/>
      <c r="D824" s="532"/>
      <c r="E824" s="533"/>
    </row>
    <row r="825" spans="1:5" x14ac:dyDescent="0.25">
      <c r="A825" s="722"/>
      <c r="B825" s="85">
        <v>2019</v>
      </c>
      <c r="C825" s="85">
        <v>2020</v>
      </c>
      <c r="D825" s="85">
        <v>2021</v>
      </c>
      <c r="E825" s="85">
        <v>2022</v>
      </c>
    </row>
    <row r="826" spans="1:5" ht="15.75" thickBot="1" x14ac:dyDescent="0.3">
      <c r="A826" s="723"/>
      <c r="B826" s="86" t="s">
        <v>6</v>
      </c>
      <c r="C826" s="86" t="s">
        <v>6</v>
      </c>
      <c r="D826" s="86" t="s">
        <v>6</v>
      </c>
      <c r="E826" s="86" t="s">
        <v>6</v>
      </c>
    </row>
    <row r="827" spans="1:5" ht="15.75" thickBot="1" x14ac:dyDescent="0.3">
      <c r="A827" s="66" t="s">
        <v>8</v>
      </c>
      <c r="B827" s="365">
        <v>50</v>
      </c>
      <c r="C827" s="319">
        <v>0</v>
      </c>
      <c r="D827" s="364"/>
      <c r="E827" s="364"/>
    </row>
    <row r="828" spans="1:5" ht="15.75" thickBot="1" x14ac:dyDescent="0.3">
      <c r="A828" s="66" t="s">
        <v>15</v>
      </c>
      <c r="B828" s="6">
        <v>7660</v>
      </c>
      <c r="C828" s="6">
        <v>0</v>
      </c>
      <c r="D828" s="91"/>
      <c r="E828" s="91"/>
    </row>
    <row r="829" spans="1:5" ht="15.75" thickBot="1" x14ac:dyDescent="0.3">
      <c r="A829" s="66" t="s">
        <v>23</v>
      </c>
      <c r="B829" s="91">
        <f>B828/B827</f>
        <v>153.19999999999999</v>
      </c>
      <c r="C829" s="91" t="e">
        <f>C828/C827</f>
        <v>#DIV/0!</v>
      </c>
      <c r="D829" s="91" t="e">
        <f>D828/D827</f>
        <v>#DIV/0!</v>
      </c>
      <c r="E829" s="91" t="e">
        <f>E828/E827</f>
        <v>#DIV/0!</v>
      </c>
    </row>
    <row r="830" spans="1:5" ht="15.75" thickBot="1" x14ac:dyDescent="0.3">
      <c r="A830" s="66" t="s">
        <v>16</v>
      </c>
      <c r="B830" s="87" t="e">
        <f t="shared" ref="B830:E832" si="31">B827/A827-1</f>
        <v>#VALUE!</v>
      </c>
      <c r="C830" s="87">
        <f t="shared" si="31"/>
        <v>-1</v>
      </c>
      <c r="D830" s="87" t="e">
        <f t="shared" si="31"/>
        <v>#DIV/0!</v>
      </c>
      <c r="E830" s="87" t="e">
        <f t="shared" si="31"/>
        <v>#DIV/0!</v>
      </c>
    </row>
    <row r="831" spans="1:5" ht="15.75" thickBot="1" x14ac:dyDescent="0.3">
      <c r="A831" s="66" t="s">
        <v>17</v>
      </c>
      <c r="B831" s="87" t="e">
        <f t="shared" si="31"/>
        <v>#VALUE!</v>
      </c>
      <c r="C831" s="87">
        <f t="shared" si="31"/>
        <v>-1</v>
      </c>
      <c r="D831" s="87" t="e">
        <f t="shared" si="31"/>
        <v>#DIV/0!</v>
      </c>
      <c r="E831" s="87" t="e">
        <f t="shared" si="31"/>
        <v>#DIV/0!</v>
      </c>
    </row>
    <row r="832" spans="1:5" ht="15.75" thickBot="1" x14ac:dyDescent="0.3">
      <c r="A832" s="66" t="s">
        <v>18</v>
      </c>
      <c r="B832" s="87" t="e">
        <f t="shared" si="31"/>
        <v>#VALUE!</v>
      </c>
      <c r="C832" s="87" t="e">
        <f t="shared" si="31"/>
        <v>#DIV/0!</v>
      </c>
      <c r="D832" s="87" t="e">
        <f t="shared" si="31"/>
        <v>#DIV/0!</v>
      </c>
      <c r="E832" s="87" t="e">
        <f t="shared" si="31"/>
        <v>#DIV/0!</v>
      </c>
    </row>
    <row r="833" spans="1:5" ht="15.75" thickBot="1" x14ac:dyDescent="0.3">
      <c r="A833" s="716" t="s">
        <v>571</v>
      </c>
      <c r="B833" s="717"/>
      <c r="C833" s="717"/>
      <c r="D833" s="717"/>
      <c r="E833" s="718"/>
    </row>
    <row r="834" spans="1:5" x14ac:dyDescent="0.25">
      <c r="A834" s="722"/>
      <c r="B834" s="85">
        <v>2019</v>
      </c>
      <c r="C834" s="85">
        <v>2020</v>
      </c>
      <c r="D834" s="85">
        <v>2021</v>
      </c>
      <c r="E834" s="85">
        <v>2022</v>
      </c>
    </row>
    <row r="835" spans="1:5" ht="15.75" thickBot="1" x14ac:dyDescent="0.3">
      <c r="A835" s="723"/>
      <c r="B835" s="86" t="s">
        <v>6</v>
      </c>
      <c r="C835" s="86" t="s">
        <v>6</v>
      </c>
      <c r="D835" s="86" t="s">
        <v>6</v>
      </c>
      <c r="E835" s="86" t="s">
        <v>6</v>
      </c>
    </row>
    <row r="836" spans="1:5" ht="15.75" thickBot="1" x14ac:dyDescent="0.3">
      <c r="A836" s="88" t="s">
        <v>40</v>
      </c>
      <c r="B836" s="89">
        <f>B837+B838+B839+B840</f>
        <v>0</v>
      </c>
      <c r="C836" s="89">
        <f>C837+C838+C839+C840</f>
        <v>0</v>
      </c>
      <c r="D836" s="89">
        <f>D837+D838+D839+D840</f>
        <v>0</v>
      </c>
      <c r="E836" s="89">
        <f>E837+E838+E839+E840</f>
        <v>0</v>
      </c>
    </row>
    <row r="837" spans="1:5" ht="15.75" thickBot="1" x14ac:dyDescent="0.3">
      <c r="A837" s="75" t="s">
        <v>50</v>
      </c>
      <c r="B837" s="89"/>
      <c r="C837" s="89"/>
      <c r="D837" s="89"/>
      <c r="E837" s="89"/>
    </row>
    <row r="838" spans="1:5" ht="15.75" thickBot="1" x14ac:dyDescent="0.3">
      <c r="A838" s="75" t="s">
        <v>54</v>
      </c>
      <c r="B838" s="89"/>
      <c r="C838" s="89"/>
      <c r="D838" s="89"/>
      <c r="E838" s="89"/>
    </row>
    <row r="839" spans="1:5" ht="15.75" thickBot="1" x14ac:dyDescent="0.3">
      <c r="A839" s="75" t="s">
        <v>55</v>
      </c>
      <c r="B839" s="89"/>
      <c r="C839" s="89"/>
      <c r="D839" s="89"/>
      <c r="E839" s="89"/>
    </row>
    <row r="840" spans="1:5" ht="15.75" thickBot="1" x14ac:dyDescent="0.3">
      <c r="A840" s="75" t="s">
        <v>56</v>
      </c>
      <c r="B840" s="89"/>
      <c r="C840" s="89"/>
      <c r="D840" s="89"/>
      <c r="E840" s="89"/>
    </row>
    <row r="841" spans="1:5" ht="15.75" thickBot="1" x14ac:dyDescent="0.3">
      <c r="A841" s="88" t="s">
        <v>41</v>
      </c>
      <c r="B841" s="79">
        <f>B842+B843+B844+B845</f>
        <v>7660</v>
      </c>
      <c r="C841" s="79">
        <f>C842+C843+C844+C845</f>
        <v>0</v>
      </c>
      <c r="D841" s="79">
        <f>D842+D843+D844+D845</f>
        <v>0</v>
      </c>
      <c r="E841" s="79">
        <f>E842+E843+E844+E845</f>
        <v>0</v>
      </c>
    </row>
    <row r="842" spans="1:5" ht="15.75" thickBot="1" x14ac:dyDescent="0.3">
      <c r="A842" s="75" t="s">
        <v>50</v>
      </c>
      <c r="B842" s="89">
        <f>+B828</f>
        <v>7660</v>
      </c>
      <c r="C842" s="89">
        <f>+C828</f>
        <v>0</v>
      </c>
      <c r="D842" s="89">
        <f>+D828</f>
        <v>0</v>
      </c>
      <c r="E842" s="89">
        <f>+E828</f>
        <v>0</v>
      </c>
    </row>
    <row r="843" spans="1:5" ht="15.75" thickBot="1" x14ac:dyDescent="0.3">
      <c r="A843" s="75" t="s">
        <v>54</v>
      </c>
      <c r="B843" s="89"/>
      <c r="C843" s="89"/>
      <c r="D843" s="89"/>
      <c r="E843" s="89"/>
    </row>
    <row r="844" spans="1:5" ht="15.75" thickBot="1" x14ac:dyDescent="0.3">
      <c r="A844" s="75" t="s">
        <v>55</v>
      </c>
      <c r="B844" s="89"/>
      <c r="C844" s="89"/>
      <c r="D844" s="89"/>
      <c r="E844" s="89"/>
    </row>
    <row r="845" spans="1:5" ht="15.75" thickBot="1" x14ac:dyDescent="0.3">
      <c r="A845" s="75" t="s">
        <v>56</v>
      </c>
      <c r="B845" s="89"/>
      <c r="C845" s="89"/>
      <c r="D845" s="89"/>
      <c r="E845" s="89"/>
    </row>
    <row r="846" spans="1:5" ht="15.75" thickBot="1" x14ac:dyDescent="0.3">
      <c r="A846" s="78" t="s">
        <v>572</v>
      </c>
      <c r="B846" s="79">
        <f>B836+B841</f>
        <v>7660</v>
      </c>
      <c r="C846" s="79">
        <f>C836+C841</f>
        <v>0</v>
      </c>
      <c r="D846" s="79">
        <f>D836+D841</f>
        <v>0</v>
      </c>
      <c r="E846" s="79">
        <f>E836+E841</f>
        <v>0</v>
      </c>
    </row>
    <row r="847" spans="1:5" ht="23.25" thickBot="1" x14ac:dyDescent="0.3">
      <c r="A847" s="92" t="s">
        <v>573</v>
      </c>
      <c r="B847" s="73" t="s">
        <v>574</v>
      </c>
      <c r="C847" s="84" t="s">
        <v>53</v>
      </c>
      <c r="D847" s="738" t="s">
        <v>575</v>
      </c>
      <c r="E847" s="739"/>
    </row>
    <row r="848" spans="1:5" ht="15.75" customHeight="1" thickBot="1" x14ac:dyDescent="0.3">
      <c r="A848" s="66" t="s">
        <v>9</v>
      </c>
      <c r="B848" s="497" t="s">
        <v>576</v>
      </c>
      <c r="C848" s="498"/>
      <c r="D848" s="498"/>
      <c r="E848" s="499"/>
    </row>
    <row r="849" spans="1:5" ht="15.75" thickBot="1" x14ac:dyDescent="0.3">
      <c r="A849" s="66" t="s">
        <v>14</v>
      </c>
      <c r="B849" s="531" t="s">
        <v>483</v>
      </c>
      <c r="C849" s="532"/>
      <c r="D849" s="532"/>
      <c r="E849" s="533"/>
    </row>
    <row r="850" spans="1:5" x14ac:dyDescent="0.25">
      <c r="A850" s="722"/>
      <c r="B850" s="85">
        <v>2019</v>
      </c>
      <c r="C850" s="85">
        <v>2020</v>
      </c>
      <c r="D850" s="85">
        <v>2021</v>
      </c>
      <c r="E850" s="85">
        <v>2022</v>
      </c>
    </row>
    <row r="851" spans="1:5" ht="15.75" thickBot="1" x14ac:dyDescent="0.3">
      <c r="A851" s="723"/>
      <c r="B851" s="86" t="s">
        <v>6</v>
      </c>
      <c r="C851" s="86" t="s">
        <v>6</v>
      </c>
      <c r="D851" s="86" t="s">
        <v>6</v>
      </c>
      <c r="E851" s="86" t="s">
        <v>6</v>
      </c>
    </row>
    <row r="852" spans="1:5" ht="15.75" thickBot="1" x14ac:dyDescent="0.3">
      <c r="A852" s="66" t="s">
        <v>8</v>
      </c>
      <c r="B852" s="365">
        <v>170</v>
      </c>
      <c r="C852" s="319">
        <v>0</v>
      </c>
      <c r="D852" s="364"/>
      <c r="E852" s="364"/>
    </row>
    <row r="853" spans="1:5" ht="15.75" thickBot="1" x14ac:dyDescent="0.3">
      <c r="A853" s="66" t="s">
        <v>15</v>
      </c>
      <c r="B853" s="6">
        <v>10183</v>
      </c>
      <c r="C853" s="6">
        <v>0</v>
      </c>
      <c r="D853" s="91"/>
      <c r="E853" s="91"/>
    </row>
    <row r="854" spans="1:5" ht="15.75" thickBot="1" x14ac:dyDescent="0.3">
      <c r="A854" s="66" t="s">
        <v>23</v>
      </c>
      <c r="B854" s="91">
        <f>B853/B852</f>
        <v>59.9</v>
      </c>
      <c r="C854" s="91" t="e">
        <f>C853/C852</f>
        <v>#DIV/0!</v>
      </c>
      <c r="D854" s="91" t="e">
        <f>D853/D852</f>
        <v>#DIV/0!</v>
      </c>
      <c r="E854" s="91" t="e">
        <f>E853/E852</f>
        <v>#DIV/0!</v>
      </c>
    </row>
    <row r="855" spans="1:5" ht="15.75" thickBot="1" x14ac:dyDescent="0.3">
      <c r="A855" s="66" t="s">
        <v>16</v>
      </c>
      <c r="B855" s="87" t="e">
        <f t="shared" ref="B855:E857" si="32">B852/A852-1</f>
        <v>#VALUE!</v>
      </c>
      <c r="C855" s="87">
        <f t="shared" si="32"/>
        <v>-1</v>
      </c>
      <c r="D855" s="87" t="e">
        <f t="shared" si="32"/>
        <v>#DIV/0!</v>
      </c>
      <c r="E855" s="87" t="e">
        <f t="shared" si="32"/>
        <v>#DIV/0!</v>
      </c>
    </row>
    <row r="856" spans="1:5" ht="15.75" thickBot="1" x14ac:dyDescent="0.3">
      <c r="A856" s="66" t="s">
        <v>17</v>
      </c>
      <c r="B856" s="87" t="e">
        <f t="shared" si="32"/>
        <v>#VALUE!</v>
      </c>
      <c r="C856" s="87">
        <f t="shared" si="32"/>
        <v>-1</v>
      </c>
      <c r="D856" s="87" t="e">
        <f t="shared" si="32"/>
        <v>#DIV/0!</v>
      </c>
      <c r="E856" s="87" t="e">
        <f t="shared" si="32"/>
        <v>#DIV/0!</v>
      </c>
    </row>
    <row r="857" spans="1:5" ht="15.75" thickBot="1" x14ac:dyDescent="0.3">
      <c r="A857" s="66" t="s">
        <v>18</v>
      </c>
      <c r="B857" s="87" t="e">
        <f t="shared" si="32"/>
        <v>#VALUE!</v>
      </c>
      <c r="C857" s="87" t="e">
        <f t="shared" si="32"/>
        <v>#DIV/0!</v>
      </c>
      <c r="D857" s="87" t="e">
        <f t="shared" si="32"/>
        <v>#DIV/0!</v>
      </c>
      <c r="E857" s="87" t="e">
        <f t="shared" si="32"/>
        <v>#DIV/0!</v>
      </c>
    </row>
    <row r="858" spans="1:5" ht="15.75" thickBot="1" x14ac:dyDescent="0.3">
      <c r="A858" s="716" t="s">
        <v>577</v>
      </c>
      <c r="B858" s="717"/>
      <c r="C858" s="717"/>
      <c r="D858" s="717"/>
      <c r="E858" s="718"/>
    </row>
    <row r="859" spans="1:5" x14ac:dyDescent="0.25">
      <c r="A859" s="722"/>
      <c r="B859" s="85">
        <v>2019</v>
      </c>
      <c r="C859" s="85">
        <v>2020</v>
      </c>
      <c r="D859" s="85">
        <v>2021</v>
      </c>
      <c r="E859" s="85">
        <v>2022</v>
      </c>
    </row>
    <row r="860" spans="1:5" ht="15.75" thickBot="1" x14ac:dyDescent="0.3">
      <c r="A860" s="723"/>
      <c r="B860" s="86" t="s">
        <v>6</v>
      </c>
      <c r="C860" s="86" t="s">
        <v>6</v>
      </c>
      <c r="D860" s="86" t="s">
        <v>6</v>
      </c>
      <c r="E860" s="86" t="s">
        <v>6</v>
      </c>
    </row>
    <row r="861" spans="1:5" ht="15.75" thickBot="1" x14ac:dyDescent="0.3">
      <c r="A861" s="88" t="s">
        <v>40</v>
      </c>
      <c r="B861" s="89">
        <f>B862+B863+B864+B865</f>
        <v>0</v>
      </c>
      <c r="C861" s="89">
        <f>C862+C863+C864+C865</f>
        <v>0</v>
      </c>
      <c r="D861" s="89">
        <f>D862+D863+D864+D865</f>
        <v>0</v>
      </c>
      <c r="E861" s="89">
        <f>E862+E863+E864+E865</f>
        <v>0</v>
      </c>
    </row>
    <row r="862" spans="1:5" ht="15.75" thickBot="1" x14ac:dyDescent="0.3">
      <c r="A862" s="75" t="s">
        <v>50</v>
      </c>
      <c r="B862" s="89"/>
      <c r="C862" s="89"/>
      <c r="D862" s="89"/>
      <c r="E862" s="89"/>
    </row>
    <row r="863" spans="1:5" ht="15.75" thickBot="1" x14ac:dyDescent="0.3">
      <c r="A863" s="75" t="s">
        <v>54</v>
      </c>
      <c r="B863" s="89"/>
      <c r="C863" s="89"/>
      <c r="D863" s="89"/>
      <c r="E863" s="89"/>
    </row>
    <row r="864" spans="1:5" ht="15.75" thickBot="1" x14ac:dyDescent="0.3">
      <c r="A864" s="75" t="s">
        <v>55</v>
      </c>
      <c r="B864" s="89"/>
      <c r="C864" s="89"/>
      <c r="D864" s="89"/>
      <c r="E864" s="89"/>
    </row>
    <row r="865" spans="1:5" ht="15.75" thickBot="1" x14ac:dyDescent="0.3">
      <c r="A865" s="75" t="s">
        <v>56</v>
      </c>
      <c r="B865" s="89"/>
      <c r="C865" s="89"/>
      <c r="D865" s="89"/>
      <c r="E865" s="89"/>
    </row>
    <row r="866" spans="1:5" ht="15.75" thickBot="1" x14ac:dyDescent="0.3">
      <c r="A866" s="88" t="s">
        <v>41</v>
      </c>
      <c r="B866" s="79">
        <f>B867+B868+B869+B870</f>
        <v>10183</v>
      </c>
      <c r="C866" s="79">
        <f>C867+C868+C869+C870</f>
        <v>0</v>
      </c>
      <c r="D866" s="79">
        <f>D867+D868+D869+D870</f>
        <v>0</v>
      </c>
      <c r="E866" s="79">
        <f>E867+E868+E869+E870</f>
        <v>0</v>
      </c>
    </row>
    <row r="867" spans="1:5" ht="15.75" thickBot="1" x14ac:dyDescent="0.3">
      <c r="A867" s="75" t="s">
        <v>50</v>
      </c>
      <c r="B867" s="89">
        <f>+B853</f>
        <v>10183</v>
      </c>
      <c r="C867" s="89">
        <f>+C853</f>
        <v>0</v>
      </c>
      <c r="D867" s="89">
        <f>+D853</f>
        <v>0</v>
      </c>
      <c r="E867" s="89">
        <f>+E853</f>
        <v>0</v>
      </c>
    </row>
    <row r="868" spans="1:5" ht="15.75" thickBot="1" x14ac:dyDescent="0.3">
      <c r="A868" s="75" t="s">
        <v>54</v>
      </c>
      <c r="B868" s="89"/>
      <c r="C868" s="89"/>
      <c r="D868" s="89"/>
      <c r="E868" s="89"/>
    </row>
    <row r="869" spans="1:5" ht="15.75" thickBot="1" x14ac:dyDescent="0.3">
      <c r="A869" s="75" t="s">
        <v>55</v>
      </c>
      <c r="B869" s="89"/>
      <c r="C869" s="89"/>
      <c r="D869" s="89"/>
      <c r="E869" s="89"/>
    </row>
    <row r="870" spans="1:5" ht="15.75" thickBot="1" x14ac:dyDescent="0.3">
      <c r="A870" s="75" t="s">
        <v>56</v>
      </c>
      <c r="B870" s="89"/>
      <c r="C870" s="89"/>
      <c r="D870" s="89"/>
      <c r="E870" s="89"/>
    </row>
    <row r="871" spans="1:5" ht="15.75" thickBot="1" x14ac:dyDescent="0.3">
      <c r="A871" s="78" t="s">
        <v>578</v>
      </c>
      <c r="B871" s="79">
        <f>B861+B866</f>
        <v>10183</v>
      </c>
      <c r="C871" s="79">
        <f>C861+C866</f>
        <v>0</v>
      </c>
      <c r="D871" s="79">
        <f>D861+D866</f>
        <v>0</v>
      </c>
      <c r="E871" s="79">
        <f>E861+E866</f>
        <v>0</v>
      </c>
    </row>
    <row r="872" spans="1:5" ht="45.75" thickBot="1" x14ac:dyDescent="0.3">
      <c r="A872" s="92" t="s">
        <v>579</v>
      </c>
      <c r="B872" s="73" t="s">
        <v>580</v>
      </c>
      <c r="C872" s="84" t="s">
        <v>53</v>
      </c>
      <c r="D872" s="738" t="s">
        <v>581</v>
      </c>
      <c r="E872" s="739"/>
    </row>
    <row r="873" spans="1:5" ht="15.75" customHeight="1" thickBot="1" x14ac:dyDescent="0.3">
      <c r="A873" s="66" t="s">
        <v>9</v>
      </c>
      <c r="B873" s="497" t="s">
        <v>582</v>
      </c>
      <c r="C873" s="498"/>
      <c r="D873" s="498"/>
      <c r="E873" s="499"/>
    </row>
    <row r="874" spans="1:5" ht="15.75" thickBot="1" x14ac:dyDescent="0.3">
      <c r="A874" s="66" t="s">
        <v>14</v>
      </c>
      <c r="B874" s="531" t="s">
        <v>483</v>
      </c>
      <c r="C874" s="532"/>
      <c r="D874" s="532"/>
      <c r="E874" s="533"/>
    </row>
    <row r="875" spans="1:5" x14ac:dyDescent="0.25">
      <c r="A875" s="722"/>
      <c r="B875" s="85">
        <v>2019</v>
      </c>
      <c r="C875" s="85">
        <v>2020</v>
      </c>
      <c r="D875" s="85">
        <v>2021</v>
      </c>
      <c r="E875" s="85">
        <v>2022</v>
      </c>
    </row>
    <row r="876" spans="1:5" ht="15.75" thickBot="1" x14ac:dyDescent="0.3">
      <c r="A876" s="723"/>
      <c r="B876" s="86" t="s">
        <v>6</v>
      </c>
      <c r="C876" s="86" t="s">
        <v>6</v>
      </c>
      <c r="D876" s="86" t="s">
        <v>6</v>
      </c>
      <c r="E876" s="86" t="s">
        <v>6</v>
      </c>
    </row>
    <row r="877" spans="1:5" ht="15.75" thickBot="1" x14ac:dyDescent="0.3">
      <c r="A877" s="66" t="s">
        <v>8</v>
      </c>
      <c r="B877" s="365">
        <v>80</v>
      </c>
      <c r="C877" s="319">
        <v>60</v>
      </c>
      <c r="D877" s="364"/>
      <c r="E877" s="364"/>
    </row>
    <row r="878" spans="1:5" ht="15.75" thickBot="1" x14ac:dyDescent="0.3">
      <c r="A878" s="66" t="s">
        <v>15</v>
      </c>
      <c r="B878" s="6">
        <v>10000</v>
      </c>
      <c r="C878" s="6">
        <v>7115.99</v>
      </c>
      <c r="D878" s="91"/>
      <c r="E878" s="91"/>
    </row>
    <row r="879" spans="1:5" ht="15.75" thickBot="1" x14ac:dyDescent="0.3">
      <c r="A879" s="66" t="s">
        <v>23</v>
      </c>
      <c r="B879" s="91">
        <f>B878/B877</f>
        <v>125</v>
      </c>
      <c r="C879" s="91">
        <f>C878/C877</f>
        <v>118.59983333333334</v>
      </c>
      <c r="D879" s="91" t="e">
        <f>D878/D877</f>
        <v>#DIV/0!</v>
      </c>
      <c r="E879" s="91" t="e">
        <f>E878/E877</f>
        <v>#DIV/0!</v>
      </c>
    </row>
    <row r="880" spans="1:5" ht="15.75" thickBot="1" x14ac:dyDescent="0.3">
      <c r="A880" s="66" t="s">
        <v>16</v>
      </c>
      <c r="B880" s="87" t="e">
        <f t="shared" ref="B880:E882" si="33">B877/A877-1</f>
        <v>#VALUE!</v>
      </c>
      <c r="C880" s="87">
        <f t="shared" si="33"/>
        <v>-0.25</v>
      </c>
      <c r="D880" s="87">
        <f t="shared" si="33"/>
        <v>-1</v>
      </c>
      <c r="E880" s="87" t="e">
        <f t="shared" si="33"/>
        <v>#DIV/0!</v>
      </c>
    </row>
    <row r="881" spans="1:5" ht="15.75" thickBot="1" x14ac:dyDescent="0.3">
      <c r="A881" s="66" t="s">
        <v>17</v>
      </c>
      <c r="B881" s="87" t="e">
        <f t="shared" si="33"/>
        <v>#VALUE!</v>
      </c>
      <c r="C881" s="87">
        <f t="shared" si="33"/>
        <v>-0.28840100000000002</v>
      </c>
      <c r="D881" s="87">
        <f t="shared" si="33"/>
        <v>-1</v>
      </c>
      <c r="E881" s="87" t="e">
        <f t="shared" si="33"/>
        <v>#DIV/0!</v>
      </c>
    </row>
    <row r="882" spans="1:5" ht="15.75" thickBot="1" x14ac:dyDescent="0.3">
      <c r="A882" s="66" t="s">
        <v>18</v>
      </c>
      <c r="B882" s="87" t="e">
        <f t="shared" si="33"/>
        <v>#VALUE!</v>
      </c>
      <c r="C882" s="87">
        <f t="shared" si="33"/>
        <v>-5.1201333333333321E-2</v>
      </c>
      <c r="D882" s="87" t="e">
        <f t="shared" si="33"/>
        <v>#DIV/0!</v>
      </c>
      <c r="E882" s="87" t="e">
        <f t="shared" si="33"/>
        <v>#DIV/0!</v>
      </c>
    </row>
    <row r="883" spans="1:5" ht="15.75" thickBot="1" x14ac:dyDescent="0.3">
      <c r="A883" s="716" t="s">
        <v>583</v>
      </c>
      <c r="B883" s="717"/>
      <c r="C883" s="717"/>
      <c r="D883" s="717"/>
      <c r="E883" s="718"/>
    </row>
    <row r="884" spans="1:5" x14ac:dyDescent="0.25">
      <c r="A884" s="722"/>
      <c r="B884" s="85">
        <v>2019</v>
      </c>
      <c r="C884" s="85">
        <v>2020</v>
      </c>
      <c r="D884" s="85">
        <v>2021</v>
      </c>
      <c r="E884" s="85">
        <v>2022</v>
      </c>
    </row>
    <row r="885" spans="1:5" ht="15.75" thickBot="1" x14ac:dyDescent="0.3">
      <c r="A885" s="723"/>
      <c r="B885" s="86" t="s">
        <v>6</v>
      </c>
      <c r="C885" s="86" t="s">
        <v>6</v>
      </c>
      <c r="D885" s="86" t="s">
        <v>6</v>
      </c>
      <c r="E885" s="86" t="s">
        <v>6</v>
      </c>
    </row>
    <row r="886" spans="1:5" ht="15.75" thickBot="1" x14ac:dyDescent="0.3">
      <c r="A886" s="88" t="s">
        <v>40</v>
      </c>
      <c r="B886" s="89">
        <f>B887+B888+B889+B890</f>
        <v>0</v>
      </c>
      <c r="C886" s="89">
        <f>C887+C888+C889+C890</f>
        <v>0</v>
      </c>
      <c r="D886" s="89">
        <f>D887+D888+D889+D890</f>
        <v>0</v>
      </c>
      <c r="E886" s="89">
        <f>E887+E888+E889+E890</f>
        <v>0</v>
      </c>
    </row>
    <row r="887" spans="1:5" ht="15.75" thickBot="1" x14ac:dyDescent="0.3">
      <c r="A887" s="75" t="s">
        <v>50</v>
      </c>
      <c r="B887" s="89"/>
      <c r="C887" s="89"/>
      <c r="D887" s="89"/>
      <c r="E887" s="89"/>
    </row>
    <row r="888" spans="1:5" ht="15.75" thickBot="1" x14ac:dyDescent="0.3">
      <c r="A888" s="75" t="s">
        <v>54</v>
      </c>
      <c r="B888" s="89"/>
      <c r="C888" s="89"/>
      <c r="D888" s="89"/>
      <c r="E888" s="89"/>
    </row>
    <row r="889" spans="1:5" ht="15.75" thickBot="1" x14ac:dyDescent="0.3">
      <c r="A889" s="75" t="s">
        <v>55</v>
      </c>
      <c r="B889" s="89"/>
      <c r="C889" s="89"/>
      <c r="D889" s="89"/>
      <c r="E889" s="89"/>
    </row>
    <row r="890" spans="1:5" ht="15.75" thickBot="1" x14ac:dyDescent="0.3">
      <c r="A890" s="75" t="s">
        <v>56</v>
      </c>
      <c r="B890" s="89"/>
      <c r="C890" s="89"/>
      <c r="D890" s="89"/>
      <c r="E890" s="89"/>
    </row>
    <row r="891" spans="1:5" ht="15.75" thickBot="1" x14ac:dyDescent="0.3">
      <c r="A891" s="88" t="s">
        <v>41</v>
      </c>
      <c r="B891" s="79">
        <f>B892+B893+B894+B895</f>
        <v>10000</v>
      </c>
      <c r="C891" s="79">
        <f>C892+C893+C894+C895</f>
        <v>7115.99</v>
      </c>
      <c r="D891" s="79">
        <f>D892+D893+D894+D895</f>
        <v>0</v>
      </c>
      <c r="E891" s="79">
        <f>E892+E893+E894+E895</f>
        <v>0</v>
      </c>
    </row>
    <row r="892" spans="1:5" ht="15.75" thickBot="1" x14ac:dyDescent="0.3">
      <c r="A892" s="75" t="s">
        <v>50</v>
      </c>
      <c r="B892" s="89">
        <f>+B878</f>
        <v>10000</v>
      </c>
      <c r="C892" s="89">
        <f>+C878</f>
        <v>7115.99</v>
      </c>
      <c r="D892" s="89">
        <f>+D878</f>
        <v>0</v>
      </c>
      <c r="E892" s="89">
        <f>+E878</f>
        <v>0</v>
      </c>
    </row>
    <row r="893" spans="1:5" ht="15.75" thickBot="1" x14ac:dyDescent="0.3">
      <c r="A893" s="75" t="s">
        <v>54</v>
      </c>
      <c r="B893" s="89"/>
      <c r="C893" s="89"/>
      <c r="D893" s="89"/>
      <c r="E893" s="89"/>
    </row>
    <row r="894" spans="1:5" ht="15.75" thickBot="1" x14ac:dyDescent="0.3">
      <c r="A894" s="75" t="s">
        <v>55</v>
      </c>
      <c r="B894" s="89"/>
      <c r="C894" s="89"/>
      <c r="D894" s="89"/>
      <c r="E894" s="89"/>
    </row>
    <row r="895" spans="1:5" ht="15.75" thickBot="1" x14ac:dyDescent="0.3">
      <c r="A895" s="75" t="s">
        <v>56</v>
      </c>
      <c r="B895" s="89"/>
      <c r="C895" s="89"/>
      <c r="D895" s="89"/>
      <c r="E895" s="89"/>
    </row>
    <row r="896" spans="1:5" ht="15.75" thickBot="1" x14ac:dyDescent="0.3">
      <c r="A896" s="78" t="s">
        <v>584</v>
      </c>
      <c r="B896" s="79">
        <f>B886+B891</f>
        <v>10000</v>
      </c>
      <c r="C896" s="79">
        <f>C886+C891</f>
        <v>7115.99</v>
      </c>
      <c r="D896" s="79">
        <f>D886+D891</f>
        <v>0</v>
      </c>
      <c r="E896" s="79">
        <f>E886+E891</f>
        <v>0</v>
      </c>
    </row>
    <row r="897" spans="1:5" ht="23.25" thickBot="1" x14ac:dyDescent="0.3">
      <c r="A897" s="92" t="s">
        <v>585</v>
      </c>
      <c r="B897" s="73" t="s">
        <v>586</v>
      </c>
      <c r="C897" s="84" t="s">
        <v>53</v>
      </c>
      <c r="D897" s="738" t="s">
        <v>587</v>
      </c>
      <c r="E897" s="739"/>
    </row>
    <row r="898" spans="1:5" ht="15.75" customHeight="1" thickBot="1" x14ac:dyDescent="0.3">
      <c r="A898" s="66" t="s">
        <v>9</v>
      </c>
      <c r="B898" s="497" t="s">
        <v>531</v>
      </c>
      <c r="C898" s="498"/>
      <c r="D898" s="498"/>
      <c r="E898" s="499"/>
    </row>
    <row r="899" spans="1:5" ht="15.75" thickBot="1" x14ac:dyDescent="0.3">
      <c r="A899" s="66" t="s">
        <v>14</v>
      </c>
      <c r="B899" s="531" t="s">
        <v>483</v>
      </c>
      <c r="C899" s="532"/>
      <c r="D899" s="532"/>
      <c r="E899" s="533"/>
    </row>
    <row r="900" spans="1:5" x14ac:dyDescent="0.25">
      <c r="A900" s="722"/>
      <c r="B900" s="85">
        <v>2019</v>
      </c>
      <c r="C900" s="85">
        <v>2020</v>
      </c>
      <c r="D900" s="85">
        <v>2021</v>
      </c>
      <c r="E900" s="85">
        <v>2022</v>
      </c>
    </row>
    <row r="901" spans="1:5" ht="15.75" thickBot="1" x14ac:dyDescent="0.3">
      <c r="A901" s="723"/>
      <c r="B901" s="86" t="s">
        <v>6</v>
      </c>
      <c r="C901" s="86" t="s">
        <v>6</v>
      </c>
      <c r="D901" s="86" t="s">
        <v>6</v>
      </c>
      <c r="E901" s="86" t="s">
        <v>6</v>
      </c>
    </row>
    <row r="902" spans="1:5" ht="15.75" thickBot="1" x14ac:dyDescent="0.3">
      <c r="A902" s="66" t="s">
        <v>8</v>
      </c>
      <c r="B902" s="365">
        <v>200</v>
      </c>
      <c r="C902" s="319">
        <v>300</v>
      </c>
      <c r="D902" s="364"/>
      <c r="E902" s="364"/>
    </row>
    <row r="903" spans="1:5" ht="15.75" thickBot="1" x14ac:dyDescent="0.3">
      <c r="A903" s="66" t="s">
        <v>15</v>
      </c>
      <c r="B903" s="6">
        <v>20000</v>
      </c>
      <c r="C903" s="6">
        <v>35607.976999999999</v>
      </c>
      <c r="D903" s="91"/>
      <c r="E903" s="91"/>
    </row>
    <row r="904" spans="1:5" ht="15.75" thickBot="1" x14ac:dyDescent="0.3">
      <c r="A904" s="66" t="s">
        <v>23</v>
      </c>
      <c r="B904" s="91">
        <f>B903/B902</f>
        <v>100</v>
      </c>
      <c r="C904" s="91">
        <f>C903/C902</f>
        <v>118.69325666666667</v>
      </c>
      <c r="D904" s="91" t="e">
        <f>D903/D902</f>
        <v>#DIV/0!</v>
      </c>
      <c r="E904" s="91" t="e">
        <f>E903/E902</f>
        <v>#DIV/0!</v>
      </c>
    </row>
    <row r="905" spans="1:5" ht="15.75" thickBot="1" x14ac:dyDescent="0.3">
      <c r="A905" s="66" t="s">
        <v>16</v>
      </c>
      <c r="B905" s="87" t="e">
        <f t="shared" ref="B905:E907" si="34">B902/A902-1</f>
        <v>#VALUE!</v>
      </c>
      <c r="C905" s="87">
        <f t="shared" si="34"/>
        <v>0.5</v>
      </c>
      <c r="D905" s="87">
        <f t="shared" si="34"/>
        <v>-1</v>
      </c>
      <c r="E905" s="87" t="e">
        <f t="shared" si="34"/>
        <v>#DIV/0!</v>
      </c>
    </row>
    <row r="906" spans="1:5" ht="15.75" thickBot="1" x14ac:dyDescent="0.3">
      <c r="A906" s="66" t="s">
        <v>17</v>
      </c>
      <c r="B906" s="87" t="e">
        <f t="shared" si="34"/>
        <v>#VALUE!</v>
      </c>
      <c r="C906" s="87">
        <f t="shared" si="34"/>
        <v>0.78039884999999987</v>
      </c>
      <c r="D906" s="87">
        <f t="shared" si="34"/>
        <v>-1</v>
      </c>
      <c r="E906" s="87" t="e">
        <f t="shared" si="34"/>
        <v>#DIV/0!</v>
      </c>
    </row>
    <row r="907" spans="1:5" ht="15.75" thickBot="1" x14ac:dyDescent="0.3">
      <c r="A907" s="66" t="s">
        <v>18</v>
      </c>
      <c r="B907" s="87" t="e">
        <f t="shared" si="34"/>
        <v>#VALUE!</v>
      </c>
      <c r="C907" s="87">
        <f t="shared" si="34"/>
        <v>0.1869325666666668</v>
      </c>
      <c r="D907" s="87" t="e">
        <f t="shared" si="34"/>
        <v>#DIV/0!</v>
      </c>
      <c r="E907" s="87" t="e">
        <f t="shared" si="34"/>
        <v>#DIV/0!</v>
      </c>
    </row>
    <row r="908" spans="1:5" ht="15.75" thickBot="1" x14ac:dyDescent="0.3">
      <c r="A908" s="716" t="s">
        <v>588</v>
      </c>
      <c r="B908" s="717"/>
      <c r="C908" s="717"/>
      <c r="D908" s="717"/>
      <c r="E908" s="718"/>
    </row>
    <row r="909" spans="1:5" x14ac:dyDescent="0.25">
      <c r="A909" s="722"/>
      <c r="B909" s="85">
        <v>2019</v>
      </c>
      <c r="C909" s="85">
        <v>2020</v>
      </c>
      <c r="D909" s="85">
        <v>2021</v>
      </c>
      <c r="E909" s="85">
        <v>2022</v>
      </c>
    </row>
    <row r="910" spans="1:5" ht="15.75" thickBot="1" x14ac:dyDescent="0.3">
      <c r="A910" s="723"/>
      <c r="B910" s="86" t="s">
        <v>6</v>
      </c>
      <c r="C910" s="86" t="s">
        <v>6</v>
      </c>
      <c r="D910" s="86" t="s">
        <v>6</v>
      </c>
      <c r="E910" s="86" t="s">
        <v>6</v>
      </c>
    </row>
    <row r="911" spans="1:5" ht="15.75" thickBot="1" x14ac:dyDescent="0.3">
      <c r="A911" s="88" t="s">
        <v>40</v>
      </c>
      <c r="B911" s="89">
        <f>B912+B913+B914+B915</f>
        <v>0</v>
      </c>
      <c r="C911" s="89">
        <f>C912+C913+C914+C915</f>
        <v>0</v>
      </c>
      <c r="D911" s="89">
        <f>D912+D913+D914+D915</f>
        <v>0</v>
      </c>
      <c r="E911" s="89">
        <f>E912+E913+E914+E915</f>
        <v>0</v>
      </c>
    </row>
    <row r="912" spans="1:5" ht="15.75" thickBot="1" x14ac:dyDescent="0.3">
      <c r="A912" s="75" t="s">
        <v>50</v>
      </c>
      <c r="B912" s="89"/>
      <c r="C912" s="89"/>
      <c r="D912" s="89"/>
      <c r="E912" s="89"/>
    </row>
    <row r="913" spans="1:5" ht="15.75" thickBot="1" x14ac:dyDescent="0.3">
      <c r="A913" s="75" t="s">
        <v>54</v>
      </c>
      <c r="B913" s="89"/>
      <c r="C913" s="89"/>
      <c r="D913" s="89"/>
      <c r="E913" s="89"/>
    </row>
    <row r="914" spans="1:5" ht="15.75" thickBot="1" x14ac:dyDescent="0.3">
      <c r="A914" s="75" t="s">
        <v>55</v>
      </c>
      <c r="B914" s="89"/>
      <c r="C914" s="89"/>
      <c r="D914" s="89"/>
      <c r="E914" s="89"/>
    </row>
    <row r="915" spans="1:5" ht="15.75" thickBot="1" x14ac:dyDescent="0.3">
      <c r="A915" s="75" t="s">
        <v>56</v>
      </c>
      <c r="B915" s="89"/>
      <c r="C915" s="89"/>
      <c r="D915" s="89"/>
      <c r="E915" s="89"/>
    </row>
    <row r="916" spans="1:5" ht="15.75" thickBot="1" x14ac:dyDescent="0.3">
      <c r="A916" s="88" t="s">
        <v>41</v>
      </c>
      <c r="B916" s="79">
        <f>B917+B918+B919+B920</f>
        <v>20000</v>
      </c>
      <c r="C916" s="79">
        <f>C917+C918+C919+C920</f>
        <v>35607.976999999999</v>
      </c>
      <c r="D916" s="79">
        <f>D917+D918+D919+D920</f>
        <v>0</v>
      </c>
      <c r="E916" s="79">
        <f>E917+E918+E919+E920</f>
        <v>0</v>
      </c>
    </row>
    <row r="917" spans="1:5" ht="15.75" thickBot="1" x14ac:dyDescent="0.3">
      <c r="A917" s="75" t="s">
        <v>50</v>
      </c>
      <c r="B917" s="89">
        <f>+B903</f>
        <v>20000</v>
      </c>
      <c r="C917" s="89">
        <f>+C903</f>
        <v>35607.976999999999</v>
      </c>
      <c r="D917" s="89">
        <f>+D903</f>
        <v>0</v>
      </c>
      <c r="E917" s="89">
        <f>+E903</f>
        <v>0</v>
      </c>
    </row>
    <row r="918" spans="1:5" ht="15.75" thickBot="1" x14ac:dyDescent="0.3">
      <c r="A918" s="75" t="s">
        <v>54</v>
      </c>
      <c r="B918" s="89"/>
      <c r="C918" s="89"/>
      <c r="D918" s="89"/>
      <c r="E918" s="89"/>
    </row>
    <row r="919" spans="1:5" ht="15.75" thickBot="1" x14ac:dyDescent="0.3">
      <c r="A919" s="75" t="s">
        <v>55</v>
      </c>
      <c r="B919" s="89"/>
      <c r="C919" s="89"/>
      <c r="D919" s="89"/>
      <c r="E919" s="89"/>
    </row>
    <row r="920" spans="1:5" ht="15.75" thickBot="1" x14ac:dyDescent="0.3">
      <c r="A920" s="75" t="s">
        <v>56</v>
      </c>
      <c r="B920" s="89"/>
      <c r="C920" s="89"/>
      <c r="D920" s="89"/>
      <c r="E920" s="89"/>
    </row>
    <row r="921" spans="1:5" ht="15.75" thickBot="1" x14ac:dyDescent="0.3">
      <c r="A921" s="78" t="s">
        <v>589</v>
      </c>
      <c r="B921" s="79">
        <f>B911+B916</f>
        <v>20000</v>
      </c>
      <c r="C921" s="79">
        <f>C911+C916</f>
        <v>35607.976999999999</v>
      </c>
      <c r="D921" s="79">
        <f>D911+D916</f>
        <v>0</v>
      </c>
      <c r="E921" s="79">
        <f>E911+E916</f>
        <v>0</v>
      </c>
    </row>
    <row r="922" spans="1:5" ht="45.75" thickBot="1" x14ac:dyDescent="0.3">
      <c r="A922" s="92" t="s">
        <v>590</v>
      </c>
      <c r="B922" s="73" t="s">
        <v>591</v>
      </c>
      <c r="C922" s="84" t="s">
        <v>53</v>
      </c>
      <c r="D922" s="738" t="s">
        <v>592</v>
      </c>
      <c r="E922" s="739"/>
    </row>
    <row r="923" spans="1:5" ht="15.75" customHeight="1" thickBot="1" x14ac:dyDescent="0.3">
      <c r="A923" s="66" t="s">
        <v>9</v>
      </c>
      <c r="B923" s="497" t="s">
        <v>593</v>
      </c>
      <c r="C923" s="498"/>
      <c r="D923" s="498"/>
      <c r="E923" s="499"/>
    </row>
    <row r="924" spans="1:5" ht="15.75" thickBot="1" x14ac:dyDescent="0.3">
      <c r="A924" s="66" t="s">
        <v>14</v>
      </c>
      <c r="B924" s="531" t="s">
        <v>483</v>
      </c>
      <c r="C924" s="532"/>
      <c r="D924" s="532"/>
      <c r="E924" s="533"/>
    </row>
    <row r="925" spans="1:5" x14ac:dyDescent="0.25">
      <c r="A925" s="722"/>
      <c r="B925" s="85">
        <v>2019</v>
      </c>
      <c r="C925" s="85">
        <v>2020</v>
      </c>
      <c r="D925" s="85">
        <v>2021</v>
      </c>
      <c r="E925" s="85">
        <v>2022</v>
      </c>
    </row>
    <row r="926" spans="1:5" ht="15.75" thickBot="1" x14ac:dyDescent="0.3">
      <c r="A926" s="723"/>
      <c r="B926" s="86" t="s">
        <v>6</v>
      </c>
      <c r="C926" s="86" t="s">
        <v>6</v>
      </c>
      <c r="D926" s="86" t="s">
        <v>6</v>
      </c>
      <c r="E926" s="86" t="s">
        <v>6</v>
      </c>
    </row>
    <row r="927" spans="1:5" ht="15.75" thickBot="1" x14ac:dyDescent="0.3">
      <c r="A927" s="66" t="s">
        <v>8</v>
      </c>
      <c r="B927" s="365">
        <v>80</v>
      </c>
      <c r="C927" s="319">
        <v>70</v>
      </c>
      <c r="D927" s="364"/>
      <c r="E927" s="364"/>
    </row>
    <row r="928" spans="1:5" ht="15.75" thickBot="1" x14ac:dyDescent="0.3">
      <c r="A928" s="66" t="s">
        <v>15</v>
      </c>
      <c r="B928" s="6">
        <v>10000</v>
      </c>
      <c r="C928" s="6">
        <v>8566.4410000000007</v>
      </c>
      <c r="D928" s="91"/>
      <c r="E928" s="91"/>
    </row>
    <row r="929" spans="1:5" ht="15.75" thickBot="1" x14ac:dyDescent="0.3">
      <c r="A929" s="66" t="s">
        <v>23</v>
      </c>
      <c r="B929" s="91">
        <f>B928/B927</f>
        <v>125</v>
      </c>
      <c r="C929" s="91">
        <f>C928/C927</f>
        <v>122.37772857142858</v>
      </c>
      <c r="D929" s="91" t="e">
        <f>D928/D927</f>
        <v>#DIV/0!</v>
      </c>
      <c r="E929" s="91" t="e">
        <f>E928/E927</f>
        <v>#DIV/0!</v>
      </c>
    </row>
    <row r="930" spans="1:5" ht="15.75" thickBot="1" x14ac:dyDescent="0.3">
      <c r="A930" s="66" t="s">
        <v>16</v>
      </c>
      <c r="B930" s="87" t="e">
        <f t="shared" ref="B930:E932" si="35">B927/A927-1</f>
        <v>#VALUE!</v>
      </c>
      <c r="C930" s="87">
        <f t="shared" si="35"/>
        <v>-0.125</v>
      </c>
      <c r="D930" s="87">
        <f t="shared" si="35"/>
        <v>-1</v>
      </c>
      <c r="E930" s="87" t="e">
        <f t="shared" si="35"/>
        <v>#DIV/0!</v>
      </c>
    </row>
    <row r="931" spans="1:5" ht="15.75" thickBot="1" x14ac:dyDescent="0.3">
      <c r="A931" s="66" t="s">
        <v>17</v>
      </c>
      <c r="B931" s="87" t="e">
        <f t="shared" si="35"/>
        <v>#VALUE!</v>
      </c>
      <c r="C931" s="87">
        <f t="shared" si="35"/>
        <v>-0.14335589999999998</v>
      </c>
      <c r="D931" s="87">
        <f t="shared" si="35"/>
        <v>-1</v>
      </c>
      <c r="E931" s="87" t="e">
        <f t="shared" si="35"/>
        <v>#DIV/0!</v>
      </c>
    </row>
    <row r="932" spans="1:5" ht="15.75" thickBot="1" x14ac:dyDescent="0.3">
      <c r="A932" s="66" t="s">
        <v>18</v>
      </c>
      <c r="B932" s="87" t="e">
        <f t="shared" si="35"/>
        <v>#VALUE!</v>
      </c>
      <c r="C932" s="87">
        <f t="shared" si="35"/>
        <v>-2.097817142857139E-2</v>
      </c>
      <c r="D932" s="87" t="e">
        <f t="shared" si="35"/>
        <v>#DIV/0!</v>
      </c>
      <c r="E932" s="87" t="e">
        <f t="shared" si="35"/>
        <v>#DIV/0!</v>
      </c>
    </row>
    <row r="933" spans="1:5" ht="15.75" thickBot="1" x14ac:dyDescent="0.3">
      <c r="A933" s="716" t="s">
        <v>594</v>
      </c>
      <c r="B933" s="717"/>
      <c r="C933" s="717"/>
      <c r="D933" s="717"/>
      <c r="E933" s="718"/>
    </row>
    <row r="934" spans="1:5" x14ac:dyDescent="0.25">
      <c r="A934" s="722"/>
      <c r="B934" s="85">
        <v>2019</v>
      </c>
      <c r="C934" s="85">
        <v>2020</v>
      </c>
      <c r="D934" s="85">
        <v>2021</v>
      </c>
      <c r="E934" s="85">
        <v>2022</v>
      </c>
    </row>
    <row r="935" spans="1:5" ht="15.75" thickBot="1" x14ac:dyDescent="0.3">
      <c r="A935" s="723"/>
      <c r="B935" s="86" t="s">
        <v>6</v>
      </c>
      <c r="C935" s="86" t="s">
        <v>6</v>
      </c>
      <c r="D935" s="86" t="s">
        <v>6</v>
      </c>
      <c r="E935" s="86" t="s">
        <v>6</v>
      </c>
    </row>
    <row r="936" spans="1:5" ht="15.75" thickBot="1" x14ac:dyDescent="0.3">
      <c r="A936" s="88" t="s">
        <v>40</v>
      </c>
      <c r="B936" s="89">
        <f>B937+B938+B939+B940</f>
        <v>0</v>
      </c>
      <c r="C936" s="89">
        <f>C937+C938+C939+C940</f>
        <v>0</v>
      </c>
      <c r="D936" s="89">
        <f>D937+D938+D939+D940</f>
        <v>0</v>
      </c>
      <c r="E936" s="89">
        <f>E937+E938+E939+E940</f>
        <v>0</v>
      </c>
    </row>
    <row r="937" spans="1:5" ht="15.75" thickBot="1" x14ac:dyDescent="0.3">
      <c r="A937" s="75" t="s">
        <v>50</v>
      </c>
      <c r="B937" s="89"/>
      <c r="C937" s="89"/>
      <c r="D937" s="89"/>
      <c r="E937" s="89"/>
    </row>
    <row r="938" spans="1:5" ht="15.75" thickBot="1" x14ac:dyDescent="0.3">
      <c r="A938" s="75" t="s">
        <v>54</v>
      </c>
      <c r="B938" s="89"/>
      <c r="C938" s="89"/>
      <c r="D938" s="89"/>
      <c r="E938" s="89"/>
    </row>
    <row r="939" spans="1:5" ht="15.75" thickBot="1" x14ac:dyDescent="0.3">
      <c r="A939" s="75" t="s">
        <v>55</v>
      </c>
      <c r="B939" s="89"/>
      <c r="C939" s="89"/>
      <c r="D939" s="89"/>
      <c r="E939" s="89"/>
    </row>
    <row r="940" spans="1:5" ht="15.75" thickBot="1" x14ac:dyDescent="0.3">
      <c r="A940" s="75" t="s">
        <v>56</v>
      </c>
      <c r="B940" s="89"/>
      <c r="C940" s="89"/>
      <c r="D940" s="89"/>
      <c r="E940" s="89"/>
    </row>
    <row r="941" spans="1:5" ht="15.75" thickBot="1" x14ac:dyDescent="0.3">
      <c r="A941" s="88" t="s">
        <v>41</v>
      </c>
      <c r="B941" s="79">
        <f>B942+B943+B944+B945</f>
        <v>10000</v>
      </c>
      <c r="C941" s="79">
        <f>C942+C943+C944+C945</f>
        <v>8566.4410000000007</v>
      </c>
      <c r="D941" s="79">
        <f>D942+D943+D944+D945</f>
        <v>0</v>
      </c>
      <c r="E941" s="79">
        <f>E942+E943+E944+E945</f>
        <v>0</v>
      </c>
    </row>
    <row r="942" spans="1:5" ht="15.75" thickBot="1" x14ac:dyDescent="0.3">
      <c r="A942" s="75" t="s">
        <v>50</v>
      </c>
      <c r="B942" s="89">
        <f>+B928</f>
        <v>10000</v>
      </c>
      <c r="C942" s="89">
        <f>+C928</f>
        <v>8566.4410000000007</v>
      </c>
      <c r="D942" s="89">
        <f>+D928</f>
        <v>0</v>
      </c>
      <c r="E942" s="89">
        <f>+E928</f>
        <v>0</v>
      </c>
    </row>
    <row r="943" spans="1:5" ht="15.75" thickBot="1" x14ac:dyDescent="0.3">
      <c r="A943" s="75" t="s">
        <v>54</v>
      </c>
      <c r="B943" s="89"/>
      <c r="C943" s="89"/>
      <c r="D943" s="89"/>
      <c r="E943" s="89"/>
    </row>
    <row r="944" spans="1:5" ht="15.75" thickBot="1" x14ac:dyDescent="0.3">
      <c r="A944" s="75" t="s">
        <v>55</v>
      </c>
      <c r="B944" s="89"/>
      <c r="C944" s="89"/>
      <c r="D944" s="89"/>
      <c r="E944" s="89"/>
    </row>
    <row r="945" spans="1:5" ht="15.75" thickBot="1" x14ac:dyDescent="0.3">
      <c r="A945" s="75" t="s">
        <v>56</v>
      </c>
      <c r="B945" s="89"/>
      <c r="C945" s="89"/>
      <c r="D945" s="89"/>
      <c r="E945" s="89"/>
    </row>
    <row r="946" spans="1:5" ht="15.75" thickBot="1" x14ac:dyDescent="0.3">
      <c r="A946" s="78" t="s">
        <v>595</v>
      </c>
      <c r="B946" s="79">
        <f>B936+B941</f>
        <v>10000</v>
      </c>
      <c r="C946" s="79">
        <f>C936+C941</f>
        <v>8566.4410000000007</v>
      </c>
      <c r="D946" s="79">
        <f>D936+D941</f>
        <v>0</v>
      </c>
      <c r="E946" s="79">
        <f>E936+E941</f>
        <v>0</v>
      </c>
    </row>
    <row r="947" spans="1:5" ht="23.25" thickBot="1" x14ac:dyDescent="0.3">
      <c r="A947" s="92" t="s">
        <v>596</v>
      </c>
      <c r="B947" s="73" t="s">
        <v>597</v>
      </c>
      <c r="C947" s="84" t="s">
        <v>53</v>
      </c>
      <c r="D947" s="738" t="s">
        <v>598</v>
      </c>
      <c r="E947" s="739"/>
    </row>
    <row r="948" spans="1:5" ht="15.75" customHeight="1" thickBot="1" x14ac:dyDescent="0.3">
      <c r="A948" s="66" t="s">
        <v>9</v>
      </c>
      <c r="B948" s="497" t="s">
        <v>537</v>
      </c>
      <c r="C948" s="498"/>
      <c r="D948" s="498"/>
      <c r="E948" s="499"/>
    </row>
    <row r="949" spans="1:5" ht="15.75" thickBot="1" x14ac:dyDescent="0.3">
      <c r="A949" s="66" t="s">
        <v>14</v>
      </c>
      <c r="B949" s="531" t="s">
        <v>483</v>
      </c>
      <c r="C949" s="532"/>
      <c r="D949" s="532"/>
      <c r="E949" s="533"/>
    </row>
    <row r="950" spans="1:5" x14ac:dyDescent="0.25">
      <c r="A950" s="722"/>
      <c r="B950" s="85">
        <v>2019</v>
      </c>
      <c r="C950" s="85">
        <v>2020</v>
      </c>
      <c r="D950" s="85">
        <v>2021</v>
      </c>
      <c r="E950" s="85">
        <v>2022</v>
      </c>
    </row>
    <row r="951" spans="1:5" ht="15.75" thickBot="1" x14ac:dyDescent="0.3">
      <c r="A951" s="723"/>
      <c r="B951" s="86" t="s">
        <v>6</v>
      </c>
      <c r="C951" s="86" t="s">
        <v>6</v>
      </c>
      <c r="D951" s="86" t="s">
        <v>6</v>
      </c>
      <c r="E951" s="86" t="s">
        <v>6</v>
      </c>
    </row>
    <row r="952" spans="1:5" ht="15.75" thickBot="1" x14ac:dyDescent="0.3">
      <c r="A952" s="66" t="s">
        <v>8</v>
      </c>
      <c r="B952" s="365">
        <v>80</v>
      </c>
      <c r="C952" s="319">
        <v>20</v>
      </c>
      <c r="D952" s="364"/>
      <c r="E952" s="364"/>
    </row>
    <row r="953" spans="1:5" ht="15.75" thickBot="1" x14ac:dyDescent="0.3">
      <c r="A953" s="66" t="s">
        <v>15</v>
      </c>
      <c r="B953" s="6">
        <v>11116</v>
      </c>
      <c r="C953" s="6">
        <v>2634.01</v>
      </c>
      <c r="D953" s="91"/>
      <c r="E953" s="91"/>
    </row>
    <row r="954" spans="1:5" ht="15.75" thickBot="1" x14ac:dyDescent="0.3">
      <c r="A954" s="66" t="s">
        <v>23</v>
      </c>
      <c r="B954" s="91">
        <f>B953/B952</f>
        <v>138.94999999999999</v>
      </c>
      <c r="C954" s="91">
        <f>C953/C952</f>
        <v>131.70050000000001</v>
      </c>
      <c r="D954" s="91" t="e">
        <f>D953/D952</f>
        <v>#DIV/0!</v>
      </c>
      <c r="E954" s="91" t="e">
        <f>E953/E952</f>
        <v>#DIV/0!</v>
      </c>
    </row>
    <row r="955" spans="1:5" ht="15.75" thickBot="1" x14ac:dyDescent="0.3">
      <c r="A955" s="66" t="s">
        <v>16</v>
      </c>
      <c r="B955" s="87" t="e">
        <f t="shared" ref="B955:E957" si="36">B952/A952-1</f>
        <v>#VALUE!</v>
      </c>
      <c r="C955" s="87">
        <f t="shared" si="36"/>
        <v>-0.75</v>
      </c>
      <c r="D955" s="87">
        <f t="shared" si="36"/>
        <v>-1</v>
      </c>
      <c r="E955" s="87" t="e">
        <f t="shared" si="36"/>
        <v>#DIV/0!</v>
      </c>
    </row>
    <row r="956" spans="1:5" ht="15.75" thickBot="1" x14ac:dyDescent="0.3">
      <c r="A956" s="66" t="s">
        <v>17</v>
      </c>
      <c r="B956" s="87" t="e">
        <f t="shared" si="36"/>
        <v>#VALUE!</v>
      </c>
      <c r="C956" s="87">
        <f t="shared" si="36"/>
        <v>-0.76304336092119462</v>
      </c>
      <c r="D956" s="87">
        <f t="shared" si="36"/>
        <v>-1</v>
      </c>
      <c r="E956" s="87" t="e">
        <f t="shared" si="36"/>
        <v>#DIV/0!</v>
      </c>
    </row>
    <row r="957" spans="1:5" ht="15.75" thickBot="1" x14ac:dyDescent="0.3">
      <c r="A957" s="66" t="s">
        <v>18</v>
      </c>
      <c r="B957" s="87" t="e">
        <f t="shared" si="36"/>
        <v>#VALUE!</v>
      </c>
      <c r="C957" s="87">
        <f t="shared" si="36"/>
        <v>-5.2173443684778609E-2</v>
      </c>
      <c r="D957" s="87" t="e">
        <f t="shared" si="36"/>
        <v>#DIV/0!</v>
      </c>
      <c r="E957" s="87" t="e">
        <f t="shared" si="36"/>
        <v>#DIV/0!</v>
      </c>
    </row>
    <row r="958" spans="1:5" ht="15.75" thickBot="1" x14ac:dyDescent="0.3">
      <c r="A958" s="716" t="s">
        <v>599</v>
      </c>
      <c r="B958" s="717"/>
      <c r="C958" s="717"/>
      <c r="D958" s="717"/>
      <c r="E958" s="718"/>
    </row>
    <row r="959" spans="1:5" x14ac:dyDescent="0.25">
      <c r="A959" s="722"/>
      <c r="B959" s="85">
        <v>2019</v>
      </c>
      <c r="C959" s="85">
        <v>2020</v>
      </c>
      <c r="D959" s="85">
        <v>2021</v>
      </c>
      <c r="E959" s="85">
        <v>2022</v>
      </c>
    </row>
    <row r="960" spans="1:5" ht="15.75" thickBot="1" x14ac:dyDescent="0.3">
      <c r="A960" s="723"/>
      <c r="B960" s="86" t="s">
        <v>6</v>
      </c>
      <c r="C960" s="86" t="s">
        <v>6</v>
      </c>
      <c r="D960" s="86" t="s">
        <v>6</v>
      </c>
      <c r="E960" s="86" t="s">
        <v>6</v>
      </c>
    </row>
    <row r="961" spans="1:5" ht="15.75" thickBot="1" x14ac:dyDescent="0.3">
      <c r="A961" s="88" t="s">
        <v>40</v>
      </c>
      <c r="B961" s="89">
        <f>B962+B963+B964+B965</f>
        <v>0</v>
      </c>
      <c r="C961" s="89">
        <f>C962+C963+C964+C965</f>
        <v>0</v>
      </c>
      <c r="D961" s="89">
        <f>D962+D963+D964+D965</f>
        <v>0</v>
      </c>
      <c r="E961" s="89">
        <f>E962+E963+E964+E965</f>
        <v>0</v>
      </c>
    </row>
    <row r="962" spans="1:5" ht="15.75" thickBot="1" x14ac:dyDescent="0.3">
      <c r="A962" s="75" t="s">
        <v>50</v>
      </c>
      <c r="B962" s="89"/>
      <c r="C962" s="89"/>
      <c r="D962" s="89"/>
      <c r="E962" s="89"/>
    </row>
    <row r="963" spans="1:5" ht="15.75" thickBot="1" x14ac:dyDescent="0.3">
      <c r="A963" s="75" t="s">
        <v>54</v>
      </c>
      <c r="B963" s="89"/>
      <c r="C963" s="89"/>
      <c r="D963" s="89"/>
      <c r="E963" s="89"/>
    </row>
    <row r="964" spans="1:5" ht="15.75" thickBot="1" x14ac:dyDescent="0.3">
      <c r="A964" s="75" t="s">
        <v>55</v>
      </c>
      <c r="B964" s="89"/>
      <c r="C964" s="89"/>
      <c r="D964" s="89"/>
      <c r="E964" s="89"/>
    </row>
    <row r="965" spans="1:5" ht="15.75" thickBot="1" x14ac:dyDescent="0.3">
      <c r="A965" s="75" t="s">
        <v>56</v>
      </c>
      <c r="B965" s="89"/>
      <c r="C965" s="89"/>
      <c r="D965" s="89"/>
      <c r="E965" s="89"/>
    </row>
    <row r="966" spans="1:5" ht="15.75" thickBot="1" x14ac:dyDescent="0.3">
      <c r="A966" s="88" t="s">
        <v>41</v>
      </c>
      <c r="B966" s="79">
        <f>B967+B968+B969+B970</f>
        <v>11116</v>
      </c>
      <c r="C966" s="79">
        <f>C967+C968+C969+C970</f>
        <v>2634.01</v>
      </c>
      <c r="D966" s="79">
        <f>D967+D968+D969+D970</f>
        <v>0</v>
      </c>
      <c r="E966" s="79">
        <f>E967+E968+E969+E970</f>
        <v>0</v>
      </c>
    </row>
    <row r="967" spans="1:5" ht="15.75" thickBot="1" x14ac:dyDescent="0.3">
      <c r="A967" s="75" t="s">
        <v>50</v>
      </c>
      <c r="B967" s="89">
        <f>+B953</f>
        <v>11116</v>
      </c>
      <c r="C967" s="89">
        <f>+C953</f>
        <v>2634.01</v>
      </c>
      <c r="D967" s="89">
        <f>+D953</f>
        <v>0</v>
      </c>
      <c r="E967" s="89">
        <f>+E953</f>
        <v>0</v>
      </c>
    </row>
    <row r="968" spans="1:5" ht="15.75" thickBot="1" x14ac:dyDescent="0.3">
      <c r="A968" s="75" t="s">
        <v>54</v>
      </c>
      <c r="B968" s="89"/>
      <c r="C968" s="89"/>
      <c r="D968" s="89"/>
      <c r="E968" s="89"/>
    </row>
    <row r="969" spans="1:5" ht="15.75" thickBot="1" x14ac:dyDescent="0.3">
      <c r="A969" s="75" t="s">
        <v>55</v>
      </c>
      <c r="B969" s="89"/>
      <c r="C969" s="89"/>
      <c r="D969" s="89"/>
      <c r="E969" s="89"/>
    </row>
    <row r="970" spans="1:5" ht="15.75" thickBot="1" x14ac:dyDescent="0.3">
      <c r="A970" s="75" t="s">
        <v>56</v>
      </c>
      <c r="B970" s="89"/>
      <c r="C970" s="89"/>
      <c r="D970" s="89"/>
      <c r="E970" s="89"/>
    </row>
    <row r="971" spans="1:5" ht="15.75" thickBot="1" x14ac:dyDescent="0.3">
      <c r="A971" s="78" t="s">
        <v>600</v>
      </c>
      <c r="B971" s="79">
        <f>B961+B966</f>
        <v>11116</v>
      </c>
      <c r="C971" s="79">
        <f>C961+C966</f>
        <v>2634.01</v>
      </c>
      <c r="D971" s="79">
        <f>D961+D966</f>
        <v>0</v>
      </c>
      <c r="E971" s="79">
        <f>E961+E966</f>
        <v>0</v>
      </c>
    </row>
    <row r="972" spans="1:5" ht="34.5" thickBot="1" x14ac:dyDescent="0.3">
      <c r="A972" s="92" t="s">
        <v>601</v>
      </c>
      <c r="B972" s="73" t="s">
        <v>602</v>
      </c>
      <c r="C972" s="84" t="s">
        <v>53</v>
      </c>
      <c r="D972" s="738" t="s">
        <v>603</v>
      </c>
      <c r="E972" s="739"/>
    </row>
    <row r="973" spans="1:5" ht="15.75" customHeight="1" thickBot="1" x14ac:dyDescent="0.3">
      <c r="A973" s="66" t="s">
        <v>9</v>
      </c>
      <c r="B973" s="497" t="s">
        <v>537</v>
      </c>
      <c r="C973" s="498"/>
      <c r="D973" s="498"/>
      <c r="E973" s="499"/>
    </row>
    <row r="974" spans="1:5" ht="15.75" thickBot="1" x14ac:dyDescent="0.3">
      <c r="A974" s="66" t="s">
        <v>14</v>
      </c>
      <c r="B974" s="531" t="s">
        <v>483</v>
      </c>
      <c r="C974" s="532"/>
      <c r="D974" s="532"/>
      <c r="E974" s="533"/>
    </row>
    <row r="975" spans="1:5" x14ac:dyDescent="0.25">
      <c r="A975" s="722"/>
      <c r="B975" s="85">
        <v>2019</v>
      </c>
      <c r="C975" s="85">
        <v>2020</v>
      </c>
      <c r="D975" s="85">
        <v>2021</v>
      </c>
      <c r="E975" s="85">
        <v>2022</v>
      </c>
    </row>
    <row r="976" spans="1:5" ht="15.75" thickBot="1" x14ac:dyDescent="0.3">
      <c r="A976" s="723"/>
      <c r="B976" s="86" t="s">
        <v>6</v>
      </c>
      <c r="C976" s="86" t="s">
        <v>6</v>
      </c>
      <c r="D976" s="86" t="s">
        <v>6</v>
      </c>
      <c r="E976" s="86" t="s">
        <v>6</v>
      </c>
    </row>
    <row r="977" spans="1:5" ht="15.75" thickBot="1" x14ac:dyDescent="0.3">
      <c r="A977" s="66" t="s">
        <v>8</v>
      </c>
      <c r="B977" s="365">
        <v>60</v>
      </c>
      <c r="C977" s="319">
        <v>40</v>
      </c>
      <c r="D977" s="364"/>
      <c r="E977" s="364"/>
    </row>
    <row r="978" spans="1:5" ht="15.75" thickBot="1" x14ac:dyDescent="0.3">
      <c r="A978" s="66" t="s">
        <v>15</v>
      </c>
      <c r="B978" s="6">
        <v>15000</v>
      </c>
      <c r="C978" s="6">
        <v>9379.9940000000006</v>
      </c>
      <c r="D978" s="91"/>
      <c r="E978" s="91"/>
    </row>
    <row r="979" spans="1:5" ht="15.75" thickBot="1" x14ac:dyDescent="0.3">
      <c r="A979" s="66" t="s">
        <v>23</v>
      </c>
      <c r="B979" s="91">
        <f>B978/B977</f>
        <v>250</v>
      </c>
      <c r="C979" s="91">
        <f>C978/C977</f>
        <v>234.49985000000001</v>
      </c>
      <c r="D979" s="91" t="e">
        <f>D978/D977</f>
        <v>#DIV/0!</v>
      </c>
      <c r="E979" s="91" t="e">
        <f>E978/E977</f>
        <v>#DIV/0!</v>
      </c>
    </row>
    <row r="980" spans="1:5" ht="15.75" thickBot="1" x14ac:dyDescent="0.3">
      <c r="A980" s="66" t="s">
        <v>16</v>
      </c>
      <c r="B980" s="87" t="e">
        <f t="shared" ref="B980:E982" si="37">B977/A977-1</f>
        <v>#VALUE!</v>
      </c>
      <c r="C980" s="87">
        <f t="shared" si="37"/>
        <v>-0.33333333333333337</v>
      </c>
      <c r="D980" s="87">
        <f t="shared" si="37"/>
        <v>-1</v>
      </c>
      <c r="E980" s="87" t="e">
        <f t="shared" si="37"/>
        <v>#DIV/0!</v>
      </c>
    </row>
    <row r="981" spans="1:5" ht="15.75" thickBot="1" x14ac:dyDescent="0.3">
      <c r="A981" s="66" t="s">
        <v>17</v>
      </c>
      <c r="B981" s="87" t="e">
        <f t="shared" si="37"/>
        <v>#VALUE!</v>
      </c>
      <c r="C981" s="87">
        <f t="shared" si="37"/>
        <v>-0.3746670666666666</v>
      </c>
      <c r="D981" s="87">
        <f t="shared" si="37"/>
        <v>-1</v>
      </c>
      <c r="E981" s="87" t="e">
        <f t="shared" si="37"/>
        <v>#DIV/0!</v>
      </c>
    </row>
    <row r="982" spans="1:5" ht="15.75" thickBot="1" x14ac:dyDescent="0.3">
      <c r="A982" s="66" t="s">
        <v>18</v>
      </c>
      <c r="B982" s="87" t="e">
        <f t="shared" si="37"/>
        <v>#VALUE!</v>
      </c>
      <c r="C982" s="87">
        <f t="shared" si="37"/>
        <v>-6.2000599999999961E-2</v>
      </c>
      <c r="D982" s="87" t="e">
        <f t="shared" si="37"/>
        <v>#DIV/0!</v>
      </c>
      <c r="E982" s="87" t="e">
        <f t="shared" si="37"/>
        <v>#DIV/0!</v>
      </c>
    </row>
    <row r="983" spans="1:5" ht="15.75" thickBot="1" x14ac:dyDescent="0.3">
      <c r="A983" s="716" t="s">
        <v>604</v>
      </c>
      <c r="B983" s="717"/>
      <c r="C983" s="717"/>
      <c r="D983" s="717"/>
      <c r="E983" s="718"/>
    </row>
    <row r="984" spans="1:5" x14ac:dyDescent="0.25">
      <c r="A984" s="722"/>
      <c r="B984" s="85">
        <v>2019</v>
      </c>
      <c r="C984" s="85">
        <v>2020</v>
      </c>
      <c r="D984" s="85">
        <v>2021</v>
      </c>
      <c r="E984" s="85">
        <v>2022</v>
      </c>
    </row>
    <row r="985" spans="1:5" ht="15.75" thickBot="1" x14ac:dyDescent="0.3">
      <c r="A985" s="723"/>
      <c r="B985" s="86" t="s">
        <v>6</v>
      </c>
      <c r="C985" s="86" t="s">
        <v>6</v>
      </c>
      <c r="D985" s="86" t="s">
        <v>6</v>
      </c>
      <c r="E985" s="86" t="s">
        <v>6</v>
      </c>
    </row>
    <row r="986" spans="1:5" ht="15.75" thickBot="1" x14ac:dyDescent="0.3">
      <c r="A986" s="88" t="s">
        <v>40</v>
      </c>
      <c r="B986" s="89">
        <f>B987+B988+B989+B990</f>
        <v>0</v>
      </c>
      <c r="C986" s="89">
        <f>C987+C988+C989+C990</f>
        <v>0</v>
      </c>
      <c r="D986" s="89">
        <f>D987+D988+D989+D990</f>
        <v>0</v>
      </c>
      <c r="E986" s="89">
        <f>E987+E988+E989+E990</f>
        <v>0</v>
      </c>
    </row>
    <row r="987" spans="1:5" ht="15.75" thickBot="1" x14ac:dyDescent="0.3">
      <c r="A987" s="75" t="s">
        <v>50</v>
      </c>
      <c r="B987" s="89"/>
      <c r="C987" s="89"/>
      <c r="D987" s="89"/>
      <c r="E987" s="89"/>
    </row>
    <row r="988" spans="1:5" ht="15.75" thickBot="1" x14ac:dyDescent="0.3">
      <c r="A988" s="75" t="s">
        <v>54</v>
      </c>
      <c r="B988" s="89"/>
      <c r="C988" s="89"/>
      <c r="D988" s="89"/>
      <c r="E988" s="89"/>
    </row>
    <row r="989" spans="1:5" ht="15.75" thickBot="1" x14ac:dyDescent="0.3">
      <c r="A989" s="75" t="s">
        <v>55</v>
      </c>
      <c r="B989" s="89"/>
      <c r="C989" s="89"/>
      <c r="D989" s="89"/>
      <c r="E989" s="89"/>
    </row>
    <row r="990" spans="1:5" ht="15.75" thickBot="1" x14ac:dyDescent="0.3">
      <c r="A990" s="75" t="s">
        <v>56</v>
      </c>
      <c r="B990" s="89"/>
      <c r="C990" s="89"/>
      <c r="D990" s="89"/>
      <c r="E990" s="89"/>
    </row>
    <row r="991" spans="1:5" ht="15.75" thickBot="1" x14ac:dyDescent="0.3">
      <c r="A991" s="88" t="s">
        <v>41</v>
      </c>
      <c r="B991" s="79">
        <f>B992+B993+B994+B995</f>
        <v>15000</v>
      </c>
      <c r="C991" s="79">
        <f>C992+C993+C994+C995</f>
        <v>9379.9940000000006</v>
      </c>
      <c r="D991" s="79">
        <f>D992+D993+D994+D995</f>
        <v>0</v>
      </c>
      <c r="E991" s="79">
        <f>E992+E993+E994+E995</f>
        <v>0</v>
      </c>
    </row>
    <row r="992" spans="1:5" ht="15.75" thickBot="1" x14ac:dyDescent="0.3">
      <c r="A992" s="75" t="s">
        <v>50</v>
      </c>
      <c r="B992" s="89">
        <f>+B978</f>
        <v>15000</v>
      </c>
      <c r="C992" s="89">
        <f>+C978</f>
        <v>9379.9940000000006</v>
      </c>
      <c r="D992" s="89">
        <f>+D978</f>
        <v>0</v>
      </c>
      <c r="E992" s="89">
        <f>+E978</f>
        <v>0</v>
      </c>
    </row>
    <row r="993" spans="1:5" ht="15.75" thickBot="1" x14ac:dyDescent="0.3">
      <c r="A993" s="75" t="s">
        <v>54</v>
      </c>
      <c r="B993" s="89"/>
      <c r="C993" s="89"/>
      <c r="D993" s="89"/>
      <c r="E993" s="89"/>
    </row>
    <row r="994" spans="1:5" ht="15.75" thickBot="1" x14ac:dyDescent="0.3">
      <c r="A994" s="75" t="s">
        <v>55</v>
      </c>
      <c r="B994" s="89"/>
      <c r="C994" s="89"/>
      <c r="D994" s="89"/>
      <c r="E994" s="89"/>
    </row>
    <row r="995" spans="1:5" ht="15.75" thickBot="1" x14ac:dyDescent="0.3">
      <c r="A995" s="75" t="s">
        <v>56</v>
      </c>
      <c r="B995" s="89"/>
      <c r="C995" s="89"/>
      <c r="D995" s="89"/>
      <c r="E995" s="89"/>
    </row>
    <row r="996" spans="1:5" ht="15.75" thickBot="1" x14ac:dyDescent="0.3">
      <c r="A996" s="78" t="s">
        <v>605</v>
      </c>
      <c r="B996" s="79">
        <f>B986+B991</f>
        <v>15000</v>
      </c>
      <c r="C996" s="79">
        <f>C986+C991</f>
        <v>9379.9940000000006</v>
      </c>
      <c r="D996" s="79">
        <f>D986+D991</f>
        <v>0</v>
      </c>
      <c r="E996" s="79">
        <f>E986+E991</f>
        <v>0</v>
      </c>
    </row>
    <row r="997" spans="1:5" ht="23.25" thickBot="1" x14ac:dyDescent="0.3">
      <c r="A997" s="92" t="s">
        <v>606</v>
      </c>
      <c r="B997" s="73" t="s">
        <v>607</v>
      </c>
      <c r="C997" s="84" t="s">
        <v>53</v>
      </c>
      <c r="D997" s="738" t="s">
        <v>608</v>
      </c>
      <c r="E997" s="739"/>
    </row>
    <row r="998" spans="1:5" ht="15.75" customHeight="1" thickBot="1" x14ac:dyDescent="0.3">
      <c r="A998" s="66" t="s">
        <v>9</v>
      </c>
      <c r="B998" s="497" t="s">
        <v>609</v>
      </c>
      <c r="C998" s="498"/>
      <c r="D998" s="498"/>
      <c r="E998" s="499"/>
    </row>
    <row r="999" spans="1:5" ht="15.75" thickBot="1" x14ac:dyDescent="0.3">
      <c r="A999" s="66" t="s">
        <v>14</v>
      </c>
      <c r="B999" s="531" t="s">
        <v>483</v>
      </c>
      <c r="C999" s="532"/>
      <c r="D999" s="532"/>
      <c r="E999" s="533"/>
    </row>
    <row r="1000" spans="1:5" x14ac:dyDescent="0.25">
      <c r="A1000" s="722"/>
      <c r="B1000" s="85">
        <v>2019</v>
      </c>
      <c r="C1000" s="85">
        <v>2020</v>
      </c>
      <c r="D1000" s="85">
        <v>2021</v>
      </c>
      <c r="E1000" s="85">
        <v>2022</v>
      </c>
    </row>
    <row r="1001" spans="1:5" ht="15.75" thickBot="1" x14ac:dyDescent="0.3">
      <c r="A1001" s="723"/>
      <c r="B1001" s="86" t="s">
        <v>6</v>
      </c>
      <c r="C1001" s="86" t="s">
        <v>6</v>
      </c>
      <c r="D1001" s="86" t="s">
        <v>6</v>
      </c>
      <c r="E1001" s="86" t="s">
        <v>6</v>
      </c>
    </row>
    <row r="1002" spans="1:5" ht="15.75" thickBot="1" x14ac:dyDescent="0.3">
      <c r="A1002" s="66" t="s">
        <v>8</v>
      </c>
      <c r="B1002" s="365">
        <v>600</v>
      </c>
      <c r="C1002" s="319">
        <v>500</v>
      </c>
      <c r="D1002" s="364"/>
      <c r="E1002" s="364"/>
    </row>
    <row r="1003" spans="1:5" ht="15.75" thickBot="1" x14ac:dyDescent="0.3">
      <c r="A1003" s="66" t="s">
        <v>15</v>
      </c>
      <c r="B1003" s="6">
        <v>15000</v>
      </c>
      <c r="C1003" s="6">
        <v>13000</v>
      </c>
      <c r="D1003" s="91"/>
      <c r="E1003" s="91"/>
    </row>
    <row r="1004" spans="1:5" ht="15.75" thickBot="1" x14ac:dyDescent="0.3">
      <c r="A1004" s="66" t="s">
        <v>23</v>
      </c>
      <c r="B1004" s="91">
        <f>B1003/B1002</f>
        <v>25</v>
      </c>
      <c r="C1004" s="91">
        <f>C1003/C1002</f>
        <v>26</v>
      </c>
      <c r="D1004" s="91" t="e">
        <f>D1003/D1002</f>
        <v>#DIV/0!</v>
      </c>
      <c r="E1004" s="91" t="e">
        <f>E1003/E1002</f>
        <v>#DIV/0!</v>
      </c>
    </row>
    <row r="1005" spans="1:5" ht="15.75" thickBot="1" x14ac:dyDescent="0.3">
      <c r="A1005" s="66" t="s">
        <v>16</v>
      </c>
      <c r="B1005" s="87" t="e">
        <f t="shared" ref="B1005:E1007" si="38">B1002/A1002-1</f>
        <v>#VALUE!</v>
      </c>
      <c r="C1005" s="87">
        <f t="shared" si="38"/>
        <v>-0.16666666666666663</v>
      </c>
      <c r="D1005" s="87">
        <f t="shared" si="38"/>
        <v>-1</v>
      </c>
      <c r="E1005" s="87" t="e">
        <f t="shared" si="38"/>
        <v>#DIV/0!</v>
      </c>
    </row>
    <row r="1006" spans="1:5" ht="15.75" thickBot="1" x14ac:dyDescent="0.3">
      <c r="A1006" s="66" t="s">
        <v>17</v>
      </c>
      <c r="B1006" s="87" t="e">
        <f t="shared" si="38"/>
        <v>#VALUE!</v>
      </c>
      <c r="C1006" s="87">
        <f t="shared" si="38"/>
        <v>-0.1333333333333333</v>
      </c>
      <c r="D1006" s="87">
        <f t="shared" si="38"/>
        <v>-1</v>
      </c>
      <c r="E1006" s="87" t="e">
        <f t="shared" si="38"/>
        <v>#DIV/0!</v>
      </c>
    </row>
    <row r="1007" spans="1:5" ht="15.75" thickBot="1" x14ac:dyDescent="0.3">
      <c r="A1007" s="66" t="s">
        <v>18</v>
      </c>
      <c r="B1007" s="87" t="e">
        <f t="shared" si="38"/>
        <v>#VALUE!</v>
      </c>
      <c r="C1007" s="87">
        <f t="shared" si="38"/>
        <v>4.0000000000000036E-2</v>
      </c>
      <c r="D1007" s="87" t="e">
        <f t="shared" si="38"/>
        <v>#DIV/0!</v>
      </c>
      <c r="E1007" s="87" t="e">
        <f t="shared" si="38"/>
        <v>#DIV/0!</v>
      </c>
    </row>
    <row r="1008" spans="1:5" ht="15.75" thickBot="1" x14ac:dyDescent="0.3">
      <c r="A1008" s="716" t="s">
        <v>610</v>
      </c>
      <c r="B1008" s="717"/>
      <c r="C1008" s="717"/>
      <c r="D1008" s="717"/>
      <c r="E1008" s="718"/>
    </row>
    <row r="1009" spans="1:5" x14ac:dyDescent="0.25">
      <c r="A1009" s="722"/>
      <c r="B1009" s="85">
        <v>2019</v>
      </c>
      <c r="C1009" s="85">
        <v>2020</v>
      </c>
      <c r="D1009" s="85">
        <v>2021</v>
      </c>
      <c r="E1009" s="85">
        <v>2022</v>
      </c>
    </row>
    <row r="1010" spans="1:5" ht="15.75" thickBot="1" x14ac:dyDescent="0.3">
      <c r="A1010" s="723"/>
      <c r="B1010" s="86" t="s">
        <v>6</v>
      </c>
      <c r="C1010" s="86" t="s">
        <v>6</v>
      </c>
      <c r="D1010" s="86" t="s">
        <v>6</v>
      </c>
      <c r="E1010" s="86" t="s">
        <v>6</v>
      </c>
    </row>
    <row r="1011" spans="1:5" ht="15.75" thickBot="1" x14ac:dyDescent="0.3">
      <c r="A1011" s="88" t="s">
        <v>40</v>
      </c>
      <c r="B1011" s="89">
        <f>B1012+B1013+B1014+B1015</f>
        <v>0</v>
      </c>
      <c r="C1011" s="89">
        <f>C1012+C1013+C1014+C1015</f>
        <v>0</v>
      </c>
      <c r="D1011" s="89">
        <f>D1012+D1013+D1014+D1015</f>
        <v>0</v>
      </c>
      <c r="E1011" s="89">
        <f>E1012+E1013+E1014+E1015</f>
        <v>0</v>
      </c>
    </row>
    <row r="1012" spans="1:5" ht="15.75" thickBot="1" x14ac:dyDescent="0.3">
      <c r="A1012" s="75" t="s">
        <v>50</v>
      </c>
      <c r="B1012" s="89"/>
      <c r="C1012" s="89"/>
      <c r="D1012" s="89"/>
      <c r="E1012" s="89"/>
    </row>
    <row r="1013" spans="1:5" ht="15.75" thickBot="1" x14ac:dyDescent="0.3">
      <c r="A1013" s="75" t="s">
        <v>54</v>
      </c>
      <c r="B1013" s="89"/>
      <c r="C1013" s="89"/>
      <c r="D1013" s="89"/>
      <c r="E1013" s="89"/>
    </row>
    <row r="1014" spans="1:5" ht="15.75" thickBot="1" x14ac:dyDescent="0.3">
      <c r="A1014" s="75" t="s">
        <v>55</v>
      </c>
      <c r="B1014" s="89"/>
      <c r="C1014" s="89"/>
      <c r="D1014" s="89"/>
      <c r="E1014" s="89"/>
    </row>
    <row r="1015" spans="1:5" ht="15.75" thickBot="1" x14ac:dyDescent="0.3">
      <c r="A1015" s="75" t="s">
        <v>56</v>
      </c>
      <c r="B1015" s="89"/>
      <c r="C1015" s="89"/>
      <c r="D1015" s="89"/>
      <c r="E1015" s="89"/>
    </row>
    <row r="1016" spans="1:5" ht="15.75" thickBot="1" x14ac:dyDescent="0.3">
      <c r="A1016" s="88" t="s">
        <v>41</v>
      </c>
      <c r="B1016" s="79">
        <f>B1017+B1018+B1019+B1020</f>
        <v>15000</v>
      </c>
      <c r="C1016" s="79">
        <f>C1017+C1018+C1019+C1020</f>
        <v>13000</v>
      </c>
      <c r="D1016" s="79">
        <f>D1017+D1018+D1019+D1020</f>
        <v>0</v>
      </c>
      <c r="E1016" s="79">
        <f>E1017+E1018+E1019+E1020</f>
        <v>0</v>
      </c>
    </row>
    <row r="1017" spans="1:5" ht="15.75" thickBot="1" x14ac:dyDescent="0.3">
      <c r="A1017" s="75" t="s">
        <v>50</v>
      </c>
      <c r="B1017" s="89">
        <f>+B1003</f>
        <v>15000</v>
      </c>
      <c r="C1017" s="89">
        <f>+C1003</f>
        <v>13000</v>
      </c>
      <c r="D1017" s="89">
        <f>+D1003</f>
        <v>0</v>
      </c>
      <c r="E1017" s="89">
        <f>+E1003</f>
        <v>0</v>
      </c>
    </row>
    <row r="1018" spans="1:5" ht="15.75" thickBot="1" x14ac:dyDescent="0.3">
      <c r="A1018" s="75" t="s">
        <v>54</v>
      </c>
      <c r="B1018" s="89"/>
      <c r="C1018" s="89"/>
      <c r="D1018" s="89"/>
      <c r="E1018" s="89"/>
    </row>
    <row r="1019" spans="1:5" ht="15.75" thickBot="1" x14ac:dyDescent="0.3">
      <c r="A1019" s="75" t="s">
        <v>55</v>
      </c>
      <c r="B1019" s="89"/>
      <c r="C1019" s="89"/>
      <c r="D1019" s="89"/>
      <c r="E1019" s="89"/>
    </row>
    <row r="1020" spans="1:5" ht="15.75" thickBot="1" x14ac:dyDescent="0.3">
      <c r="A1020" s="75" t="s">
        <v>56</v>
      </c>
      <c r="B1020" s="89"/>
      <c r="C1020" s="89"/>
      <c r="D1020" s="89"/>
      <c r="E1020" s="89"/>
    </row>
    <row r="1021" spans="1:5" ht="15.75" thickBot="1" x14ac:dyDescent="0.3">
      <c r="A1021" s="78" t="s">
        <v>611</v>
      </c>
      <c r="B1021" s="79">
        <f>B1011+B1016</f>
        <v>15000</v>
      </c>
      <c r="C1021" s="79">
        <f>C1011+C1016</f>
        <v>13000</v>
      </c>
      <c r="D1021" s="79">
        <f>D1011+D1016</f>
        <v>0</v>
      </c>
      <c r="E1021" s="79">
        <f>E1011+E1016</f>
        <v>0</v>
      </c>
    </row>
    <row r="1022" spans="1:5" ht="23.25" thickBot="1" x14ac:dyDescent="0.3">
      <c r="A1022" s="92" t="s">
        <v>612</v>
      </c>
      <c r="B1022" s="73" t="s">
        <v>613</v>
      </c>
      <c r="C1022" s="84" t="s">
        <v>53</v>
      </c>
      <c r="D1022" s="738" t="s">
        <v>614</v>
      </c>
      <c r="E1022" s="739"/>
    </row>
    <row r="1023" spans="1:5" ht="15.75" customHeight="1" thickBot="1" x14ac:dyDescent="0.3">
      <c r="A1023" s="66" t="s">
        <v>9</v>
      </c>
      <c r="B1023" s="497" t="s">
        <v>564</v>
      </c>
      <c r="C1023" s="498"/>
      <c r="D1023" s="498"/>
      <c r="E1023" s="499"/>
    </row>
    <row r="1024" spans="1:5" ht="15.75" thickBot="1" x14ac:dyDescent="0.3">
      <c r="A1024" s="66" t="s">
        <v>14</v>
      </c>
      <c r="B1024" s="531" t="s">
        <v>483</v>
      </c>
      <c r="C1024" s="532"/>
      <c r="D1024" s="532"/>
      <c r="E1024" s="533"/>
    </row>
    <row r="1025" spans="1:5" x14ac:dyDescent="0.25">
      <c r="A1025" s="722"/>
      <c r="B1025" s="85">
        <v>2019</v>
      </c>
      <c r="C1025" s="85">
        <v>2020</v>
      </c>
      <c r="D1025" s="85">
        <v>2021</v>
      </c>
      <c r="E1025" s="85">
        <v>2022</v>
      </c>
    </row>
    <row r="1026" spans="1:5" ht="15.75" thickBot="1" x14ac:dyDescent="0.3">
      <c r="A1026" s="723"/>
      <c r="B1026" s="86" t="s">
        <v>6</v>
      </c>
      <c r="C1026" s="86" t="s">
        <v>6</v>
      </c>
      <c r="D1026" s="86" t="s">
        <v>6</v>
      </c>
      <c r="E1026" s="86" t="s">
        <v>6</v>
      </c>
    </row>
    <row r="1027" spans="1:5" ht="15.75" thickBot="1" x14ac:dyDescent="0.3">
      <c r="A1027" s="66" t="s">
        <v>8</v>
      </c>
      <c r="B1027" s="365">
        <v>100</v>
      </c>
      <c r="C1027" s="319">
        <v>100</v>
      </c>
      <c r="D1027" s="364"/>
      <c r="E1027" s="364"/>
    </row>
    <row r="1028" spans="1:5" ht="15.75" thickBot="1" x14ac:dyDescent="0.3">
      <c r="A1028" s="66" t="s">
        <v>15</v>
      </c>
      <c r="B1028" s="6">
        <v>15000</v>
      </c>
      <c r="C1028" s="6">
        <v>15816.178</v>
      </c>
      <c r="D1028" s="91"/>
      <c r="E1028" s="91"/>
    </row>
    <row r="1029" spans="1:5" ht="15.75" thickBot="1" x14ac:dyDescent="0.3">
      <c r="A1029" s="66" t="s">
        <v>23</v>
      </c>
      <c r="B1029" s="91">
        <f>B1028/B1027</f>
        <v>150</v>
      </c>
      <c r="C1029" s="91">
        <f>C1028/C1027</f>
        <v>158.16177999999999</v>
      </c>
      <c r="D1029" s="91" t="e">
        <f>D1028/D1027</f>
        <v>#DIV/0!</v>
      </c>
      <c r="E1029" s="91" t="e">
        <f>E1028/E1027</f>
        <v>#DIV/0!</v>
      </c>
    </row>
    <row r="1030" spans="1:5" ht="15.75" thickBot="1" x14ac:dyDescent="0.3">
      <c r="A1030" s="66" t="s">
        <v>16</v>
      </c>
      <c r="B1030" s="87" t="e">
        <f t="shared" ref="B1030:E1032" si="39">B1027/A1027-1</f>
        <v>#VALUE!</v>
      </c>
      <c r="C1030" s="87">
        <f t="shared" si="39"/>
        <v>0</v>
      </c>
      <c r="D1030" s="87">
        <f t="shared" si="39"/>
        <v>-1</v>
      </c>
      <c r="E1030" s="87" t="e">
        <f t="shared" si="39"/>
        <v>#DIV/0!</v>
      </c>
    </row>
    <row r="1031" spans="1:5" ht="15.75" thickBot="1" x14ac:dyDescent="0.3">
      <c r="A1031" s="66" t="s">
        <v>17</v>
      </c>
      <c r="B1031" s="87" t="e">
        <f t="shared" si="39"/>
        <v>#VALUE!</v>
      </c>
      <c r="C1031" s="87">
        <f t="shared" si="39"/>
        <v>5.4411866666666642E-2</v>
      </c>
      <c r="D1031" s="87">
        <f t="shared" si="39"/>
        <v>-1</v>
      </c>
      <c r="E1031" s="87" t="e">
        <f t="shared" si="39"/>
        <v>#DIV/0!</v>
      </c>
    </row>
    <row r="1032" spans="1:5" ht="15.75" thickBot="1" x14ac:dyDescent="0.3">
      <c r="A1032" s="66" t="s">
        <v>18</v>
      </c>
      <c r="B1032" s="87" t="e">
        <f t="shared" si="39"/>
        <v>#VALUE!</v>
      </c>
      <c r="C1032" s="87">
        <f t="shared" si="39"/>
        <v>5.4411866666666642E-2</v>
      </c>
      <c r="D1032" s="87" t="e">
        <f t="shared" si="39"/>
        <v>#DIV/0!</v>
      </c>
      <c r="E1032" s="87" t="e">
        <f t="shared" si="39"/>
        <v>#DIV/0!</v>
      </c>
    </row>
    <row r="1033" spans="1:5" ht="15.75" thickBot="1" x14ac:dyDescent="0.3">
      <c r="A1033" s="716" t="s">
        <v>615</v>
      </c>
      <c r="B1033" s="717"/>
      <c r="C1033" s="717"/>
      <c r="D1033" s="717"/>
      <c r="E1033" s="718"/>
    </row>
    <row r="1034" spans="1:5" x14ac:dyDescent="0.25">
      <c r="A1034" s="722"/>
      <c r="B1034" s="85">
        <v>2019</v>
      </c>
      <c r="C1034" s="85">
        <v>2020</v>
      </c>
      <c r="D1034" s="85">
        <v>2021</v>
      </c>
      <c r="E1034" s="85">
        <v>2022</v>
      </c>
    </row>
    <row r="1035" spans="1:5" ht="15.75" thickBot="1" x14ac:dyDescent="0.3">
      <c r="A1035" s="723"/>
      <c r="B1035" s="86" t="s">
        <v>6</v>
      </c>
      <c r="C1035" s="86" t="s">
        <v>6</v>
      </c>
      <c r="D1035" s="86" t="s">
        <v>6</v>
      </c>
      <c r="E1035" s="86" t="s">
        <v>6</v>
      </c>
    </row>
    <row r="1036" spans="1:5" ht="15.75" thickBot="1" x14ac:dyDescent="0.3">
      <c r="A1036" s="88" t="s">
        <v>40</v>
      </c>
      <c r="B1036" s="89">
        <f>B1037+B1038+B1039+B1040</f>
        <v>0</v>
      </c>
      <c r="C1036" s="89">
        <f>C1037+C1038+C1039+C1040</f>
        <v>0</v>
      </c>
      <c r="D1036" s="89">
        <f>D1037+D1038+D1039+D1040</f>
        <v>0</v>
      </c>
      <c r="E1036" s="89">
        <f>E1037+E1038+E1039+E1040</f>
        <v>0</v>
      </c>
    </row>
    <row r="1037" spans="1:5" ht="15.75" thickBot="1" x14ac:dyDescent="0.3">
      <c r="A1037" s="75" t="s">
        <v>50</v>
      </c>
      <c r="B1037" s="89"/>
      <c r="C1037" s="89"/>
      <c r="D1037" s="89"/>
      <c r="E1037" s="89"/>
    </row>
    <row r="1038" spans="1:5" ht="15.75" thickBot="1" x14ac:dyDescent="0.3">
      <c r="A1038" s="75" t="s">
        <v>54</v>
      </c>
      <c r="B1038" s="89"/>
      <c r="C1038" s="89"/>
      <c r="D1038" s="89"/>
      <c r="E1038" s="89"/>
    </row>
    <row r="1039" spans="1:5" ht="15.75" thickBot="1" x14ac:dyDescent="0.3">
      <c r="A1039" s="75" t="s">
        <v>55</v>
      </c>
      <c r="B1039" s="89"/>
      <c r="C1039" s="89"/>
      <c r="D1039" s="89"/>
      <c r="E1039" s="89"/>
    </row>
    <row r="1040" spans="1:5" ht="15.75" thickBot="1" x14ac:dyDescent="0.3">
      <c r="A1040" s="75" t="s">
        <v>56</v>
      </c>
      <c r="B1040" s="89"/>
      <c r="C1040" s="89"/>
      <c r="D1040" s="89"/>
      <c r="E1040" s="89"/>
    </row>
    <row r="1041" spans="1:5" ht="15.75" thickBot="1" x14ac:dyDescent="0.3">
      <c r="A1041" s="88" t="s">
        <v>41</v>
      </c>
      <c r="B1041" s="79">
        <f>B1042+B1043+B1044+B1045</f>
        <v>15000</v>
      </c>
      <c r="C1041" s="79">
        <f>C1042+C1043+C1044+C1045</f>
        <v>15816.178</v>
      </c>
      <c r="D1041" s="79">
        <f>D1042+D1043+D1044+D1045</f>
        <v>0</v>
      </c>
      <c r="E1041" s="79">
        <f>E1042+E1043+E1044+E1045</f>
        <v>0</v>
      </c>
    </row>
    <row r="1042" spans="1:5" ht="15.75" thickBot="1" x14ac:dyDescent="0.3">
      <c r="A1042" s="75" t="s">
        <v>50</v>
      </c>
      <c r="B1042" s="89">
        <f>+B1028</f>
        <v>15000</v>
      </c>
      <c r="C1042" s="89">
        <f>+C1028</f>
        <v>15816.178</v>
      </c>
      <c r="D1042" s="89">
        <f>+D1028</f>
        <v>0</v>
      </c>
      <c r="E1042" s="89">
        <f>+E1028</f>
        <v>0</v>
      </c>
    </row>
    <row r="1043" spans="1:5" ht="15.75" thickBot="1" x14ac:dyDescent="0.3">
      <c r="A1043" s="75" t="s">
        <v>54</v>
      </c>
      <c r="B1043" s="89"/>
      <c r="C1043" s="89"/>
      <c r="D1043" s="89"/>
      <c r="E1043" s="89"/>
    </row>
    <row r="1044" spans="1:5" ht="15.75" thickBot="1" x14ac:dyDescent="0.3">
      <c r="A1044" s="75" t="s">
        <v>55</v>
      </c>
      <c r="B1044" s="89"/>
      <c r="C1044" s="89"/>
      <c r="D1044" s="89"/>
      <c r="E1044" s="89"/>
    </row>
    <row r="1045" spans="1:5" ht="15.75" thickBot="1" x14ac:dyDescent="0.3">
      <c r="A1045" s="75" t="s">
        <v>56</v>
      </c>
      <c r="B1045" s="89"/>
      <c r="C1045" s="89"/>
      <c r="D1045" s="89"/>
      <c r="E1045" s="89"/>
    </row>
    <row r="1046" spans="1:5" ht="15.75" thickBot="1" x14ac:dyDescent="0.3">
      <c r="A1046" s="78" t="s">
        <v>616</v>
      </c>
      <c r="B1046" s="79">
        <f>B1036+B1041</f>
        <v>15000</v>
      </c>
      <c r="C1046" s="79">
        <f>C1036+C1041</f>
        <v>15816.178</v>
      </c>
      <c r="D1046" s="79">
        <f>D1036+D1041</f>
        <v>0</v>
      </c>
      <c r="E1046" s="79">
        <f>E1036+E1041</f>
        <v>0</v>
      </c>
    </row>
    <row r="1047" spans="1:5" ht="23.25" thickBot="1" x14ac:dyDescent="0.3">
      <c r="A1047" s="92" t="s">
        <v>617</v>
      </c>
      <c r="B1047" s="73" t="s">
        <v>618</v>
      </c>
      <c r="C1047" s="84" t="s">
        <v>53</v>
      </c>
      <c r="D1047" s="738" t="s">
        <v>619</v>
      </c>
      <c r="E1047" s="739"/>
    </row>
    <row r="1048" spans="1:5" ht="15.75" customHeight="1" thickBot="1" x14ac:dyDescent="0.3">
      <c r="A1048" s="66" t="s">
        <v>9</v>
      </c>
      <c r="B1048" s="497" t="s">
        <v>537</v>
      </c>
      <c r="C1048" s="498"/>
      <c r="D1048" s="498"/>
      <c r="E1048" s="499"/>
    </row>
    <row r="1049" spans="1:5" ht="15.75" thickBot="1" x14ac:dyDescent="0.3">
      <c r="A1049" s="66" t="s">
        <v>14</v>
      </c>
      <c r="B1049" s="531" t="s">
        <v>483</v>
      </c>
      <c r="C1049" s="532"/>
      <c r="D1049" s="532"/>
      <c r="E1049" s="533"/>
    </row>
    <row r="1050" spans="1:5" x14ac:dyDescent="0.25">
      <c r="A1050" s="722"/>
      <c r="B1050" s="85">
        <v>2019</v>
      </c>
      <c r="C1050" s="85">
        <v>2020</v>
      </c>
      <c r="D1050" s="85">
        <v>2021</v>
      </c>
      <c r="E1050" s="85">
        <v>2022</v>
      </c>
    </row>
    <row r="1051" spans="1:5" ht="15.75" thickBot="1" x14ac:dyDescent="0.3">
      <c r="A1051" s="723"/>
      <c r="B1051" s="86" t="s">
        <v>6</v>
      </c>
      <c r="C1051" s="86" t="s">
        <v>6</v>
      </c>
      <c r="D1051" s="86" t="s">
        <v>6</v>
      </c>
      <c r="E1051" s="86" t="s">
        <v>6</v>
      </c>
    </row>
    <row r="1052" spans="1:5" ht="15.75" thickBot="1" x14ac:dyDescent="0.3">
      <c r="A1052" s="66" t="s">
        <v>8</v>
      </c>
      <c r="B1052" s="365">
        <v>50</v>
      </c>
      <c r="C1052" s="319">
        <v>50</v>
      </c>
      <c r="D1052" s="364"/>
      <c r="E1052" s="364"/>
    </row>
    <row r="1053" spans="1:5" ht="15.75" thickBot="1" x14ac:dyDescent="0.3">
      <c r="A1053" s="66" t="s">
        <v>15</v>
      </c>
      <c r="B1053" s="6">
        <v>12700</v>
      </c>
      <c r="C1053" s="6">
        <v>10000</v>
      </c>
      <c r="D1053" s="91"/>
      <c r="E1053" s="91"/>
    </row>
    <row r="1054" spans="1:5" ht="15.75" thickBot="1" x14ac:dyDescent="0.3">
      <c r="A1054" s="66" t="s">
        <v>23</v>
      </c>
      <c r="B1054" s="91">
        <f>B1053/B1052</f>
        <v>254</v>
      </c>
      <c r="C1054" s="91">
        <f>C1053/C1052</f>
        <v>200</v>
      </c>
      <c r="D1054" s="91" t="e">
        <f>D1053/D1052</f>
        <v>#DIV/0!</v>
      </c>
      <c r="E1054" s="91" t="e">
        <f>E1053/E1052</f>
        <v>#DIV/0!</v>
      </c>
    </row>
    <row r="1055" spans="1:5" ht="15.75" thickBot="1" x14ac:dyDescent="0.3">
      <c r="A1055" s="66" t="s">
        <v>16</v>
      </c>
      <c r="B1055" s="87" t="e">
        <f t="shared" ref="B1055:E1057" si="40">B1052/A1052-1</f>
        <v>#VALUE!</v>
      </c>
      <c r="C1055" s="87">
        <f t="shared" si="40"/>
        <v>0</v>
      </c>
      <c r="D1055" s="87">
        <f t="shared" si="40"/>
        <v>-1</v>
      </c>
      <c r="E1055" s="87" t="e">
        <f t="shared" si="40"/>
        <v>#DIV/0!</v>
      </c>
    </row>
    <row r="1056" spans="1:5" ht="15.75" thickBot="1" x14ac:dyDescent="0.3">
      <c r="A1056" s="66" t="s">
        <v>17</v>
      </c>
      <c r="B1056" s="87" t="e">
        <f t="shared" si="40"/>
        <v>#VALUE!</v>
      </c>
      <c r="C1056" s="87">
        <f t="shared" si="40"/>
        <v>-0.21259842519685035</v>
      </c>
      <c r="D1056" s="87">
        <f t="shared" si="40"/>
        <v>-1</v>
      </c>
      <c r="E1056" s="87" t="e">
        <f t="shared" si="40"/>
        <v>#DIV/0!</v>
      </c>
    </row>
    <row r="1057" spans="1:5" ht="15.75" thickBot="1" x14ac:dyDescent="0.3">
      <c r="A1057" s="66" t="s">
        <v>18</v>
      </c>
      <c r="B1057" s="87" t="e">
        <f t="shared" si="40"/>
        <v>#VALUE!</v>
      </c>
      <c r="C1057" s="87">
        <f t="shared" si="40"/>
        <v>-0.21259842519685035</v>
      </c>
      <c r="D1057" s="87" t="e">
        <f t="shared" si="40"/>
        <v>#DIV/0!</v>
      </c>
      <c r="E1057" s="87" t="e">
        <f t="shared" si="40"/>
        <v>#DIV/0!</v>
      </c>
    </row>
    <row r="1058" spans="1:5" ht="15.75" thickBot="1" x14ac:dyDescent="0.3">
      <c r="A1058" s="716" t="s">
        <v>620</v>
      </c>
      <c r="B1058" s="717"/>
      <c r="C1058" s="717"/>
      <c r="D1058" s="717"/>
      <c r="E1058" s="718"/>
    </row>
    <row r="1059" spans="1:5" x14ac:dyDescent="0.25">
      <c r="A1059" s="722"/>
      <c r="B1059" s="85">
        <v>2019</v>
      </c>
      <c r="C1059" s="85">
        <v>2020</v>
      </c>
      <c r="D1059" s="85">
        <v>2021</v>
      </c>
      <c r="E1059" s="85">
        <v>2022</v>
      </c>
    </row>
    <row r="1060" spans="1:5" ht="15.75" thickBot="1" x14ac:dyDescent="0.3">
      <c r="A1060" s="723"/>
      <c r="B1060" s="86" t="s">
        <v>6</v>
      </c>
      <c r="C1060" s="86" t="s">
        <v>6</v>
      </c>
      <c r="D1060" s="86" t="s">
        <v>6</v>
      </c>
      <c r="E1060" s="86" t="s">
        <v>6</v>
      </c>
    </row>
    <row r="1061" spans="1:5" ht="15.75" thickBot="1" x14ac:dyDescent="0.3">
      <c r="A1061" s="88" t="s">
        <v>40</v>
      </c>
      <c r="B1061" s="89">
        <f>B1062+B1063+B1064+B1065</f>
        <v>0</v>
      </c>
      <c r="C1061" s="89">
        <f>C1062+C1063+C1064+C1065</f>
        <v>0</v>
      </c>
      <c r="D1061" s="89">
        <f>D1062+D1063+D1064+D1065</f>
        <v>0</v>
      </c>
      <c r="E1061" s="89">
        <f>E1062+E1063+E1064+E1065</f>
        <v>0</v>
      </c>
    </row>
    <row r="1062" spans="1:5" ht="15.75" thickBot="1" x14ac:dyDescent="0.3">
      <c r="A1062" s="75" t="s">
        <v>50</v>
      </c>
      <c r="B1062" s="89"/>
      <c r="C1062" s="89"/>
      <c r="D1062" s="89"/>
      <c r="E1062" s="89"/>
    </row>
    <row r="1063" spans="1:5" ht="15.75" thickBot="1" x14ac:dyDescent="0.3">
      <c r="A1063" s="75" t="s">
        <v>54</v>
      </c>
      <c r="B1063" s="89"/>
      <c r="C1063" s="89"/>
      <c r="D1063" s="89"/>
      <c r="E1063" s="89"/>
    </row>
    <row r="1064" spans="1:5" ht="15.75" thickBot="1" x14ac:dyDescent="0.3">
      <c r="A1064" s="75" t="s">
        <v>55</v>
      </c>
      <c r="B1064" s="89"/>
      <c r="C1064" s="89"/>
      <c r="D1064" s="89"/>
      <c r="E1064" s="89"/>
    </row>
    <row r="1065" spans="1:5" ht="15.75" thickBot="1" x14ac:dyDescent="0.3">
      <c r="A1065" s="75" t="s">
        <v>56</v>
      </c>
      <c r="B1065" s="89"/>
      <c r="C1065" s="89"/>
      <c r="D1065" s="89"/>
      <c r="E1065" s="89"/>
    </row>
    <row r="1066" spans="1:5" ht="15.75" thickBot="1" x14ac:dyDescent="0.3">
      <c r="A1066" s="88" t="s">
        <v>41</v>
      </c>
      <c r="B1066" s="79">
        <f>B1067+B1068+B1069+B1070</f>
        <v>12700</v>
      </c>
      <c r="C1066" s="79">
        <f>C1067+C1068+C1069+C1070</f>
        <v>10000</v>
      </c>
      <c r="D1066" s="79">
        <f>D1067+D1068+D1069+D1070</f>
        <v>0</v>
      </c>
      <c r="E1066" s="79">
        <f>E1067+E1068+E1069+E1070</f>
        <v>0</v>
      </c>
    </row>
    <row r="1067" spans="1:5" ht="15.75" thickBot="1" x14ac:dyDescent="0.3">
      <c r="A1067" s="75" t="s">
        <v>50</v>
      </c>
      <c r="B1067" s="89">
        <f>+B1053</f>
        <v>12700</v>
      </c>
      <c r="C1067" s="89">
        <f>+C1053</f>
        <v>10000</v>
      </c>
      <c r="D1067" s="89">
        <f>+D1053</f>
        <v>0</v>
      </c>
      <c r="E1067" s="89">
        <f>+E1053</f>
        <v>0</v>
      </c>
    </row>
    <row r="1068" spans="1:5" ht="15.75" thickBot="1" x14ac:dyDescent="0.3">
      <c r="A1068" s="75" t="s">
        <v>54</v>
      </c>
      <c r="B1068" s="89"/>
      <c r="C1068" s="89"/>
      <c r="D1068" s="89"/>
      <c r="E1068" s="89"/>
    </row>
    <row r="1069" spans="1:5" ht="15.75" thickBot="1" x14ac:dyDescent="0.3">
      <c r="A1069" s="75" t="s">
        <v>55</v>
      </c>
      <c r="B1069" s="89"/>
      <c r="C1069" s="89"/>
      <c r="D1069" s="89"/>
      <c r="E1069" s="89"/>
    </row>
    <row r="1070" spans="1:5" ht="15.75" thickBot="1" x14ac:dyDescent="0.3">
      <c r="A1070" s="75" t="s">
        <v>56</v>
      </c>
      <c r="B1070" s="89"/>
      <c r="C1070" s="89"/>
      <c r="D1070" s="89"/>
      <c r="E1070" s="89"/>
    </row>
    <row r="1071" spans="1:5" ht="15.75" thickBot="1" x14ac:dyDescent="0.3">
      <c r="A1071" s="78" t="s">
        <v>621</v>
      </c>
      <c r="B1071" s="79">
        <f>B1061+B1066</f>
        <v>12700</v>
      </c>
      <c r="C1071" s="79">
        <f>C1061+C1066</f>
        <v>10000</v>
      </c>
      <c r="D1071" s="79">
        <f>D1061+D1066</f>
        <v>0</v>
      </c>
      <c r="E1071" s="79">
        <f>E1061+E1066</f>
        <v>0</v>
      </c>
    </row>
    <row r="1072" spans="1:5" ht="45.75" thickBot="1" x14ac:dyDescent="0.3">
      <c r="A1072" s="92" t="s">
        <v>622</v>
      </c>
      <c r="B1072" s="73" t="s">
        <v>623</v>
      </c>
      <c r="C1072" s="84" t="s">
        <v>53</v>
      </c>
      <c r="D1072" s="738" t="s">
        <v>624</v>
      </c>
      <c r="E1072" s="739"/>
    </row>
    <row r="1073" spans="1:5" ht="15.75" customHeight="1" thickBot="1" x14ac:dyDescent="0.3">
      <c r="A1073" s="66" t="s">
        <v>9</v>
      </c>
      <c r="B1073" s="497" t="s">
        <v>625</v>
      </c>
      <c r="C1073" s="498"/>
      <c r="D1073" s="498"/>
      <c r="E1073" s="499"/>
    </row>
    <row r="1074" spans="1:5" ht="15.75" thickBot="1" x14ac:dyDescent="0.3">
      <c r="A1074" s="66" t="s">
        <v>14</v>
      </c>
      <c r="B1074" s="531" t="s">
        <v>483</v>
      </c>
      <c r="C1074" s="532"/>
      <c r="D1074" s="532"/>
      <c r="E1074" s="533"/>
    </row>
    <row r="1075" spans="1:5" x14ac:dyDescent="0.25">
      <c r="A1075" s="722"/>
      <c r="B1075" s="85">
        <v>2019</v>
      </c>
      <c r="C1075" s="85">
        <v>2020</v>
      </c>
      <c r="D1075" s="85">
        <v>2021</v>
      </c>
      <c r="E1075" s="85">
        <v>2022</v>
      </c>
    </row>
    <row r="1076" spans="1:5" ht="15.75" thickBot="1" x14ac:dyDescent="0.3">
      <c r="A1076" s="723"/>
      <c r="B1076" s="86" t="s">
        <v>6</v>
      </c>
      <c r="C1076" s="86" t="s">
        <v>6</v>
      </c>
      <c r="D1076" s="86" t="s">
        <v>6</v>
      </c>
      <c r="E1076" s="86" t="s">
        <v>6</v>
      </c>
    </row>
    <row r="1077" spans="1:5" ht="15.75" thickBot="1" x14ac:dyDescent="0.3">
      <c r="A1077" s="66" t="s">
        <v>8</v>
      </c>
      <c r="B1077" s="365">
        <v>200</v>
      </c>
      <c r="C1077" s="319">
        <v>250</v>
      </c>
      <c r="D1077" s="364"/>
      <c r="E1077" s="364"/>
    </row>
    <row r="1078" spans="1:5" ht="15.75" thickBot="1" x14ac:dyDescent="0.3">
      <c r="A1078" s="66" t="s">
        <v>15</v>
      </c>
      <c r="B1078" s="6">
        <v>17000</v>
      </c>
      <c r="C1078" s="6">
        <v>20100</v>
      </c>
      <c r="D1078" s="91"/>
      <c r="E1078" s="91"/>
    </row>
    <row r="1079" spans="1:5" ht="15.75" thickBot="1" x14ac:dyDescent="0.3">
      <c r="A1079" s="66" t="s">
        <v>23</v>
      </c>
      <c r="B1079" s="91">
        <f>B1078/B1077</f>
        <v>85</v>
      </c>
      <c r="C1079" s="91">
        <f>C1078/C1077</f>
        <v>80.400000000000006</v>
      </c>
      <c r="D1079" s="91" t="e">
        <f>D1078/D1077</f>
        <v>#DIV/0!</v>
      </c>
      <c r="E1079" s="91" t="e">
        <f>E1078/E1077</f>
        <v>#DIV/0!</v>
      </c>
    </row>
    <row r="1080" spans="1:5" ht="15.75" thickBot="1" x14ac:dyDescent="0.3">
      <c r="A1080" s="66" t="s">
        <v>16</v>
      </c>
      <c r="B1080" s="87" t="e">
        <f t="shared" ref="B1080:E1082" si="41">B1077/A1077-1</f>
        <v>#VALUE!</v>
      </c>
      <c r="C1080" s="87">
        <f t="shared" si="41"/>
        <v>0.25</v>
      </c>
      <c r="D1080" s="87">
        <f t="shared" si="41"/>
        <v>-1</v>
      </c>
      <c r="E1080" s="87" t="e">
        <f t="shared" si="41"/>
        <v>#DIV/0!</v>
      </c>
    </row>
    <row r="1081" spans="1:5" ht="15.75" thickBot="1" x14ac:dyDescent="0.3">
      <c r="A1081" s="66" t="s">
        <v>17</v>
      </c>
      <c r="B1081" s="87" t="e">
        <f t="shared" si="41"/>
        <v>#VALUE!</v>
      </c>
      <c r="C1081" s="87">
        <f t="shared" si="41"/>
        <v>0.18235294117647061</v>
      </c>
      <c r="D1081" s="87">
        <f t="shared" si="41"/>
        <v>-1</v>
      </c>
      <c r="E1081" s="87" t="e">
        <f t="shared" si="41"/>
        <v>#DIV/0!</v>
      </c>
    </row>
    <row r="1082" spans="1:5" ht="15.75" thickBot="1" x14ac:dyDescent="0.3">
      <c r="A1082" s="66" t="s">
        <v>18</v>
      </c>
      <c r="B1082" s="87" t="e">
        <f t="shared" si="41"/>
        <v>#VALUE!</v>
      </c>
      <c r="C1082" s="87">
        <f t="shared" si="41"/>
        <v>-5.4117647058823493E-2</v>
      </c>
      <c r="D1082" s="87" t="e">
        <f t="shared" si="41"/>
        <v>#DIV/0!</v>
      </c>
      <c r="E1082" s="87" t="e">
        <f t="shared" si="41"/>
        <v>#DIV/0!</v>
      </c>
    </row>
    <row r="1083" spans="1:5" ht="15.75" thickBot="1" x14ac:dyDescent="0.3">
      <c r="A1083" s="716" t="s">
        <v>626</v>
      </c>
      <c r="B1083" s="717"/>
      <c r="C1083" s="717"/>
      <c r="D1083" s="717"/>
      <c r="E1083" s="718"/>
    </row>
    <row r="1084" spans="1:5" x14ac:dyDescent="0.25">
      <c r="A1084" s="722"/>
      <c r="B1084" s="85">
        <v>2019</v>
      </c>
      <c r="C1084" s="85">
        <v>2020</v>
      </c>
      <c r="D1084" s="85">
        <v>2021</v>
      </c>
      <c r="E1084" s="85">
        <v>2022</v>
      </c>
    </row>
    <row r="1085" spans="1:5" ht="15.75" thickBot="1" x14ac:dyDescent="0.3">
      <c r="A1085" s="723"/>
      <c r="B1085" s="86" t="s">
        <v>6</v>
      </c>
      <c r="C1085" s="86" t="s">
        <v>6</v>
      </c>
      <c r="D1085" s="86" t="s">
        <v>6</v>
      </c>
      <c r="E1085" s="86" t="s">
        <v>6</v>
      </c>
    </row>
    <row r="1086" spans="1:5" ht="15.75" thickBot="1" x14ac:dyDescent="0.3">
      <c r="A1086" s="88" t="s">
        <v>40</v>
      </c>
      <c r="B1086" s="89">
        <f>B1087+B1088+B1089+B1090</f>
        <v>0</v>
      </c>
      <c r="C1086" s="89">
        <f>C1087+C1088+C1089+C1090</f>
        <v>0</v>
      </c>
      <c r="D1086" s="89">
        <f>D1087+D1088+D1089+D1090</f>
        <v>0</v>
      </c>
      <c r="E1086" s="89">
        <f>E1087+E1088+E1089+E1090</f>
        <v>0</v>
      </c>
    </row>
    <row r="1087" spans="1:5" ht="15.75" thickBot="1" x14ac:dyDescent="0.3">
      <c r="A1087" s="75" t="s">
        <v>50</v>
      </c>
      <c r="B1087" s="89"/>
      <c r="C1087" s="89"/>
      <c r="D1087" s="89"/>
      <c r="E1087" s="89"/>
    </row>
    <row r="1088" spans="1:5" ht="15.75" thickBot="1" x14ac:dyDescent="0.3">
      <c r="A1088" s="75" t="s">
        <v>54</v>
      </c>
      <c r="B1088" s="89"/>
      <c r="C1088" s="89"/>
      <c r="D1088" s="89"/>
      <c r="E1088" s="89"/>
    </row>
    <row r="1089" spans="1:5" ht="15.75" thickBot="1" x14ac:dyDescent="0.3">
      <c r="A1089" s="75" t="s">
        <v>55</v>
      </c>
      <c r="B1089" s="89"/>
      <c r="C1089" s="89"/>
      <c r="D1089" s="89"/>
      <c r="E1089" s="89"/>
    </row>
    <row r="1090" spans="1:5" ht="15.75" thickBot="1" x14ac:dyDescent="0.3">
      <c r="A1090" s="75" t="s">
        <v>56</v>
      </c>
      <c r="B1090" s="89"/>
      <c r="C1090" s="89"/>
      <c r="D1090" s="89"/>
      <c r="E1090" s="89"/>
    </row>
    <row r="1091" spans="1:5" ht="15.75" thickBot="1" x14ac:dyDescent="0.3">
      <c r="A1091" s="88" t="s">
        <v>41</v>
      </c>
      <c r="B1091" s="79">
        <f>B1092+B1093+B1094+B1095</f>
        <v>17000</v>
      </c>
      <c r="C1091" s="79">
        <f>C1092+C1093+C1094+C1095</f>
        <v>20100</v>
      </c>
      <c r="D1091" s="79">
        <f>D1092+D1093+D1094+D1095</f>
        <v>0</v>
      </c>
      <c r="E1091" s="79">
        <f>E1092+E1093+E1094+E1095</f>
        <v>0</v>
      </c>
    </row>
    <row r="1092" spans="1:5" ht="15.75" thickBot="1" x14ac:dyDescent="0.3">
      <c r="A1092" s="75" t="s">
        <v>50</v>
      </c>
      <c r="B1092" s="89">
        <f>+B1078</f>
        <v>17000</v>
      </c>
      <c r="C1092" s="89">
        <f>+C1078</f>
        <v>20100</v>
      </c>
      <c r="D1092" s="89">
        <f>+D1078</f>
        <v>0</v>
      </c>
      <c r="E1092" s="89">
        <f>+E1078</f>
        <v>0</v>
      </c>
    </row>
    <row r="1093" spans="1:5" ht="15.75" thickBot="1" x14ac:dyDescent="0.3">
      <c r="A1093" s="75" t="s">
        <v>54</v>
      </c>
      <c r="B1093" s="89"/>
      <c r="C1093" s="89"/>
      <c r="D1093" s="89"/>
      <c r="E1093" s="89"/>
    </row>
    <row r="1094" spans="1:5" ht="15.75" thickBot="1" x14ac:dyDescent="0.3">
      <c r="A1094" s="75" t="s">
        <v>55</v>
      </c>
      <c r="B1094" s="89"/>
      <c r="C1094" s="89"/>
      <c r="D1094" s="89"/>
      <c r="E1094" s="89"/>
    </row>
    <row r="1095" spans="1:5" ht="15.75" thickBot="1" x14ac:dyDescent="0.3">
      <c r="A1095" s="75" t="s">
        <v>56</v>
      </c>
      <c r="B1095" s="89"/>
      <c r="C1095" s="89"/>
      <c r="D1095" s="89"/>
      <c r="E1095" s="89"/>
    </row>
    <row r="1096" spans="1:5" ht="15.75" thickBot="1" x14ac:dyDescent="0.3">
      <c r="A1096" s="78" t="s">
        <v>627</v>
      </c>
      <c r="B1096" s="79">
        <f>B1086+B1091</f>
        <v>17000</v>
      </c>
      <c r="C1096" s="79">
        <f>C1086+C1091</f>
        <v>20100</v>
      </c>
      <c r="D1096" s="79">
        <f>D1086+D1091</f>
        <v>0</v>
      </c>
      <c r="E1096" s="79">
        <f>E1086+E1091</f>
        <v>0</v>
      </c>
    </row>
    <row r="1097" spans="1:5" ht="45.75" thickBot="1" x14ac:dyDescent="0.3">
      <c r="A1097" s="92" t="s">
        <v>628</v>
      </c>
      <c r="B1097" s="73" t="s">
        <v>629</v>
      </c>
      <c r="C1097" s="84" t="s">
        <v>53</v>
      </c>
      <c r="D1097" s="738" t="s">
        <v>630</v>
      </c>
      <c r="E1097" s="739"/>
    </row>
    <row r="1098" spans="1:5" ht="15.75" customHeight="1" thickBot="1" x14ac:dyDescent="0.3">
      <c r="A1098" s="66" t="s">
        <v>9</v>
      </c>
      <c r="B1098" s="497" t="s">
        <v>631</v>
      </c>
      <c r="C1098" s="498"/>
      <c r="D1098" s="498"/>
      <c r="E1098" s="499"/>
    </row>
    <row r="1099" spans="1:5" ht="15.75" thickBot="1" x14ac:dyDescent="0.3">
      <c r="A1099" s="66" t="s">
        <v>14</v>
      </c>
      <c r="B1099" s="531" t="s">
        <v>154</v>
      </c>
      <c r="C1099" s="532"/>
      <c r="D1099" s="532"/>
      <c r="E1099" s="533"/>
    </row>
    <row r="1100" spans="1:5" x14ac:dyDescent="0.25">
      <c r="A1100" s="722"/>
      <c r="B1100" s="85">
        <v>2019</v>
      </c>
      <c r="C1100" s="85">
        <v>2020</v>
      </c>
      <c r="D1100" s="85">
        <v>2021</v>
      </c>
      <c r="E1100" s="85">
        <v>2022</v>
      </c>
    </row>
    <row r="1101" spans="1:5" ht="15.75" thickBot="1" x14ac:dyDescent="0.3">
      <c r="A1101" s="723"/>
      <c r="B1101" s="86" t="s">
        <v>6</v>
      </c>
      <c r="C1101" s="86" t="s">
        <v>6</v>
      </c>
      <c r="D1101" s="86" t="s">
        <v>6</v>
      </c>
      <c r="E1101" s="86" t="s">
        <v>6</v>
      </c>
    </row>
    <row r="1102" spans="1:5" ht="15.75" thickBot="1" x14ac:dyDescent="0.3">
      <c r="A1102" s="66" t="s">
        <v>8</v>
      </c>
      <c r="B1102" s="365">
        <v>0.5</v>
      </c>
      <c r="C1102" s="319">
        <v>0</v>
      </c>
      <c r="D1102" s="364"/>
      <c r="E1102" s="364"/>
    </row>
    <row r="1103" spans="1:5" ht="15.75" thickBot="1" x14ac:dyDescent="0.3">
      <c r="A1103" s="66" t="s">
        <v>15</v>
      </c>
      <c r="B1103" s="6">
        <v>79599</v>
      </c>
      <c r="C1103" s="6">
        <v>0</v>
      </c>
      <c r="D1103" s="91"/>
      <c r="E1103" s="91"/>
    </row>
    <row r="1104" spans="1:5" ht="15.75" thickBot="1" x14ac:dyDescent="0.3">
      <c r="A1104" s="66" t="s">
        <v>23</v>
      </c>
      <c r="B1104" s="91">
        <f>B1103/B1102</f>
        <v>159198</v>
      </c>
      <c r="C1104" s="91" t="e">
        <f>C1103/C1102</f>
        <v>#DIV/0!</v>
      </c>
      <c r="D1104" s="91" t="e">
        <f>D1103/D1102</f>
        <v>#DIV/0!</v>
      </c>
      <c r="E1104" s="91" t="e">
        <f>E1103/E1102</f>
        <v>#DIV/0!</v>
      </c>
    </row>
    <row r="1105" spans="1:5" ht="15.75" thickBot="1" x14ac:dyDescent="0.3">
      <c r="A1105" s="66" t="s">
        <v>16</v>
      </c>
      <c r="B1105" s="87" t="e">
        <f t="shared" ref="B1105:E1107" si="42">B1102/A1102-1</f>
        <v>#VALUE!</v>
      </c>
      <c r="C1105" s="87">
        <f t="shared" si="42"/>
        <v>-1</v>
      </c>
      <c r="D1105" s="87" t="e">
        <f t="shared" si="42"/>
        <v>#DIV/0!</v>
      </c>
      <c r="E1105" s="87" t="e">
        <f t="shared" si="42"/>
        <v>#DIV/0!</v>
      </c>
    </row>
    <row r="1106" spans="1:5" ht="15.75" thickBot="1" x14ac:dyDescent="0.3">
      <c r="A1106" s="66" t="s">
        <v>17</v>
      </c>
      <c r="B1106" s="87" t="e">
        <f t="shared" si="42"/>
        <v>#VALUE!</v>
      </c>
      <c r="C1106" s="87">
        <f t="shared" si="42"/>
        <v>-1</v>
      </c>
      <c r="D1106" s="87" t="e">
        <f t="shared" si="42"/>
        <v>#DIV/0!</v>
      </c>
      <c r="E1106" s="87" t="e">
        <f t="shared" si="42"/>
        <v>#DIV/0!</v>
      </c>
    </row>
    <row r="1107" spans="1:5" ht="15.75" thickBot="1" x14ac:dyDescent="0.3">
      <c r="A1107" s="66" t="s">
        <v>18</v>
      </c>
      <c r="B1107" s="87" t="e">
        <f t="shared" si="42"/>
        <v>#VALUE!</v>
      </c>
      <c r="C1107" s="87" t="e">
        <f t="shared" si="42"/>
        <v>#DIV/0!</v>
      </c>
      <c r="D1107" s="87" t="e">
        <f t="shared" si="42"/>
        <v>#DIV/0!</v>
      </c>
      <c r="E1107" s="87" t="e">
        <f t="shared" si="42"/>
        <v>#DIV/0!</v>
      </c>
    </row>
    <row r="1108" spans="1:5" ht="15.75" thickBot="1" x14ac:dyDescent="0.3">
      <c r="A1108" s="716" t="s">
        <v>632</v>
      </c>
      <c r="B1108" s="717"/>
      <c r="C1108" s="717"/>
      <c r="D1108" s="717"/>
      <c r="E1108" s="718"/>
    </row>
    <row r="1109" spans="1:5" x14ac:dyDescent="0.25">
      <c r="A1109" s="722"/>
      <c r="B1109" s="85">
        <v>2019</v>
      </c>
      <c r="C1109" s="85">
        <v>2020</v>
      </c>
      <c r="D1109" s="85">
        <v>2021</v>
      </c>
      <c r="E1109" s="85">
        <v>2022</v>
      </c>
    </row>
    <row r="1110" spans="1:5" ht="15.75" thickBot="1" x14ac:dyDescent="0.3">
      <c r="A1110" s="723"/>
      <c r="B1110" s="86" t="s">
        <v>6</v>
      </c>
      <c r="C1110" s="86" t="s">
        <v>6</v>
      </c>
      <c r="D1110" s="86" t="s">
        <v>6</v>
      </c>
      <c r="E1110" s="86" t="s">
        <v>6</v>
      </c>
    </row>
    <row r="1111" spans="1:5" ht="15.75" thickBot="1" x14ac:dyDescent="0.3">
      <c r="A1111" s="88" t="s">
        <v>40</v>
      </c>
      <c r="B1111" s="89">
        <f>B1112+B1113+B1114+B1115</f>
        <v>0</v>
      </c>
      <c r="C1111" s="89">
        <f>C1112+C1113+C1114+C1115</f>
        <v>0</v>
      </c>
      <c r="D1111" s="89">
        <f>D1112+D1113+D1114+D1115</f>
        <v>0</v>
      </c>
      <c r="E1111" s="89">
        <f>E1112+E1113+E1114+E1115</f>
        <v>0</v>
      </c>
    </row>
    <row r="1112" spans="1:5" ht="15.75" thickBot="1" x14ac:dyDescent="0.3">
      <c r="A1112" s="75" t="s">
        <v>50</v>
      </c>
      <c r="B1112" s="89"/>
      <c r="C1112" s="89"/>
      <c r="D1112" s="89"/>
      <c r="E1112" s="89"/>
    </row>
    <row r="1113" spans="1:5" ht="15.75" thickBot="1" x14ac:dyDescent="0.3">
      <c r="A1113" s="75" t="s">
        <v>54</v>
      </c>
      <c r="B1113" s="89"/>
      <c r="C1113" s="89"/>
      <c r="D1113" s="89"/>
      <c r="E1113" s="89"/>
    </row>
    <row r="1114" spans="1:5" ht="15.75" thickBot="1" x14ac:dyDescent="0.3">
      <c r="A1114" s="75" t="s">
        <v>55</v>
      </c>
      <c r="B1114" s="89"/>
      <c r="C1114" s="89"/>
      <c r="D1114" s="89"/>
      <c r="E1114" s="89"/>
    </row>
    <row r="1115" spans="1:5" ht="15.75" thickBot="1" x14ac:dyDescent="0.3">
      <c r="A1115" s="75" t="s">
        <v>56</v>
      </c>
      <c r="B1115" s="89"/>
      <c r="C1115" s="89"/>
      <c r="D1115" s="89"/>
      <c r="E1115" s="89"/>
    </row>
    <row r="1116" spans="1:5" ht="15.75" thickBot="1" x14ac:dyDescent="0.3">
      <c r="A1116" s="88" t="s">
        <v>41</v>
      </c>
      <c r="B1116" s="79">
        <f>B1117+B1118+B1119+B1120</f>
        <v>79599</v>
      </c>
      <c r="C1116" s="79">
        <f>C1117+C1118+C1119+C1120</f>
        <v>0</v>
      </c>
      <c r="D1116" s="79">
        <f>D1117+D1118+D1119+D1120</f>
        <v>0</v>
      </c>
      <c r="E1116" s="79">
        <f>E1117+E1118+E1119+E1120</f>
        <v>0</v>
      </c>
    </row>
    <row r="1117" spans="1:5" ht="15.75" thickBot="1" x14ac:dyDescent="0.3">
      <c r="A1117" s="75" t="s">
        <v>50</v>
      </c>
      <c r="B1117" s="89">
        <f>+B1103</f>
        <v>79599</v>
      </c>
      <c r="C1117" s="89">
        <f>+C1103</f>
        <v>0</v>
      </c>
      <c r="D1117" s="89">
        <f>+D1103</f>
        <v>0</v>
      </c>
      <c r="E1117" s="89">
        <f>+E1103</f>
        <v>0</v>
      </c>
    </row>
    <row r="1118" spans="1:5" ht="15.75" thickBot="1" x14ac:dyDescent="0.3">
      <c r="A1118" s="75" t="s">
        <v>54</v>
      </c>
      <c r="B1118" s="89"/>
      <c r="C1118" s="89"/>
      <c r="D1118" s="89"/>
      <c r="E1118" s="89"/>
    </row>
    <row r="1119" spans="1:5" ht="15.75" thickBot="1" x14ac:dyDescent="0.3">
      <c r="A1119" s="75" t="s">
        <v>55</v>
      </c>
      <c r="B1119" s="89"/>
      <c r="C1119" s="89"/>
      <c r="D1119" s="89"/>
      <c r="E1119" s="89"/>
    </row>
    <row r="1120" spans="1:5" ht="15.75" thickBot="1" x14ac:dyDescent="0.3">
      <c r="A1120" s="75" t="s">
        <v>56</v>
      </c>
      <c r="B1120" s="89"/>
      <c r="C1120" s="89"/>
      <c r="D1120" s="89"/>
      <c r="E1120" s="89"/>
    </row>
    <row r="1121" spans="1:5" ht="15.75" thickBot="1" x14ac:dyDescent="0.3">
      <c r="A1121" s="78" t="s">
        <v>633</v>
      </c>
      <c r="B1121" s="79">
        <f>B1111+B1116</f>
        <v>79599</v>
      </c>
      <c r="C1121" s="79">
        <f>C1111+C1116</f>
        <v>0</v>
      </c>
      <c r="D1121" s="79">
        <f>D1111+D1116</f>
        <v>0</v>
      </c>
      <c r="E1121" s="79">
        <f>E1111+E1116</f>
        <v>0</v>
      </c>
    </row>
    <row r="1122" spans="1:5" ht="23.25" thickBot="1" x14ac:dyDescent="0.3">
      <c r="A1122" s="92" t="s">
        <v>634</v>
      </c>
      <c r="B1122" s="73" t="s">
        <v>635</v>
      </c>
      <c r="C1122" s="84" t="s">
        <v>53</v>
      </c>
      <c r="D1122" s="738" t="s">
        <v>636</v>
      </c>
      <c r="E1122" s="739"/>
    </row>
    <row r="1123" spans="1:5" ht="15.75" customHeight="1" thickBot="1" x14ac:dyDescent="0.3">
      <c r="A1123" s="66" t="s">
        <v>9</v>
      </c>
      <c r="B1123" s="497" t="s">
        <v>637</v>
      </c>
      <c r="C1123" s="498"/>
      <c r="D1123" s="498"/>
      <c r="E1123" s="499"/>
    </row>
    <row r="1124" spans="1:5" ht="15.75" thickBot="1" x14ac:dyDescent="0.3">
      <c r="A1124" s="66" t="s">
        <v>14</v>
      </c>
      <c r="B1124" s="531" t="s">
        <v>154</v>
      </c>
      <c r="C1124" s="532"/>
      <c r="D1124" s="532"/>
      <c r="E1124" s="533"/>
    </row>
    <row r="1125" spans="1:5" x14ac:dyDescent="0.25">
      <c r="A1125" s="722"/>
      <c r="B1125" s="85">
        <v>2019</v>
      </c>
      <c r="C1125" s="85">
        <v>2020</v>
      </c>
      <c r="D1125" s="85">
        <v>2021</v>
      </c>
      <c r="E1125" s="85">
        <v>2022</v>
      </c>
    </row>
    <row r="1126" spans="1:5" ht="15.75" thickBot="1" x14ac:dyDescent="0.3">
      <c r="A1126" s="723"/>
      <c r="B1126" s="86" t="s">
        <v>6</v>
      </c>
      <c r="C1126" s="86" t="s">
        <v>6</v>
      </c>
      <c r="D1126" s="86" t="s">
        <v>6</v>
      </c>
      <c r="E1126" s="86" t="s">
        <v>6</v>
      </c>
    </row>
    <row r="1127" spans="1:5" ht="15.75" thickBot="1" x14ac:dyDescent="0.3">
      <c r="A1127" s="66" t="s">
        <v>8</v>
      </c>
      <c r="B1127" s="365">
        <v>0.5</v>
      </c>
      <c r="C1127" s="319">
        <v>0</v>
      </c>
      <c r="D1127" s="364"/>
      <c r="E1127" s="364"/>
    </row>
    <row r="1128" spans="1:5" ht="15.75" thickBot="1" x14ac:dyDescent="0.3">
      <c r="A1128" s="66" t="s">
        <v>15</v>
      </c>
      <c r="B1128" s="6">
        <v>82000</v>
      </c>
      <c r="C1128" s="6">
        <v>0</v>
      </c>
      <c r="D1128" s="91"/>
      <c r="E1128" s="91"/>
    </row>
    <row r="1129" spans="1:5" ht="15.75" thickBot="1" x14ac:dyDescent="0.3">
      <c r="A1129" s="66" t="s">
        <v>23</v>
      </c>
      <c r="B1129" s="91">
        <f>B1128/B1127</f>
        <v>164000</v>
      </c>
      <c r="C1129" s="91" t="e">
        <f>C1128/C1127</f>
        <v>#DIV/0!</v>
      </c>
      <c r="D1129" s="91" t="e">
        <f>D1128/D1127</f>
        <v>#DIV/0!</v>
      </c>
      <c r="E1129" s="91" t="e">
        <f>E1128/E1127</f>
        <v>#DIV/0!</v>
      </c>
    </row>
    <row r="1130" spans="1:5" ht="15.75" thickBot="1" x14ac:dyDescent="0.3">
      <c r="A1130" s="66" t="s">
        <v>16</v>
      </c>
      <c r="B1130" s="87" t="e">
        <f t="shared" ref="B1130:E1132" si="43">B1127/A1127-1</f>
        <v>#VALUE!</v>
      </c>
      <c r="C1130" s="87">
        <f t="shared" si="43"/>
        <v>-1</v>
      </c>
      <c r="D1130" s="87" t="e">
        <f t="shared" si="43"/>
        <v>#DIV/0!</v>
      </c>
      <c r="E1130" s="87" t="e">
        <f t="shared" si="43"/>
        <v>#DIV/0!</v>
      </c>
    </row>
    <row r="1131" spans="1:5" ht="15.75" thickBot="1" x14ac:dyDescent="0.3">
      <c r="A1131" s="66" t="s">
        <v>17</v>
      </c>
      <c r="B1131" s="87" t="e">
        <f t="shared" si="43"/>
        <v>#VALUE!</v>
      </c>
      <c r="C1131" s="87">
        <f t="shared" si="43"/>
        <v>-1</v>
      </c>
      <c r="D1131" s="87" t="e">
        <f t="shared" si="43"/>
        <v>#DIV/0!</v>
      </c>
      <c r="E1131" s="87" t="e">
        <f t="shared" si="43"/>
        <v>#DIV/0!</v>
      </c>
    </row>
    <row r="1132" spans="1:5" ht="15.75" thickBot="1" x14ac:dyDescent="0.3">
      <c r="A1132" s="66" t="s">
        <v>18</v>
      </c>
      <c r="B1132" s="87" t="e">
        <f t="shared" si="43"/>
        <v>#VALUE!</v>
      </c>
      <c r="C1132" s="87" t="e">
        <f t="shared" si="43"/>
        <v>#DIV/0!</v>
      </c>
      <c r="D1132" s="87" t="e">
        <f t="shared" si="43"/>
        <v>#DIV/0!</v>
      </c>
      <c r="E1132" s="87" t="e">
        <f t="shared" si="43"/>
        <v>#DIV/0!</v>
      </c>
    </row>
    <row r="1133" spans="1:5" ht="15.75" thickBot="1" x14ac:dyDescent="0.3">
      <c r="A1133" s="716" t="s">
        <v>638</v>
      </c>
      <c r="B1133" s="717"/>
      <c r="C1133" s="717"/>
      <c r="D1133" s="717"/>
      <c r="E1133" s="718"/>
    </row>
    <row r="1134" spans="1:5" x14ac:dyDescent="0.25">
      <c r="A1134" s="722"/>
      <c r="B1134" s="85">
        <v>2019</v>
      </c>
      <c r="C1134" s="85">
        <v>2020</v>
      </c>
      <c r="D1134" s="85">
        <v>2021</v>
      </c>
      <c r="E1134" s="85">
        <v>2022</v>
      </c>
    </row>
    <row r="1135" spans="1:5" ht="15.75" thickBot="1" x14ac:dyDescent="0.3">
      <c r="A1135" s="723"/>
      <c r="B1135" s="86" t="s">
        <v>6</v>
      </c>
      <c r="C1135" s="86" t="s">
        <v>6</v>
      </c>
      <c r="D1135" s="86" t="s">
        <v>6</v>
      </c>
      <c r="E1135" s="86" t="s">
        <v>6</v>
      </c>
    </row>
    <row r="1136" spans="1:5" ht="15.75" thickBot="1" x14ac:dyDescent="0.3">
      <c r="A1136" s="88" t="s">
        <v>40</v>
      </c>
      <c r="B1136" s="89">
        <f>B1137+B1138+B1139+B1140</f>
        <v>0</v>
      </c>
      <c r="C1136" s="89">
        <f>C1137+C1138+C1139+C1140</f>
        <v>0</v>
      </c>
      <c r="D1136" s="89">
        <f>D1137+D1138+D1139+D1140</f>
        <v>0</v>
      </c>
      <c r="E1136" s="89">
        <f>E1137+E1138+E1139+E1140</f>
        <v>0</v>
      </c>
    </row>
    <row r="1137" spans="1:5" ht="15.75" thickBot="1" x14ac:dyDescent="0.3">
      <c r="A1137" s="75" t="s">
        <v>50</v>
      </c>
      <c r="B1137" s="89"/>
      <c r="C1137" s="89"/>
      <c r="D1137" s="89"/>
      <c r="E1137" s="89"/>
    </row>
    <row r="1138" spans="1:5" ht="15.75" thickBot="1" x14ac:dyDescent="0.3">
      <c r="A1138" s="75" t="s">
        <v>54</v>
      </c>
      <c r="B1138" s="89"/>
      <c r="C1138" s="89"/>
      <c r="D1138" s="89"/>
      <c r="E1138" s="89"/>
    </row>
    <row r="1139" spans="1:5" ht="15.75" thickBot="1" x14ac:dyDescent="0.3">
      <c r="A1139" s="75" t="s">
        <v>55</v>
      </c>
      <c r="B1139" s="89"/>
      <c r="C1139" s="89"/>
      <c r="D1139" s="89"/>
      <c r="E1139" s="89"/>
    </row>
    <row r="1140" spans="1:5" ht="15.75" thickBot="1" x14ac:dyDescent="0.3">
      <c r="A1140" s="75" t="s">
        <v>56</v>
      </c>
      <c r="B1140" s="89"/>
      <c r="C1140" s="89"/>
      <c r="D1140" s="89"/>
      <c r="E1140" s="89"/>
    </row>
    <row r="1141" spans="1:5" ht="15.75" thickBot="1" x14ac:dyDescent="0.3">
      <c r="A1141" s="88" t="s">
        <v>41</v>
      </c>
      <c r="B1141" s="79">
        <f>B1142+B1143+B1144+B1145</f>
        <v>82000</v>
      </c>
      <c r="C1141" s="79">
        <f>C1142+C1143+C1144+C1145</f>
        <v>0</v>
      </c>
      <c r="D1141" s="79">
        <f>D1142+D1143+D1144+D1145</f>
        <v>0</v>
      </c>
      <c r="E1141" s="79">
        <f>E1142+E1143+E1144+E1145</f>
        <v>0</v>
      </c>
    </row>
    <row r="1142" spans="1:5" ht="15.75" thickBot="1" x14ac:dyDescent="0.3">
      <c r="A1142" s="75" t="s">
        <v>50</v>
      </c>
      <c r="B1142" s="89">
        <f>+B1128</f>
        <v>82000</v>
      </c>
      <c r="C1142" s="89">
        <f>+C1128</f>
        <v>0</v>
      </c>
      <c r="D1142" s="89">
        <f>+D1128</f>
        <v>0</v>
      </c>
      <c r="E1142" s="89">
        <f>+E1128</f>
        <v>0</v>
      </c>
    </row>
    <row r="1143" spans="1:5" ht="15.75" thickBot="1" x14ac:dyDescent="0.3">
      <c r="A1143" s="75" t="s">
        <v>54</v>
      </c>
      <c r="B1143" s="89"/>
      <c r="C1143" s="89"/>
      <c r="D1143" s="89"/>
      <c r="E1143" s="89"/>
    </row>
    <row r="1144" spans="1:5" ht="15.75" thickBot="1" x14ac:dyDescent="0.3">
      <c r="A1144" s="75" t="s">
        <v>55</v>
      </c>
      <c r="B1144" s="89"/>
      <c r="C1144" s="89"/>
      <c r="D1144" s="89"/>
      <c r="E1144" s="89"/>
    </row>
    <row r="1145" spans="1:5" ht="15.75" thickBot="1" x14ac:dyDescent="0.3">
      <c r="A1145" s="75" t="s">
        <v>56</v>
      </c>
      <c r="B1145" s="89"/>
      <c r="C1145" s="89"/>
      <c r="D1145" s="89"/>
      <c r="E1145" s="89"/>
    </row>
    <row r="1146" spans="1:5" ht="15.75" thickBot="1" x14ac:dyDescent="0.3">
      <c r="A1146" s="78" t="s">
        <v>639</v>
      </c>
      <c r="B1146" s="79">
        <f>B1136+B1141</f>
        <v>82000</v>
      </c>
      <c r="C1146" s="79">
        <f>C1136+C1141</f>
        <v>0</v>
      </c>
      <c r="D1146" s="79">
        <f>D1136+D1141</f>
        <v>0</v>
      </c>
      <c r="E1146" s="79">
        <f>E1136+E1141</f>
        <v>0</v>
      </c>
    </row>
    <row r="1147" spans="1:5" ht="23.25" thickBot="1" x14ac:dyDescent="0.3">
      <c r="A1147" s="92" t="s">
        <v>640</v>
      </c>
      <c r="B1147" s="73" t="s">
        <v>641</v>
      </c>
      <c r="C1147" s="84" t="s">
        <v>53</v>
      </c>
      <c r="D1147" s="738" t="s">
        <v>642</v>
      </c>
      <c r="E1147" s="739"/>
    </row>
    <row r="1148" spans="1:5" ht="15.75" customHeight="1" thickBot="1" x14ac:dyDescent="0.3">
      <c r="A1148" s="66" t="s">
        <v>9</v>
      </c>
      <c r="B1148" s="497" t="s">
        <v>643</v>
      </c>
      <c r="C1148" s="498"/>
      <c r="D1148" s="498"/>
      <c r="E1148" s="499"/>
    </row>
    <row r="1149" spans="1:5" ht="15.75" thickBot="1" x14ac:dyDescent="0.3">
      <c r="A1149" s="66" t="s">
        <v>14</v>
      </c>
      <c r="B1149" s="531" t="s">
        <v>154</v>
      </c>
      <c r="C1149" s="532"/>
      <c r="D1149" s="532"/>
      <c r="E1149" s="533"/>
    </row>
    <row r="1150" spans="1:5" x14ac:dyDescent="0.25">
      <c r="A1150" s="722"/>
      <c r="B1150" s="85">
        <v>2019</v>
      </c>
      <c r="C1150" s="85">
        <v>2020</v>
      </c>
      <c r="D1150" s="85">
        <v>2021</v>
      </c>
      <c r="E1150" s="85">
        <v>2022</v>
      </c>
    </row>
    <row r="1151" spans="1:5" ht="15.75" thickBot="1" x14ac:dyDescent="0.3">
      <c r="A1151" s="723"/>
      <c r="B1151" s="86" t="s">
        <v>6</v>
      </c>
      <c r="C1151" s="86" t="s">
        <v>6</v>
      </c>
      <c r="D1151" s="86" t="s">
        <v>6</v>
      </c>
      <c r="E1151" s="86" t="s">
        <v>6</v>
      </c>
    </row>
    <row r="1152" spans="1:5" ht="15.75" thickBot="1" x14ac:dyDescent="0.3">
      <c r="A1152" s="66" t="s">
        <v>8</v>
      </c>
      <c r="B1152" s="365">
        <v>0.45</v>
      </c>
      <c r="C1152" s="319">
        <v>0</v>
      </c>
      <c r="D1152" s="364"/>
      <c r="E1152" s="364"/>
    </row>
    <row r="1153" spans="1:5" ht="15.75" thickBot="1" x14ac:dyDescent="0.3">
      <c r="A1153" s="66" t="s">
        <v>15</v>
      </c>
      <c r="B1153" s="6">
        <v>45000</v>
      </c>
      <c r="C1153" s="6">
        <v>0</v>
      </c>
      <c r="D1153" s="91"/>
      <c r="E1153" s="91"/>
    </row>
    <row r="1154" spans="1:5" ht="15.75" thickBot="1" x14ac:dyDescent="0.3">
      <c r="A1154" s="66" t="s">
        <v>23</v>
      </c>
      <c r="B1154" s="91">
        <f>B1153/B1152</f>
        <v>100000</v>
      </c>
      <c r="C1154" s="91" t="e">
        <f>C1153/C1152</f>
        <v>#DIV/0!</v>
      </c>
      <c r="D1154" s="91" t="e">
        <f>D1153/D1152</f>
        <v>#DIV/0!</v>
      </c>
      <c r="E1154" s="91" t="e">
        <f>E1153/E1152</f>
        <v>#DIV/0!</v>
      </c>
    </row>
    <row r="1155" spans="1:5" ht="15.75" thickBot="1" x14ac:dyDescent="0.3">
      <c r="A1155" s="66" t="s">
        <v>16</v>
      </c>
      <c r="B1155" s="87" t="e">
        <f t="shared" ref="B1155:E1157" si="44">B1152/A1152-1</f>
        <v>#VALUE!</v>
      </c>
      <c r="C1155" s="87">
        <f t="shared" si="44"/>
        <v>-1</v>
      </c>
      <c r="D1155" s="87" t="e">
        <f t="shared" si="44"/>
        <v>#DIV/0!</v>
      </c>
      <c r="E1155" s="87" t="e">
        <f t="shared" si="44"/>
        <v>#DIV/0!</v>
      </c>
    </row>
    <row r="1156" spans="1:5" ht="15.75" thickBot="1" x14ac:dyDescent="0.3">
      <c r="A1156" s="66" t="s">
        <v>17</v>
      </c>
      <c r="B1156" s="87" t="e">
        <f t="shared" si="44"/>
        <v>#VALUE!</v>
      </c>
      <c r="C1156" s="87">
        <f t="shared" si="44"/>
        <v>-1</v>
      </c>
      <c r="D1156" s="87" t="e">
        <f t="shared" si="44"/>
        <v>#DIV/0!</v>
      </c>
      <c r="E1156" s="87" t="e">
        <f t="shared" si="44"/>
        <v>#DIV/0!</v>
      </c>
    </row>
    <row r="1157" spans="1:5" ht="15.75" thickBot="1" x14ac:dyDescent="0.3">
      <c r="A1157" s="66" t="s">
        <v>18</v>
      </c>
      <c r="B1157" s="87" t="e">
        <f t="shared" si="44"/>
        <v>#VALUE!</v>
      </c>
      <c r="C1157" s="87" t="e">
        <f t="shared" si="44"/>
        <v>#DIV/0!</v>
      </c>
      <c r="D1157" s="87" t="e">
        <f t="shared" si="44"/>
        <v>#DIV/0!</v>
      </c>
      <c r="E1157" s="87" t="e">
        <f t="shared" si="44"/>
        <v>#DIV/0!</v>
      </c>
    </row>
    <row r="1158" spans="1:5" ht="15.75" thickBot="1" x14ac:dyDescent="0.3">
      <c r="A1158" s="716" t="s">
        <v>644</v>
      </c>
      <c r="B1158" s="717"/>
      <c r="C1158" s="717"/>
      <c r="D1158" s="717"/>
      <c r="E1158" s="718"/>
    </row>
    <row r="1159" spans="1:5" x14ac:dyDescent="0.25">
      <c r="A1159" s="722"/>
      <c r="B1159" s="85">
        <v>2019</v>
      </c>
      <c r="C1159" s="85">
        <v>2020</v>
      </c>
      <c r="D1159" s="85">
        <v>2021</v>
      </c>
      <c r="E1159" s="85">
        <v>2022</v>
      </c>
    </row>
    <row r="1160" spans="1:5" ht="15.75" thickBot="1" x14ac:dyDescent="0.3">
      <c r="A1160" s="723"/>
      <c r="B1160" s="86" t="s">
        <v>6</v>
      </c>
      <c r="C1160" s="86" t="s">
        <v>6</v>
      </c>
      <c r="D1160" s="86" t="s">
        <v>6</v>
      </c>
      <c r="E1160" s="86" t="s">
        <v>6</v>
      </c>
    </row>
    <row r="1161" spans="1:5" ht="15.75" thickBot="1" x14ac:dyDescent="0.3">
      <c r="A1161" s="88" t="s">
        <v>40</v>
      </c>
      <c r="B1161" s="89">
        <f>B1162+B1163+B1164+B1165</f>
        <v>0</v>
      </c>
      <c r="C1161" s="89">
        <f>C1162+C1163+C1164+C1165</f>
        <v>0</v>
      </c>
      <c r="D1161" s="89">
        <f>D1162+D1163+D1164+D1165</f>
        <v>0</v>
      </c>
      <c r="E1161" s="89">
        <f>E1162+E1163+E1164+E1165</f>
        <v>0</v>
      </c>
    </row>
    <row r="1162" spans="1:5" ht="15.75" thickBot="1" x14ac:dyDescent="0.3">
      <c r="A1162" s="75" t="s">
        <v>50</v>
      </c>
      <c r="B1162" s="89"/>
      <c r="C1162" s="89"/>
      <c r="D1162" s="89"/>
      <c r="E1162" s="89"/>
    </row>
    <row r="1163" spans="1:5" ht="15.75" thickBot="1" x14ac:dyDescent="0.3">
      <c r="A1163" s="75" t="s">
        <v>54</v>
      </c>
      <c r="B1163" s="89"/>
      <c r="C1163" s="89"/>
      <c r="D1163" s="89"/>
      <c r="E1163" s="89"/>
    </row>
    <row r="1164" spans="1:5" ht="15.75" thickBot="1" x14ac:dyDescent="0.3">
      <c r="A1164" s="75" t="s">
        <v>55</v>
      </c>
      <c r="B1164" s="89"/>
      <c r="C1164" s="89"/>
      <c r="D1164" s="89"/>
      <c r="E1164" s="89"/>
    </row>
    <row r="1165" spans="1:5" ht="15.75" thickBot="1" x14ac:dyDescent="0.3">
      <c r="A1165" s="75" t="s">
        <v>56</v>
      </c>
      <c r="B1165" s="89"/>
      <c r="C1165" s="89"/>
      <c r="D1165" s="89"/>
      <c r="E1165" s="89"/>
    </row>
    <row r="1166" spans="1:5" ht="15.75" thickBot="1" x14ac:dyDescent="0.3">
      <c r="A1166" s="88" t="s">
        <v>41</v>
      </c>
      <c r="B1166" s="79">
        <f>B1167+B1168+B1169+B1170</f>
        <v>45000</v>
      </c>
      <c r="C1166" s="79">
        <f>C1167+C1168+C1169+C1170</f>
        <v>0</v>
      </c>
      <c r="D1166" s="79">
        <f>D1167+D1168+D1169+D1170</f>
        <v>0</v>
      </c>
      <c r="E1166" s="79">
        <f>E1167+E1168+E1169+E1170</f>
        <v>0</v>
      </c>
    </row>
    <row r="1167" spans="1:5" ht="15.75" thickBot="1" x14ac:dyDescent="0.3">
      <c r="A1167" s="75" t="s">
        <v>50</v>
      </c>
      <c r="B1167" s="89">
        <f>+B1153</f>
        <v>45000</v>
      </c>
      <c r="C1167" s="89">
        <f>+C1153</f>
        <v>0</v>
      </c>
      <c r="D1167" s="89">
        <f>+D1153</f>
        <v>0</v>
      </c>
      <c r="E1167" s="89">
        <f>+E1153</f>
        <v>0</v>
      </c>
    </row>
    <row r="1168" spans="1:5" ht="15.75" thickBot="1" x14ac:dyDescent="0.3">
      <c r="A1168" s="75" t="s">
        <v>54</v>
      </c>
      <c r="B1168" s="89"/>
      <c r="C1168" s="89"/>
      <c r="D1168" s="89"/>
      <c r="E1168" s="89"/>
    </row>
    <row r="1169" spans="1:5" ht="15.75" thickBot="1" x14ac:dyDescent="0.3">
      <c r="A1169" s="75" t="s">
        <v>55</v>
      </c>
      <c r="B1169" s="89"/>
      <c r="C1169" s="89"/>
      <c r="D1169" s="89"/>
      <c r="E1169" s="89"/>
    </row>
    <row r="1170" spans="1:5" ht="15.75" thickBot="1" x14ac:dyDescent="0.3">
      <c r="A1170" s="75" t="s">
        <v>56</v>
      </c>
      <c r="B1170" s="89"/>
      <c r="C1170" s="89"/>
      <c r="D1170" s="89"/>
      <c r="E1170" s="89"/>
    </row>
    <row r="1171" spans="1:5" ht="15.75" thickBot="1" x14ac:dyDescent="0.3">
      <c r="A1171" s="78" t="s">
        <v>645</v>
      </c>
      <c r="B1171" s="79">
        <f>B1161+B1166</f>
        <v>45000</v>
      </c>
      <c r="C1171" s="79">
        <f>C1161+C1166</f>
        <v>0</v>
      </c>
      <c r="D1171" s="79">
        <f>D1161+D1166</f>
        <v>0</v>
      </c>
      <c r="E1171" s="79">
        <f>E1161+E1166</f>
        <v>0</v>
      </c>
    </row>
    <row r="1172" spans="1:5" ht="34.5" thickBot="1" x14ac:dyDescent="0.3">
      <c r="A1172" s="92" t="s">
        <v>646</v>
      </c>
      <c r="B1172" s="73" t="s">
        <v>647</v>
      </c>
      <c r="C1172" s="84" t="s">
        <v>53</v>
      </c>
      <c r="D1172" s="738" t="s">
        <v>648</v>
      </c>
      <c r="E1172" s="739"/>
    </row>
    <row r="1173" spans="1:5" ht="15.75" customHeight="1" thickBot="1" x14ac:dyDescent="0.3">
      <c r="A1173" s="66" t="s">
        <v>9</v>
      </c>
      <c r="B1173" s="497" t="s">
        <v>649</v>
      </c>
      <c r="C1173" s="498"/>
      <c r="D1173" s="498"/>
      <c r="E1173" s="499"/>
    </row>
    <row r="1174" spans="1:5" ht="15.75" thickBot="1" x14ac:dyDescent="0.3">
      <c r="A1174" s="66" t="s">
        <v>14</v>
      </c>
      <c r="B1174" s="531" t="s">
        <v>154</v>
      </c>
      <c r="C1174" s="532"/>
      <c r="D1174" s="532"/>
      <c r="E1174" s="533"/>
    </row>
    <row r="1175" spans="1:5" x14ac:dyDescent="0.25">
      <c r="A1175" s="722"/>
      <c r="B1175" s="85">
        <v>2019</v>
      </c>
      <c r="C1175" s="85">
        <v>2020</v>
      </c>
      <c r="D1175" s="85">
        <v>2021</v>
      </c>
      <c r="E1175" s="85">
        <v>2022</v>
      </c>
    </row>
    <row r="1176" spans="1:5" ht="15.75" thickBot="1" x14ac:dyDescent="0.3">
      <c r="A1176" s="723"/>
      <c r="B1176" s="86" t="s">
        <v>6</v>
      </c>
      <c r="C1176" s="86" t="s">
        <v>6</v>
      </c>
      <c r="D1176" s="86" t="s">
        <v>6</v>
      </c>
      <c r="E1176" s="86" t="s">
        <v>6</v>
      </c>
    </row>
    <row r="1177" spans="1:5" ht="15.75" thickBot="1" x14ac:dyDescent="0.3">
      <c r="A1177" s="66" t="s">
        <v>8</v>
      </c>
      <c r="B1177" s="365">
        <v>0.45</v>
      </c>
      <c r="C1177" s="319">
        <v>0</v>
      </c>
      <c r="D1177" s="364"/>
      <c r="E1177" s="364"/>
    </row>
    <row r="1178" spans="1:5" ht="15.75" thickBot="1" x14ac:dyDescent="0.3">
      <c r="A1178" s="66" t="s">
        <v>15</v>
      </c>
      <c r="B1178" s="6">
        <v>38000</v>
      </c>
      <c r="C1178" s="6">
        <v>0</v>
      </c>
      <c r="D1178" s="91"/>
      <c r="E1178" s="91"/>
    </row>
    <row r="1179" spans="1:5" ht="15.75" thickBot="1" x14ac:dyDescent="0.3">
      <c r="A1179" s="66" t="s">
        <v>23</v>
      </c>
      <c r="B1179" s="91">
        <f>B1178/B1177</f>
        <v>84444.444444444438</v>
      </c>
      <c r="C1179" s="91" t="e">
        <f>C1178/C1177</f>
        <v>#DIV/0!</v>
      </c>
      <c r="D1179" s="91" t="e">
        <f>D1178/D1177</f>
        <v>#DIV/0!</v>
      </c>
      <c r="E1179" s="91" t="e">
        <f>E1178/E1177</f>
        <v>#DIV/0!</v>
      </c>
    </row>
    <row r="1180" spans="1:5" ht="15.75" thickBot="1" x14ac:dyDescent="0.3">
      <c r="A1180" s="66" t="s">
        <v>16</v>
      </c>
      <c r="B1180" s="87" t="e">
        <f t="shared" ref="B1180:E1182" si="45">B1177/A1177-1</f>
        <v>#VALUE!</v>
      </c>
      <c r="C1180" s="87">
        <f t="shared" si="45"/>
        <v>-1</v>
      </c>
      <c r="D1180" s="87" t="e">
        <f t="shared" si="45"/>
        <v>#DIV/0!</v>
      </c>
      <c r="E1180" s="87" t="e">
        <f t="shared" si="45"/>
        <v>#DIV/0!</v>
      </c>
    </row>
    <row r="1181" spans="1:5" ht="15.75" thickBot="1" x14ac:dyDescent="0.3">
      <c r="A1181" s="66" t="s">
        <v>17</v>
      </c>
      <c r="B1181" s="87" t="e">
        <f t="shared" si="45"/>
        <v>#VALUE!</v>
      </c>
      <c r="C1181" s="87">
        <f t="shared" si="45"/>
        <v>-1</v>
      </c>
      <c r="D1181" s="87" t="e">
        <f t="shared" si="45"/>
        <v>#DIV/0!</v>
      </c>
      <c r="E1181" s="87" t="e">
        <f t="shared" si="45"/>
        <v>#DIV/0!</v>
      </c>
    </row>
    <row r="1182" spans="1:5" ht="15.75" thickBot="1" x14ac:dyDescent="0.3">
      <c r="A1182" s="66" t="s">
        <v>18</v>
      </c>
      <c r="B1182" s="87" t="e">
        <f t="shared" si="45"/>
        <v>#VALUE!</v>
      </c>
      <c r="C1182" s="87" t="e">
        <f t="shared" si="45"/>
        <v>#DIV/0!</v>
      </c>
      <c r="D1182" s="87" t="e">
        <f t="shared" si="45"/>
        <v>#DIV/0!</v>
      </c>
      <c r="E1182" s="87" t="e">
        <f t="shared" si="45"/>
        <v>#DIV/0!</v>
      </c>
    </row>
    <row r="1183" spans="1:5" ht="15.75" thickBot="1" x14ac:dyDescent="0.3">
      <c r="A1183" s="716" t="s">
        <v>650</v>
      </c>
      <c r="B1183" s="717"/>
      <c r="C1183" s="717"/>
      <c r="D1183" s="717"/>
      <c r="E1183" s="718"/>
    </row>
    <row r="1184" spans="1:5" x14ac:dyDescent="0.25">
      <c r="A1184" s="722"/>
      <c r="B1184" s="85">
        <v>2019</v>
      </c>
      <c r="C1184" s="85">
        <v>2020</v>
      </c>
      <c r="D1184" s="85">
        <v>2021</v>
      </c>
      <c r="E1184" s="85">
        <v>2022</v>
      </c>
    </row>
    <row r="1185" spans="1:5" ht="15.75" thickBot="1" x14ac:dyDescent="0.3">
      <c r="A1185" s="723"/>
      <c r="B1185" s="86" t="s">
        <v>6</v>
      </c>
      <c r="C1185" s="86" t="s">
        <v>6</v>
      </c>
      <c r="D1185" s="86" t="s">
        <v>6</v>
      </c>
      <c r="E1185" s="86" t="s">
        <v>6</v>
      </c>
    </row>
    <row r="1186" spans="1:5" ht="15.75" thickBot="1" x14ac:dyDescent="0.3">
      <c r="A1186" s="88" t="s">
        <v>40</v>
      </c>
      <c r="B1186" s="89">
        <f>B1187+B1188+B1189+B1190</f>
        <v>0</v>
      </c>
      <c r="C1186" s="89">
        <f>C1187+C1188+C1189+C1190</f>
        <v>0</v>
      </c>
      <c r="D1186" s="89">
        <f>D1187+D1188+D1189+D1190</f>
        <v>0</v>
      </c>
      <c r="E1186" s="89">
        <f>E1187+E1188+E1189+E1190</f>
        <v>0</v>
      </c>
    </row>
    <row r="1187" spans="1:5" ht="15.75" thickBot="1" x14ac:dyDescent="0.3">
      <c r="A1187" s="75" t="s">
        <v>50</v>
      </c>
      <c r="B1187" s="89"/>
      <c r="C1187" s="89"/>
      <c r="D1187" s="89"/>
      <c r="E1187" s="89"/>
    </row>
    <row r="1188" spans="1:5" ht="15.75" thickBot="1" x14ac:dyDescent="0.3">
      <c r="A1188" s="75" t="s">
        <v>54</v>
      </c>
      <c r="B1188" s="89"/>
      <c r="C1188" s="89"/>
      <c r="D1188" s="89"/>
      <c r="E1188" s="89"/>
    </row>
    <row r="1189" spans="1:5" ht="15.75" thickBot="1" x14ac:dyDescent="0.3">
      <c r="A1189" s="75" t="s">
        <v>55</v>
      </c>
      <c r="B1189" s="89"/>
      <c r="C1189" s="89"/>
      <c r="D1189" s="89"/>
      <c r="E1189" s="89"/>
    </row>
    <row r="1190" spans="1:5" ht="15.75" thickBot="1" x14ac:dyDescent="0.3">
      <c r="A1190" s="75" t="s">
        <v>56</v>
      </c>
      <c r="B1190" s="89"/>
      <c r="C1190" s="89"/>
      <c r="D1190" s="89"/>
      <c r="E1190" s="89"/>
    </row>
    <row r="1191" spans="1:5" ht="15.75" thickBot="1" x14ac:dyDescent="0.3">
      <c r="A1191" s="88" t="s">
        <v>41</v>
      </c>
      <c r="B1191" s="79">
        <f>B1192+B1193+B1194+B1195</f>
        <v>38000</v>
      </c>
      <c r="C1191" s="79">
        <f>C1192+C1193+C1194+C1195</f>
        <v>0</v>
      </c>
      <c r="D1191" s="79">
        <f>D1192+D1193+D1194+D1195</f>
        <v>0</v>
      </c>
      <c r="E1191" s="79">
        <f>E1192+E1193+E1194+E1195</f>
        <v>0</v>
      </c>
    </row>
    <row r="1192" spans="1:5" ht="15.75" thickBot="1" x14ac:dyDescent="0.3">
      <c r="A1192" s="75" t="s">
        <v>50</v>
      </c>
      <c r="B1192" s="89">
        <f>+B1178</f>
        <v>38000</v>
      </c>
      <c r="C1192" s="89">
        <f>+C1178</f>
        <v>0</v>
      </c>
      <c r="D1192" s="89">
        <f>+D1178</f>
        <v>0</v>
      </c>
      <c r="E1192" s="89">
        <f>+E1178</f>
        <v>0</v>
      </c>
    </row>
    <row r="1193" spans="1:5" ht="15.75" thickBot="1" x14ac:dyDescent="0.3">
      <c r="A1193" s="75" t="s">
        <v>54</v>
      </c>
      <c r="B1193" s="89"/>
      <c r="C1193" s="89"/>
      <c r="D1193" s="89"/>
      <c r="E1193" s="89"/>
    </row>
    <row r="1194" spans="1:5" ht="15.75" thickBot="1" x14ac:dyDescent="0.3">
      <c r="A1194" s="75" t="s">
        <v>55</v>
      </c>
      <c r="B1194" s="89"/>
      <c r="C1194" s="89"/>
      <c r="D1194" s="89"/>
      <c r="E1194" s="89"/>
    </row>
    <row r="1195" spans="1:5" ht="15.75" thickBot="1" x14ac:dyDescent="0.3">
      <c r="A1195" s="75" t="s">
        <v>56</v>
      </c>
      <c r="B1195" s="89"/>
      <c r="C1195" s="89"/>
      <c r="D1195" s="89"/>
      <c r="E1195" s="89"/>
    </row>
    <row r="1196" spans="1:5" ht="15.75" thickBot="1" x14ac:dyDescent="0.3">
      <c r="A1196" s="78" t="s">
        <v>651</v>
      </c>
      <c r="B1196" s="79">
        <f>B1186+B1191</f>
        <v>38000</v>
      </c>
      <c r="C1196" s="79">
        <f>C1186+C1191</f>
        <v>0</v>
      </c>
      <c r="D1196" s="79">
        <f>D1186+D1191</f>
        <v>0</v>
      </c>
      <c r="E1196" s="79">
        <f>E1186+E1191</f>
        <v>0</v>
      </c>
    </row>
    <row r="1197" spans="1:5" ht="34.5" thickBot="1" x14ac:dyDescent="0.3">
      <c r="A1197" s="92" t="s">
        <v>652</v>
      </c>
      <c r="B1197" s="73" t="s">
        <v>653</v>
      </c>
      <c r="C1197" s="84" t="s">
        <v>53</v>
      </c>
      <c r="D1197" s="738" t="s">
        <v>654</v>
      </c>
      <c r="E1197" s="739"/>
    </row>
    <row r="1198" spans="1:5" ht="26.25" customHeight="1" thickBot="1" x14ac:dyDescent="0.3">
      <c r="A1198" s="66" t="s">
        <v>9</v>
      </c>
      <c r="B1198" s="497" t="s">
        <v>655</v>
      </c>
      <c r="C1198" s="498"/>
      <c r="D1198" s="498"/>
      <c r="E1198" s="499"/>
    </row>
    <row r="1199" spans="1:5" ht="15.75" thickBot="1" x14ac:dyDescent="0.3">
      <c r="A1199" s="66" t="s">
        <v>14</v>
      </c>
      <c r="B1199" s="531" t="s">
        <v>154</v>
      </c>
      <c r="C1199" s="532"/>
      <c r="D1199" s="532"/>
      <c r="E1199" s="533"/>
    </row>
    <row r="1200" spans="1:5" x14ac:dyDescent="0.25">
      <c r="A1200" s="722"/>
      <c r="B1200" s="85">
        <v>2019</v>
      </c>
      <c r="C1200" s="85">
        <v>2020</v>
      </c>
      <c r="D1200" s="85">
        <v>2021</v>
      </c>
      <c r="E1200" s="85">
        <v>2022</v>
      </c>
    </row>
    <row r="1201" spans="1:5" ht="15.75" thickBot="1" x14ac:dyDescent="0.3">
      <c r="A1201" s="723"/>
      <c r="B1201" s="86" t="s">
        <v>6</v>
      </c>
      <c r="C1201" s="86" t="s">
        <v>6</v>
      </c>
      <c r="D1201" s="86" t="s">
        <v>6</v>
      </c>
      <c r="E1201" s="86" t="s">
        <v>6</v>
      </c>
    </row>
    <row r="1202" spans="1:5" ht="15.75" thickBot="1" x14ac:dyDescent="0.3">
      <c r="A1202" s="66" t="s">
        <v>8</v>
      </c>
      <c r="B1202" s="365">
        <v>5.4</v>
      </c>
      <c r="C1202" s="319">
        <v>0</v>
      </c>
      <c r="D1202" s="364"/>
      <c r="E1202" s="364"/>
    </row>
    <row r="1203" spans="1:5" ht="15.75" thickBot="1" x14ac:dyDescent="0.3">
      <c r="A1203" s="66" t="s">
        <v>15</v>
      </c>
      <c r="B1203" s="6">
        <v>65000</v>
      </c>
      <c r="C1203" s="6">
        <v>0</v>
      </c>
      <c r="D1203" s="91"/>
      <c r="E1203" s="91"/>
    </row>
    <row r="1204" spans="1:5" ht="15.75" thickBot="1" x14ac:dyDescent="0.3">
      <c r="A1204" s="66" t="s">
        <v>23</v>
      </c>
      <c r="B1204" s="91">
        <f>B1203/B1202</f>
        <v>12037.037037037036</v>
      </c>
      <c r="C1204" s="91" t="e">
        <f>C1203/C1202</f>
        <v>#DIV/0!</v>
      </c>
      <c r="D1204" s="91" t="e">
        <f>D1203/D1202</f>
        <v>#DIV/0!</v>
      </c>
      <c r="E1204" s="91" t="e">
        <f>E1203/E1202</f>
        <v>#DIV/0!</v>
      </c>
    </row>
    <row r="1205" spans="1:5" ht="15.75" thickBot="1" x14ac:dyDescent="0.3">
      <c r="A1205" s="66" t="s">
        <v>16</v>
      </c>
      <c r="B1205" s="87" t="e">
        <f t="shared" ref="B1205:E1207" si="46">B1202/A1202-1</f>
        <v>#VALUE!</v>
      </c>
      <c r="C1205" s="87">
        <f t="shared" si="46"/>
        <v>-1</v>
      </c>
      <c r="D1205" s="87" t="e">
        <f t="shared" si="46"/>
        <v>#DIV/0!</v>
      </c>
      <c r="E1205" s="87" t="e">
        <f t="shared" si="46"/>
        <v>#DIV/0!</v>
      </c>
    </row>
    <row r="1206" spans="1:5" ht="15.75" thickBot="1" x14ac:dyDescent="0.3">
      <c r="A1206" s="66" t="s">
        <v>17</v>
      </c>
      <c r="B1206" s="87" t="e">
        <f t="shared" si="46"/>
        <v>#VALUE!</v>
      </c>
      <c r="C1206" s="87">
        <f t="shared" si="46"/>
        <v>-1</v>
      </c>
      <c r="D1206" s="87" t="e">
        <f t="shared" si="46"/>
        <v>#DIV/0!</v>
      </c>
      <c r="E1206" s="87" t="e">
        <f t="shared" si="46"/>
        <v>#DIV/0!</v>
      </c>
    </row>
    <row r="1207" spans="1:5" ht="15.75" thickBot="1" x14ac:dyDescent="0.3">
      <c r="A1207" s="66" t="s">
        <v>18</v>
      </c>
      <c r="B1207" s="87" t="e">
        <f t="shared" si="46"/>
        <v>#VALUE!</v>
      </c>
      <c r="C1207" s="87" t="e">
        <f t="shared" si="46"/>
        <v>#DIV/0!</v>
      </c>
      <c r="D1207" s="87" t="e">
        <f t="shared" si="46"/>
        <v>#DIV/0!</v>
      </c>
      <c r="E1207" s="87" t="e">
        <f t="shared" si="46"/>
        <v>#DIV/0!</v>
      </c>
    </row>
    <row r="1208" spans="1:5" ht="15.75" thickBot="1" x14ac:dyDescent="0.3">
      <c r="A1208" s="716" t="s">
        <v>656</v>
      </c>
      <c r="B1208" s="717"/>
      <c r="C1208" s="717"/>
      <c r="D1208" s="717"/>
      <c r="E1208" s="718"/>
    </row>
    <row r="1209" spans="1:5" x14ac:dyDescent="0.25">
      <c r="A1209" s="722"/>
      <c r="B1209" s="85">
        <v>2019</v>
      </c>
      <c r="C1209" s="85">
        <v>2020</v>
      </c>
      <c r="D1209" s="85">
        <v>2021</v>
      </c>
      <c r="E1209" s="85">
        <v>2022</v>
      </c>
    </row>
    <row r="1210" spans="1:5" ht="15.75" thickBot="1" x14ac:dyDescent="0.3">
      <c r="A1210" s="723"/>
      <c r="B1210" s="86" t="s">
        <v>6</v>
      </c>
      <c r="C1210" s="86" t="s">
        <v>6</v>
      </c>
      <c r="D1210" s="86" t="s">
        <v>6</v>
      </c>
      <c r="E1210" s="86" t="s">
        <v>6</v>
      </c>
    </row>
    <row r="1211" spans="1:5" ht="15.75" thickBot="1" x14ac:dyDescent="0.3">
      <c r="A1211" s="88" t="s">
        <v>40</v>
      </c>
      <c r="B1211" s="89">
        <f>B1212+B1213+B1214+B1215</f>
        <v>0</v>
      </c>
      <c r="C1211" s="89">
        <f>C1212+C1213+C1214+C1215</f>
        <v>0</v>
      </c>
      <c r="D1211" s="89">
        <f>D1212+D1213+D1214+D1215</f>
        <v>0</v>
      </c>
      <c r="E1211" s="89">
        <f>E1212+E1213+E1214+E1215</f>
        <v>0</v>
      </c>
    </row>
    <row r="1212" spans="1:5" ht="15.75" thickBot="1" x14ac:dyDescent="0.3">
      <c r="A1212" s="75" t="s">
        <v>50</v>
      </c>
      <c r="B1212" s="89"/>
      <c r="C1212" s="89"/>
      <c r="D1212" s="89"/>
      <c r="E1212" s="89"/>
    </row>
    <row r="1213" spans="1:5" ht="15.75" thickBot="1" x14ac:dyDescent="0.3">
      <c r="A1213" s="75" t="s">
        <v>54</v>
      </c>
      <c r="B1213" s="89"/>
      <c r="C1213" s="89"/>
      <c r="D1213" s="89"/>
      <c r="E1213" s="89"/>
    </row>
    <row r="1214" spans="1:5" ht="15.75" thickBot="1" x14ac:dyDescent="0.3">
      <c r="A1214" s="75" t="s">
        <v>55</v>
      </c>
      <c r="B1214" s="89"/>
      <c r="C1214" s="89"/>
      <c r="D1214" s="89"/>
      <c r="E1214" s="89"/>
    </row>
    <row r="1215" spans="1:5" ht="15.75" thickBot="1" x14ac:dyDescent="0.3">
      <c r="A1215" s="75" t="s">
        <v>56</v>
      </c>
      <c r="B1215" s="89"/>
      <c r="C1215" s="89"/>
      <c r="D1215" s="89"/>
      <c r="E1215" s="89"/>
    </row>
    <row r="1216" spans="1:5" ht="15.75" thickBot="1" x14ac:dyDescent="0.3">
      <c r="A1216" s="88" t="s">
        <v>41</v>
      </c>
      <c r="B1216" s="79">
        <f>B1217+B1218+B1219+B1220</f>
        <v>65000</v>
      </c>
      <c r="C1216" s="79">
        <f>C1217+C1218+C1219+C1220</f>
        <v>0</v>
      </c>
      <c r="D1216" s="79">
        <f>D1217+D1218+D1219+D1220</f>
        <v>0</v>
      </c>
      <c r="E1216" s="79">
        <f>E1217+E1218+E1219+E1220</f>
        <v>0</v>
      </c>
    </row>
    <row r="1217" spans="1:5" ht="15.75" thickBot="1" x14ac:dyDescent="0.3">
      <c r="A1217" s="75" t="s">
        <v>50</v>
      </c>
      <c r="B1217" s="89">
        <f>+B1203</f>
        <v>65000</v>
      </c>
      <c r="C1217" s="89">
        <f>+C1203</f>
        <v>0</v>
      </c>
      <c r="D1217" s="89">
        <f>+D1203</f>
        <v>0</v>
      </c>
      <c r="E1217" s="89">
        <f>+E1203</f>
        <v>0</v>
      </c>
    </row>
    <row r="1218" spans="1:5" ht="15.75" thickBot="1" x14ac:dyDescent="0.3">
      <c r="A1218" s="75" t="s">
        <v>54</v>
      </c>
      <c r="B1218" s="89"/>
      <c r="C1218" s="89"/>
      <c r="D1218" s="89"/>
      <c r="E1218" s="89"/>
    </row>
    <row r="1219" spans="1:5" ht="15.75" thickBot="1" x14ac:dyDescent="0.3">
      <c r="A1219" s="75" t="s">
        <v>55</v>
      </c>
      <c r="B1219" s="89"/>
      <c r="C1219" s="89"/>
      <c r="D1219" s="89"/>
      <c r="E1219" s="89"/>
    </row>
    <row r="1220" spans="1:5" ht="15.75" thickBot="1" x14ac:dyDescent="0.3">
      <c r="A1220" s="75" t="s">
        <v>56</v>
      </c>
      <c r="B1220" s="89"/>
      <c r="C1220" s="89"/>
      <c r="D1220" s="89"/>
      <c r="E1220" s="89"/>
    </row>
    <row r="1221" spans="1:5" ht="15.75" thickBot="1" x14ac:dyDescent="0.3">
      <c r="A1221" s="78" t="s">
        <v>657</v>
      </c>
      <c r="B1221" s="79">
        <f>B1211+B1216</f>
        <v>65000</v>
      </c>
      <c r="C1221" s="79">
        <f>C1211+C1216</f>
        <v>0</v>
      </c>
      <c r="D1221" s="79">
        <f>D1211+D1216</f>
        <v>0</v>
      </c>
      <c r="E1221" s="79">
        <f>E1211+E1216</f>
        <v>0</v>
      </c>
    </row>
    <row r="1222" spans="1:5" ht="57" thickBot="1" x14ac:dyDescent="0.3">
      <c r="A1222" s="92" t="s">
        <v>658</v>
      </c>
      <c r="B1222" s="73" t="s">
        <v>659</v>
      </c>
      <c r="C1222" s="84" t="s">
        <v>53</v>
      </c>
      <c r="D1222" s="740"/>
      <c r="E1222" s="739"/>
    </row>
    <row r="1223" spans="1:5" ht="15.75" customHeight="1" thickBot="1" x14ac:dyDescent="0.3">
      <c r="A1223" s="66" t="s">
        <v>9</v>
      </c>
      <c r="B1223" s="497" t="s">
        <v>660</v>
      </c>
      <c r="C1223" s="498"/>
      <c r="D1223" s="498"/>
      <c r="E1223" s="499"/>
    </row>
    <row r="1224" spans="1:5" ht="15.75" thickBot="1" x14ac:dyDescent="0.3">
      <c r="A1224" s="66" t="s">
        <v>14</v>
      </c>
      <c r="B1224" s="531" t="s">
        <v>661</v>
      </c>
      <c r="C1224" s="532"/>
      <c r="D1224" s="532"/>
      <c r="E1224" s="533"/>
    </row>
    <row r="1225" spans="1:5" x14ac:dyDescent="0.25">
      <c r="A1225" s="722"/>
      <c r="B1225" s="85">
        <v>2019</v>
      </c>
      <c r="C1225" s="85">
        <v>2020</v>
      </c>
      <c r="D1225" s="85">
        <v>2021</v>
      </c>
      <c r="E1225" s="85">
        <v>2022</v>
      </c>
    </row>
    <row r="1226" spans="1:5" ht="15.75" thickBot="1" x14ac:dyDescent="0.3">
      <c r="A1226" s="723"/>
      <c r="B1226" s="86" t="s">
        <v>6</v>
      </c>
      <c r="C1226" s="86" t="s">
        <v>6</v>
      </c>
      <c r="D1226" s="86" t="s">
        <v>6</v>
      </c>
      <c r="E1226" s="86" t="s">
        <v>6</v>
      </c>
    </row>
    <row r="1227" spans="1:5" ht="15.75" thickBot="1" x14ac:dyDescent="0.3">
      <c r="A1227" s="66" t="s">
        <v>8</v>
      </c>
      <c r="B1227" s="365"/>
      <c r="C1227" s="319"/>
      <c r="D1227" s="364"/>
      <c r="E1227" s="364"/>
    </row>
    <row r="1228" spans="1:5" ht="15.75" thickBot="1" x14ac:dyDescent="0.3">
      <c r="A1228" s="66" t="s">
        <v>15</v>
      </c>
      <c r="B1228" s="6"/>
      <c r="C1228" s="366">
        <v>193610.90299999999</v>
      </c>
      <c r="D1228" s="91">
        <v>1000000</v>
      </c>
      <c r="E1228" s="91">
        <v>1000000</v>
      </c>
    </row>
    <row r="1229" spans="1:5" ht="15.75" thickBot="1" x14ac:dyDescent="0.3">
      <c r="A1229" s="66" t="s">
        <v>23</v>
      </c>
      <c r="B1229" s="91" t="e">
        <f>B1228/B1227</f>
        <v>#DIV/0!</v>
      </c>
      <c r="C1229" s="91" t="e">
        <f>C1228/C1227</f>
        <v>#DIV/0!</v>
      </c>
      <c r="D1229" s="91" t="e">
        <f>D1228/D1227</f>
        <v>#DIV/0!</v>
      </c>
      <c r="E1229" s="91" t="e">
        <f>E1228/E1227</f>
        <v>#DIV/0!</v>
      </c>
    </row>
    <row r="1230" spans="1:5" ht="15.75" thickBot="1" x14ac:dyDescent="0.3">
      <c r="A1230" s="66" t="s">
        <v>16</v>
      </c>
      <c r="B1230" s="87" t="e">
        <f t="shared" ref="B1230:E1232" si="47">B1227/A1227-1</f>
        <v>#VALUE!</v>
      </c>
      <c r="C1230" s="87" t="e">
        <f t="shared" si="47"/>
        <v>#DIV/0!</v>
      </c>
      <c r="D1230" s="87" t="e">
        <f t="shared" si="47"/>
        <v>#DIV/0!</v>
      </c>
      <c r="E1230" s="87" t="e">
        <f t="shared" si="47"/>
        <v>#DIV/0!</v>
      </c>
    </row>
    <row r="1231" spans="1:5" ht="15.75" thickBot="1" x14ac:dyDescent="0.3">
      <c r="A1231" s="66" t="s">
        <v>17</v>
      </c>
      <c r="B1231" s="87" t="e">
        <f t="shared" si="47"/>
        <v>#VALUE!</v>
      </c>
      <c r="C1231" s="87" t="e">
        <f t="shared" si="47"/>
        <v>#DIV/0!</v>
      </c>
      <c r="D1231" s="87">
        <f t="shared" si="47"/>
        <v>4.1649983782163345</v>
      </c>
      <c r="E1231" s="87">
        <f t="shared" si="47"/>
        <v>0</v>
      </c>
    </row>
    <row r="1232" spans="1:5" ht="15.75" thickBot="1" x14ac:dyDescent="0.3">
      <c r="A1232" s="66" t="s">
        <v>18</v>
      </c>
      <c r="B1232" s="87" t="e">
        <f t="shared" si="47"/>
        <v>#DIV/0!</v>
      </c>
      <c r="C1232" s="87" t="e">
        <f t="shared" si="47"/>
        <v>#DIV/0!</v>
      </c>
      <c r="D1232" s="87" t="e">
        <f t="shared" si="47"/>
        <v>#DIV/0!</v>
      </c>
      <c r="E1232" s="87" t="e">
        <f t="shared" si="47"/>
        <v>#DIV/0!</v>
      </c>
    </row>
    <row r="1233" spans="1:5" ht="15.75" thickBot="1" x14ac:dyDescent="0.3">
      <c r="A1233" s="716" t="s">
        <v>662</v>
      </c>
      <c r="B1233" s="717"/>
      <c r="C1233" s="717"/>
      <c r="D1233" s="717"/>
      <c r="E1233" s="718"/>
    </row>
    <row r="1234" spans="1:5" x14ac:dyDescent="0.25">
      <c r="A1234" s="722"/>
      <c r="B1234" s="85">
        <v>2019</v>
      </c>
      <c r="C1234" s="85">
        <v>2020</v>
      </c>
      <c r="D1234" s="85">
        <v>2021</v>
      </c>
      <c r="E1234" s="85">
        <v>2022</v>
      </c>
    </row>
    <row r="1235" spans="1:5" ht="15.75" thickBot="1" x14ac:dyDescent="0.3">
      <c r="A1235" s="723"/>
      <c r="B1235" s="86" t="s">
        <v>6</v>
      </c>
      <c r="C1235" s="86" t="s">
        <v>6</v>
      </c>
      <c r="D1235" s="86" t="s">
        <v>6</v>
      </c>
      <c r="E1235" s="86" t="s">
        <v>6</v>
      </c>
    </row>
    <row r="1236" spans="1:5" ht="15.75" thickBot="1" x14ac:dyDescent="0.3">
      <c r="A1236" s="88" t="s">
        <v>40</v>
      </c>
      <c r="B1236" s="89">
        <f>B1237+B1238+B1239+B1240</f>
        <v>0</v>
      </c>
      <c r="C1236" s="89">
        <f>C1237+C1238+C1239+C1240</f>
        <v>0</v>
      </c>
      <c r="D1236" s="89">
        <f>D1237+D1238+D1239+D1240</f>
        <v>0</v>
      </c>
      <c r="E1236" s="89">
        <f>E1237+E1238+E1239+E1240</f>
        <v>0</v>
      </c>
    </row>
    <row r="1237" spans="1:5" ht="15.75" thickBot="1" x14ac:dyDescent="0.3">
      <c r="A1237" s="75" t="s">
        <v>50</v>
      </c>
      <c r="B1237" s="89"/>
      <c r="C1237" s="89"/>
      <c r="D1237" s="89"/>
      <c r="E1237" s="89"/>
    </row>
    <row r="1238" spans="1:5" ht="15.75" thickBot="1" x14ac:dyDescent="0.3">
      <c r="A1238" s="75" t="s">
        <v>54</v>
      </c>
      <c r="B1238" s="89"/>
      <c r="C1238" s="89"/>
      <c r="D1238" s="89"/>
      <c r="E1238" s="89"/>
    </row>
    <row r="1239" spans="1:5" ht="15.75" thickBot="1" x14ac:dyDescent="0.3">
      <c r="A1239" s="75" t="s">
        <v>55</v>
      </c>
      <c r="B1239" s="89"/>
      <c r="C1239" s="89"/>
      <c r="D1239" s="89"/>
      <c r="E1239" s="89"/>
    </row>
    <row r="1240" spans="1:5" ht="15.75" thickBot="1" x14ac:dyDescent="0.3">
      <c r="A1240" s="75" t="s">
        <v>56</v>
      </c>
      <c r="B1240" s="89"/>
      <c r="C1240" s="89"/>
      <c r="D1240" s="89"/>
      <c r="E1240" s="89"/>
    </row>
    <row r="1241" spans="1:5" ht="15.75" thickBot="1" x14ac:dyDescent="0.3">
      <c r="A1241" s="88" t="s">
        <v>41</v>
      </c>
      <c r="B1241" s="79">
        <f>B1242+B1243+B1244+B1245</f>
        <v>0</v>
      </c>
      <c r="C1241" s="79">
        <f>C1242+C1243+C1244+C1245</f>
        <v>193610.90299999999</v>
      </c>
      <c r="D1241" s="79">
        <f>D1242+D1243+D1244+D1245</f>
        <v>1000000</v>
      </c>
      <c r="E1241" s="79">
        <f>E1242+E1243+E1244+E1245</f>
        <v>1000000</v>
      </c>
    </row>
    <row r="1242" spans="1:5" ht="15.75" thickBot="1" x14ac:dyDescent="0.3">
      <c r="A1242" s="75" t="s">
        <v>50</v>
      </c>
      <c r="B1242" s="89">
        <f>+B1228</f>
        <v>0</v>
      </c>
      <c r="C1242" s="89">
        <f>+C1228</f>
        <v>193610.90299999999</v>
      </c>
      <c r="D1242" s="89">
        <f>+D1228</f>
        <v>1000000</v>
      </c>
      <c r="E1242" s="89">
        <f>+E1228</f>
        <v>1000000</v>
      </c>
    </row>
    <row r="1243" spans="1:5" ht="15.75" thickBot="1" x14ac:dyDescent="0.3">
      <c r="A1243" s="75" t="s">
        <v>54</v>
      </c>
      <c r="B1243" s="89"/>
      <c r="C1243" s="89"/>
      <c r="D1243" s="89"/>
      <c r="E1243" s="89"/>
    </row>
    <row r="1244" spans="1:5" ht="15.75" thickBot="1" x14ac:dyDescent="0.3">
      <c r="A1244" s="75" t="s">
        <v>55</v>
      </c>
      <c r="B1244" s="89"/>
      <c r="C1244" s="89"/>
      <c r="D1244" s="89"/>
      <c r="E1244" s="89"/>
    </row>
    <row r="1245" spans="1:5" ht="15.75" thickBot="1" x14ac:dyDescent="0.3">
      <c r="A1245" s="75" t="s">
        <v>56</v>
      </c>
      <c r="B1245" s="89"/>
      <c r="C1245" s="89"/>
      <c r="D1245" s="89"/>
      <c r="E1245" s="89"/>
    </row>
    <row r="1246" spans="1:5" ht="15.75" thickBot="1" x14ac:dyDescent="0.3">
      <c r="A1246" s="78" t="s">
        <v>663</v>
      </c>
      <c r="B1246" s="79">
        <f>B1236+B1241</f>
        <v>0</v>
      </c>
      <c r="C1246" s="79">
        <f>C1236+C1241</f>
        <v>193610.90299999999</v>
      </c>
      <c r="D1246" s="79">
        <f>D1236+D1241</f>
        <v>1000000</v>
      </c>
      <c r="E1246" s="79">
        <f>E1236+E1241</f>
        <v>1000000</v>
      </c>
    </row>
    <row r="1247" spans="1:5" ht="15.75" thickBot="1" x14ac:dyDescent="0.3">
      <c r="A1247" s="719" t="s">
        <v>38</v>
      </c>
      <c r="B1247" s="720"/>
      <c r="C1247" s="720"/>
      <c r="D1247" s="720"/>
      <c r="E1247" s="721"/>
    </row>
    <row r="1248" spans="1:5" ht="15.75" thickBot="1" x14ac:dyDescent="0.3">
      <c r="A1248" s="719" t="s">
        <v>42</v>
      </c>
      <c r="B1248" s="720"/>
      <c r="C1248" s="720"/>
      <c r="D1248" s="720"/>
      <c r="E1248" s="721"/>
    </row>
    <row r="1249" spans="1:5" ht="15.75" thickBot="1" x14ac:dyDescent="0.3">
      <c r="A1249" s="73" t="s">
        <v>45</v>
      </c>
      <c r="B1249" s="729" t="s">
        <v>113</v>
      </c>
      <c r="C1249" s="731"/>
      <c r="D1249" s="731"/>
      <c r="E1249" s="732"/>
    </row>
    <row r="1250" spans="1:5" ht="169.5" thickBot="1" x14ac:dyDescent="0.3">
      <c r="A1250" s="73" t="s">
        <v>52</v>
      </c>
      <c r="B1250" s="73" t="s">
        <v>114</v>
      </c>
      <c r="C1250" s="84" t="s">
        <v>53</v>
      </c>
      <c r="D1250" s="733" t="s">
        <v>115</v>
      </c>
      <c r="E1250" s="734"/>
    </row>
    <row r="1251" spans="1:5" ht="15.75" thickBot="1" x14ac:dyDescent="0.3">
      <c r="A1251" s="66" t="s">
        <v>9</v>
      </c>
      <c r="B1251" s="644" t="s">
        <v>116</v>
      </c>
      <c r="C1251" s="645"/>
      <c r="D1251" s="645"/>
      <c r="E1251" s="530"/>
    </row>
    <row r="1252" spans="1:5" ht="15.75" thickBot="1" x14ac:dyDescent="0.3">
      <c r="A1252" s="66" t="s">
        <v>14</v>
      </c>
      <c r="B1252" s="726" t="s">
        <v>99</v>
      </c>
      <c r="C1252" s="727"/>
      <c r="D1252" s="727"/>
      <c r="E1252" s="728"/>
    </row>
    <row r="1253" spans="1:5" x14ac:dyDescent="0.25">
      <c r="A1253" s="722"/>
      <c r="B1253" s="85">
        <v>2019</v>
      </c>
      <c r="C1253" s="85">
        <v>2020</v>
      </c>
      <c r="D1253" s="85">
        <v>2021</v>
      </c>
      <c r="E1253" s="85">
        <v>2022</v>
      </c>
    </row>
    <row r="1254" spans="1:5" ht="15.75" thickBot="1" x14ac:dyDescent="0.3">
      <c r="A1254" s="723"/>
      <c r="B1254" s="86" t="s">
        <v>6</v>
      </c>
      <c r="C1254" s="86" t="s">
        <v>6</v>
      </c>
      <c r="D1254" s="86" t="s">
        <v>6</v>
      </c>
      <c r="E1254" s="86" t="s">
        <v>6</v>
      </c>
    </row>
    <row r="1255" spans="1:5" ht="15.75" thickBot="1" x14ac:dyDescent="0.3">
      <c r="A1255" s="66" t="s">
        <v>8</v>
      </c>
      <c r="B1255" s="91">
        <v>7000</v>
      </c>
      <c r="C1255" s="91">
        <v>7000</v>
      </c>
      <c r="D1255" s="91">
        <v>7000</v>
      </c>
      <c r="E1255" s="91">
        <v>7000</v>
      </c>
    </row>
    <row r="1256" spans="1:5" ht="15.75" thickBot="1" x14ac:dyDescent="0.3">
      <c r="A1256" s="66" t="s">
        <v>15</v>
      </c>
      <c r="B1256" s="91">
        <v>656800</v>
      </c>
      <c r="C1256" s="91">
        <v>745800</v>
      </c>
      <c r="D1256" s="91">
        <v>755800</v>
      </c>
      <c r="E1256" s="91">
        <v>755800</v>
      </c>
    </row>
    <row r="1257" spans="1:5" ht="15.75" thickBot="1" x14ac:dyDescent="0.3">
      <c r="A1257" s="66" t="s">
        <v>23</v>
      </c>
      <c r="B1257" s="91">
        <f>B1256/B1255</f>
        <v>93.828571428571422</v>
      </c>
      <c r="C1257" s="91">
        <f>C1256/C1255</f>
        <v>106.54285714285714</v>
      </c>
      <c r="D1257" s="91">
        <f>D1256/D1255</f>
        <v>107.97142857142858</v>
      </c>
      <c r="E1257" s="91">
        <f>E1256/E1255</f>
        <v>107.97142857142858</v>
      </c>
    </row>
    <row r="1258" spans="1:5" ht="15.75" thickBot="1" x14ac:dyDescent="0.3">
      <c r="A1258" s="66" t="s">
        <v>16</v>
      </c>
      <c r="B1258" s="87" t="e">
        <f>B1255/A1255-1</f>
        <v>#VALUE!</v>
      </c>
      <c r="C1258" s="87">
        <f t="shared" ref="C1258:D1260" si="48">C1255/B1255-1</f>
        <v>0</v>
      </c>
      <c r="D1258" s="87">
        <f t="shared" si="48"/>
        <v>0</v>
      </c>
      <c r="E1258" s="87">
        <f>E1255/D1255-1</f>
        <v>0</v>
      </c>
    </row>
    <row r="1259" spans="1:5" ht="15.75" thickBot="1" x14ac:dyDescent="0.3">
      <c r="A1259" s="66" t="s">
        <v>17</v>
      </c>
      <c r="B1259" s="87" t="e">
        <f>B1256/A1256-1</f>
        <v>#VALUE!</v>
      </c>
      <c r="C1259" s="87">
        <f t="shared" si="48"/>
        <v>0.13550548112058469</v>
      </c>
      <c r="D1259" s="87">
        <f t="shared" si="48"/>
        <v>1.3408420488066453E-2</v>
      </c>
      <c r="E1259" s="87">
        <f>E1256/D1256-1</f>
        <v>0</v>
      </c>
    </row>
    <row r="1260" spans="1:5" ht="15.75" thickBot="1" x14ac:dyDescent="0.3">
      <c r="A1260" s="66" t="s">
        <v>18</v>
      </c>
      <c r="B1260" s="87" t="e">
        <f>B1257/A1257-1</f>
        <v>#VALUE!</v>
      </c>
      <c r="C1260" s="87">
        <f t="shared" si="48"/>
        <v>0.13550548112058469</v>
      </c>
      <c r="D1260" s="87">
        <f t="shared" si="48"/>
        <v>1.3408420488066453E-2</v>
      </c>
      <c r="E1260" s="87">
        <f>E1257/D1257-1</f>
        <v>0</v>
      </c>
    </row>
    <row r="1261" spans="1:5" ht="15.75" customHeight="1" thickBot="1" x14ac:dyDescent="0.3">
      <c r="A1261" s="716" t="s">
        <v>100</v>
      </c>
      <c r="B1261" s="717"/>
      <c r="C1261" s="717"/>
      <c r="D1261" s="717"/>
      <c r="E1261" s="718"/>
    </row>
    <row r="1262" spans="1:5" x14ac:dyDescent="0.25">
      <c r="A1262" s="722"/>
      <c r="B1262" s="85">
        <v>2019</v>
      </c>
      <c r="C1262" s="85">
        <v>2020</v>
      </c>
      <c r="D1262" s="85">
        <v>2021</v>
      </c>
      <c r="E1262" s="85">
        <v>2021</v>
      </c>
    </row>
    <row r="1263" spans="1:5" ht="15.75" thickBot="1" x14ac:dyDescent="0.3">
      <c r="A1263" s="723"/>
      <c r="B1263" s="86" t="s">
        <v>6</v>
      </c>
      <c r="C1263" s="86" t="s">
        <v>6</v>
      </c>
      <c r="D1263" s="86" t="s">
        <v>6</v>
      </c>
      <c r="E1263" s="86" t="s">
        <v>6</v>
      </c>
    </row>
    <row r="1264" spans="1:5" ht="15.75" thickBot="1" x14ac:dyDescent="0.3">
      <c r="A1264" s="88" t="s">
        <v>40</v>
      </c>
      <c r="B1264" s="89">
        <f>B1265+B1266+B1267+B1268</f>
        <v>0</v>
      </c>
      <c r="C1264" s="89">
        <f>C1265+C1266+C1267+C1268</f>
        <v>0</v>
      </c>
      <c r="D1264" s="89">
        <f>D1265+D1266+D1267+D1268</f>
        <v>0</v>
      </c>
      <c r="E1264" s="89">
        <f>E1265+E1266+E1267+E1268</f>
        <v>0</v>
      </c>
    </row>
    <row r="1265" spans="1:5" ht="15.75" thickBot="1" x14ac:dyDescent="0.3">
      <c r="A1265" s="75" t="s">
        <v>50</v>
      </c>
      <c r="B1265" s="89"/>
      <c r="C1265" s="89"/>
      <c r="D1265" s="89"/>
      <c r="E1265" s="89"/>
    </row>
    <row r="1266" spans="1:5" ht="15.75" thickBot="1" x14ac:dyDescent="0.3">
      <c r="A1266" s="75" t="s">
        <v>54</v>
      </c>
      <c r="B1266" s="89"/>
      <c r="C1266" s="89"/>
      <c r="D1266" s="89"/>
      <c r="E1266" s="89"/>
    </row>
    <row r="1267" spans="1:5" ht="15.75" thickBot="1" x14ac:dyDescent="0.3">
      <c r="A1267" s="75" t="s">
        <v>55</v>
      </c>
      <c r="B1267" s="89"/>
      <c r="C1267" s="89"/>
      <c r="D1267" s="89"/>
      <c r="E1267" s="89"/>
    </row>
    <row r="1268" spans="1:5" ht="15.75" thickBot="1" x14ac:dyDescent="0.3">
      <c r="A1268" s="75" t="s">
        <v>56</v>
      </c>
      <c r="B1268" s="89"/>
      <c r="C1268" s="89"/>
      <c r="D1268" s="89"/>
      <c r="E1268" s="89"/>
    </row>
    <row r="1269" spans="1:5" ht="15.75" thickBot="1" x14ac:dyDescent="0.3">
      <c r="A1269" s="88" t="s">
        <v>41</v>
      </c>
      <c r="B1269" s="79">
        <f>B1270+B1271+B1272+B1273</f>
        <v>656800</v>
      </c>
      <c r="C1269" s="79">
        <f>C1270+C1271+C1272+C1273</f>
        <v>745800</v>
      </c>
      <c r="D1269" s="79">
        <f>D1270+D1271+D1272+D1273</f>
        <v>755800</v>
      </c>
      <c r="E1269" s="79">
        <f>E1270+E1271+E1272+E1273</f>
        <v>755800</v>
      </c>
    </row>
    <row r="1270" spans="1:5" ht="15.75" thickBot="1" x14ac:dyDescent="0.3">
      <c r="A1270" s="75" t="s">
        <v>50</v>
      </c>
      <c r="B1270" s="89">
        <v>0</v>
      </c>
      <c r="C1270" s="89"/>
      <c r="D1270" s="89"/>
      <c r="E1270" s="89"/>
    </row>
    <row r="1271" spans="1:5" ht="15.75" thickBot="1" x14ac:dyDescent="0.3">
      <c r="A1271" s="75" t="s">
        <v>54</v>
      </c>
      <c r="B1271" s="89">
        <v>656800</v>
      </c>
      <c r="C1271" s="89">
        <v>745800</v>
      </c>
      <c r="D1271" s="89">
        <v>755800</v>
      </c>
      <c r="E1271" s="89">
        <v>755800</v>
      </c>
    </row>
    <row r="1272" spans="1:5" ht="15.75" thickBot="1" x14ac:dyDescent="0.3">
      <c r="A1272" s="75" t="s">
        <v>55</v>
      </c>
      <c r="B1272" s="89"/>
      <c r="C1272" s="89"/>
      <c r="D1272" s="89"/>
      <c r="E1272" s="89"/>
    </row>
    <row r="1273" spans="1:5" ht="15.75" thickBot="1" x14ac:dyDescent="0.3">
      <c r="A1273" s="75" t="s">
        <v>56</v>
      </c>
      <c r="B1273" s="89"/>
      <c r="C1273" s="89"/>
      <c r="D1273" s="89"/>
      <c r="E1273" s="89"/>
    </row>
    <row r="1274" spans="1:5" ht="15.75" thickBot="1" x14ac:dyDescent="0.3">
      <c r="A1274" s="90" t="s">
        <v>34</v>
      </c>
      <c r="B1274" s="79">
        <f>B1264+B1269</f>
        <v>656800</v>
      </c>
      <c r="C1274" s="79">
        <f>C1264+C1269</f>
        <v>745800</v>
      </c>
      <c r="D1274" s="79">
        <f>D1264+D1269</f>
        <v>755800</v>
      </c>
      <c r="E1274" s="79">
        <f>E1264+E1269</f>
        <v>755800</v>
      </c>
    </row>
    <row r="1275" spans="1:5" ht="45.75" thickBot="1" x14ac:dyDescent="0.3">
      <c r="A1275" s="73" t="s">
        <v>57</v>
      </c>
      <c r="B1275" s="73" t="s">
        <v>117</v>
      </c>
      <c r="C1275" s="84" t="s">
        <v>53</v>
      </c>
      <c r="D1275" s="731" t="s">
        <v>118</v>
      </c>
      <c r="E1275" s="732"/>
    </row>
    <row r="1276" spans="1:5" ht="37.5" customHeight="1" thickBot="1" x14ac:dyDescent="0.3">
      <c r="A1276" s="66" t="s">
        <v>9</v>
      </c>
      <c r="B1276" s="735" t="s">
        <v>114</v>
      </c>
      <c r="C1276" s="736"/>
      <c r="D1276" s="736"/>
      <c r="E1276" s="737"/>
    </row>
    <row r="1277" spans="1:5" ht="15.75" thickBot="1" x14ac:dyDescent="0.3">
      <c r="A1277" s="66" t="s">
        <v>14</v>
      </c>
      <c r="B1277" s="726" t="s">
        <v>99</v>
      </c>
      <c r="C1277" s="727"/>
      <c r="D1277" s="727"/>
      <c r="E1277" s="728"/>
    </row>
    <row r="1278" spans="1:5" x14ac:dyDescent="0.25">
      <c r="A1278" s="722"/>
      <c r="B1278" s="85">
        <v>2019</v>
      </c>
      <c r="C1278" s="85">
        <v>2020</v>
      </c>
      <c r="D1278" s="85">
        <v>2021</v>
      </c>
      <c r="E1278" s="85">
        <v>2022</v>
      </c>
    </row>
    <row r="1279" spans="1:5" ht="15.75" thickBot="1" x14ac:dyDescent="0.3">
      <c r="A1279" s="723"/>
      <c r="B1279" s="86" t="s">
        <v>6</v>
      </c>
      <c r="C1279" s="86" t="s">
        <v>6</v>
      </c>
      <c r="D1279" s="86" t="s">
        <v>6</v>
      </c>
      <c r="E1279" s="86" t="s">
        <v>6</v>
      </c>
    </row>
    <row r="1280" spans="1:5" ht="15.75" thickBot="1" x14ac:dyDescent="0.3">
      <c r="A1280" s="66" t="s">
        <v>8</v>
      </c>
      <c r="B1280" s="91">
        <v>0</v>
      </c>
      <c r="C1280" s="66"/>
      <c r="D1280" s="66"/>
      <c r="E1280" s="66"/>
    </row>
    <row r="1281" spans="1:5" ht="15.75" thickBot="1" x14ac:dyDescent="0.3">
      <c r="A1281" s="66" t="s">
        <v>15</v>
      </c>
      <c r="B1281" s="91">
        <v>186202</v>
      </c>
      <c r="C1281" s="91">
        <v>158000</v>
      </c>
      <c r="D1281" s="91">
        <v>160000</v>
      </c>
      <c r="E1281" s="91">
        <v>160000</v>
      </c>
    </row>
    <row r="1282" spans="1:5" ht="15.75" thickBot="1" x14ac:dyDescent="0.3">
      <c r="A1282" s="66" t="s">
        <v>23</v>
      </c>
      <c r="B1282" s="91" t="e">
        <f>B1281/B1280</f>
        <v>#DIV/0!</v>
      </c>
      <c r="C1282" s="91" t="e">
        <f>C1281/C1280</f>
        <v>#DIV/0!</v>
      </c>
      <c r="D1282" s="91" t="e">
        <f>D1281/D1280</f>
        <v>#DIV/0!</v>
      </c>
      <c r="E1282" s="91" t="e">
        <f>E1281/E1280</f>
        <v>#DIV/0!</v>
      </c>
    </row>
    <row r="1283" spans="1:5" ht="15.75" thickBot="1" x14ac:dyDescent="0.3">
      <c r="A1283" s="66" t="s">
        <v>16</v>
      </c>
      <c r="B1283" s="87" t="e">
        <f>B1280/A1280-1</f>
        <v>#VALUE!</v>
      </c>
      <c r="C1283" s="87" t="e">
        <f t="shared" ref="C1283:D1285" si="49">C1280/B1280-1</f>
        <v>#DIV/0!</v>
      </c>
      <c r="D1283" s="87" t="e">
        <f t="shared" si="49"/>
        <v>#DIV/0!</v>
      </c>
      <c r="E1283" s="87" t="e">
        <f>E1280/D1280-1</f>
        <v>#DIV/0!</v>
      </c>
    </row>
    <row r="1284" spans="1:5" ht="15.75" thickBot="1" x14ac:dyDescent="0.3">
      <c r="A1284" s="66" t="s">
        <v>17</v>
      </c>
      <c r="B1284" s="87" t="e">
        <f>B1281/A1281-1</f>
        <v>#VALUE!</v>
      </c>
      <c r="C1284" s="87">
        <f t="shared" si="49"/>
        <v>-0.15145916800034376</v>
      </c>
      <c r="D1284" s="87">
        <f t="shared" si="49"/>
        <v>1.2658227848101333E-2</v>
      </c>
      <c r="E1284" s="87">
        <f>E1281/D1281-1</f>
        <v>0</v>
      </c>
    </row>
    <row r="1285" spans="1:5" ht="15.75" thickBot="1" x14ac:dyDescent="0.3">
      <c r="A1285" s="66" t="s">
        <v>18</v>
      </c>
      <c r="B1285" s="87" t="e">
        <f>B1282/A1282-1</f>
        <v>#DIV/0!</v>
      </c>
      <c r="C1285" s="87" t="e">
        <f t="shared" si="49"/>
        <v>#DIV/0!</v>
      </c>
      <c r="D1285" s="87" t="e">
        <f t="shared" si="49"/>
        <v>#DIV/0!</v>
      </c>
      <c r="E1285" s="87" t="e">
        <f>E1282/D1282-1</f>
        <v>#DIV/0!</v>
      </c>
    </row>
    <row r="1286" spans="1:5" ht="15.75" customHeight="1" thickBot="1" x14ac:dyDescent="0.3">
      <c r="A1286" s="716" t="s">
        <v>108</v>
      </c>
      <c r="B1286" s="717"/>
      <c r="C1286" s="717"/>
      <c r="D1286" s="717"/>
      <c r="E1286" s="718"/>
    </row>
    <row r="1287" spans="1:5" x14ac:dyDescent="0.25">
      <c r="A1287" s="722"/>
      <c r="B1287" s="85">
        <v>2019</v>
      </c>
      <c r="C1287" s="85">
        <v>2020</v>
      </c>
      <c r="D1287" s="85">
        <v>2021</v>
      </c>
      <c r="E1287" s="85">
        <v>2021</v>
      </c>
    </row>
    <row r="1288" spans="1:5" ht="15.75" thickBot="1" x14ac:dyDescent="0.3">
      <c r="A1288" s="723"/>
      <c r="B1288" s="86" t="s">
        <v>6</v>
      </c>
      <c r="C1288" s="86" t="s">
        <v>6</v>
      </c>
      <c r="D1288" s="86" t="s">
        <v>6</v>
      </c>
      <c r="E1288" s="86" t="s">
        <v>6</v>
      </c>
    </row>
    <row r="1289" spans="1:5" ht="15.75" thickBot="1" x14ac:dyDescent="0.3">
      <c r="A1289" s="88" t="s">
        <v>40</v>
      </c>
      <c r="B1289" s="89">
        <f>B1290+B1291+B1292+B1293</f>
        <v>0</v>
      </c>
      <c r="C1289" s="89">
        <f>C1290+C1291+C1292+C1293</f>
        <v>0</v>
      </c>
      <c r="D1289" s="89">
        <f>D1290+D1291+D1292+D1293</f>
        <v>0</v>
      </c>
      <c r="E1289" s="89">
        <f>E1290+E1291+E1292+E1293</f>
        <v>0</v>
      </c>
    </row>
    <row r="1290" spans="1:5" ht="15.75" thickBot="1" x14ac:dyDescent="0.3">
      <c r="A1290" s="75" t="s">
        <v>50</v>
      </c>
      <c r="B1290" s="89"/>
      <c r="C1290" s="89"/>
      <c r="D1290" s="89"/>
      <c r="E1290" s="89"/>
    </row>
    <row r="1291" spans="1:5" ht="15.75" thickBot="1" x14ac:dyDescent="0.3">
      <c r="A1291" s="75" t="s">
        <v>54</v>
      </c>
      <c r="B1291" s="89"/>
      <c r="C1291" s="89"/>
      <c r="D1291" s="89"/>
      <c r="E1291" s="89"/>
    </row>
    <row r="1292" spans="1:5" ht="15.75" thickBot="1" x14ac:dyDescent="0.3">
      <c r="A1292" s="75" t="s">
        <v>55</v>
      </c>
      <c r="B1292" s="89"/>
      <c r="C1292" s="89"/>
      <c r="D1292" s="89"/>
      <c r="E1292" s="89"/>
    </row>
    <row r="1293" spans="1:5" ht="15.75" thickBot="1" x14ac:dyDescent="0.3">
      <c r="A1293" s="75" t="s">
        <v>56</v>
      </c>
      <c r="B1293" s="89"/>
      <c r="C1293" s="89"/>
      <c r="D1293" s="89"/>
      <c r="E1293" s="89"/>
    </row>
    <row r="1294" spans="1:5" ht="15.75" thickBot="1" x14ac:dyDescent="0.3">
      <c r="A1294" s="88" t="s">
        <v>41</v>
      </c>
      <c r="B1294" s="79">
        <f>B1295+B1296+B1297+B1298</f>
        <v>186202</v>
      </c>
      <c r="C1294" s="79">
        <f>C1295+C1296+C1297+C1298</f>
        <v>158000</v>
      </c>
      <c r="D1294" s="79">
        <f>D1295+D1296+D1297+D1298</f>
        <v>160000</v>
      </c>
      <c r="E1294" s="79">
        <f>E1295+E1296+E1297+E1298</f>
        <v>160000</v>
      </c>
    </row>
    <row r="1295" spans="1:5" ht="15.75" thickBot="1" x14ac:dyDescent="0.3">
      <c r="A1295" s="75" t="s">
        <v>50</v>
      </c>
      <c r="B1295" s="89">
        <v>0</v>
      </c>
      <c r="C1295" s="89"/>
      <c r="D1295" s="89"/>
      <c r="E1295" s="89"/>
    </row>
    <row r="1296" spans="1:5" ht="15.75" thickBot="1" x14ac:dyDescent="0.3">
      <c r="A1296" s="75" t="s">
        <v>54</v>
      </c>
      <c r="B1296" s="89"/>
      <c r="C1296" s="89"/>
      <c r="D1296" s="89"/>
      <c r="E1296" s="89"/>
    </row>
    <row r="1297" spans="1:5" ht="15.75" thickBot="1" x14ac:dyDescent="0.3">
      <c r="A1297" s="75" t="s">
        <v>55</v>
      </c>
      <c r="B1297" s="89">
        <v>51202</v>
      </c>
      <c r="C1297" s="89">
        <v>10000</v>
      </c>
      <c r="D1297" s="89">
        <v>10000</v>
      </c>
      <c r="E1297" s="89">
        <v>10000</v>
      </c>
    </row>
    <row r="1298" spans="1:5" ht="15.75" thickBot="1" x14ac:dyDescent="0.3">
      <c r="A1298" s="75" t="s">
        <v>56</v>
      </c>
      <c r="B1298" s="89">
        <v>135000</v>
      </c>
      <c r="C1298" s="89">
        <v>148000</v>
      </c>
      <c r="D1298" s="89">
        <v>150000</v>
      </c>
      <c r="E1298" s="89">
        <v>150000</v>
      </c>
    </row>
    <row r="1299" spans="1:5" ht="15.75" thickBot="1" x14ac:dyDescent="0.3">
      <c r="A1299" s="78" t="s">
        <v>59</v>
      </c>
      <c r="B1299" s="94">
        <f>B1289+B1294</f>
        <v>186202</v>
      </c>
      <c r="C1299" s="94">
        <f>C1289+C1294</f>
        <v>158000</v>
      </c>
      <c r="D1299" s="94">
        <f>D1289+D1294</f>
        <v>160000</v>
      </c>
      <c r="E1299" s="94">
        <f>E1289+E1294</f>
        <v>160000</v>
      </c>
    </row>
    <row r="1300" spans="1:5" ht="15.75" thickBot="1" x14ac:dyDescent="0.3">
      <c r="A1300" s="92" t="s">
        <v>45</v>
      </c>
      <c r="B1300" s="735" t="s">
        <v>119</v>
      </c>
      <c r="C1300" s="736"/>
      <c r="D1300" s="736"/>
      <c r="E1300" s="737"/>
    </row>
    <row r="1301" spans="1:5" ht="45.75" thickBot="1" x14ac:dyDescent="0.3">
      <c r="A1301" s="73" t="s">
        <v>52</v>
      </c>
      <c r="B1301" s="73" t="s">
        <v>120</v>
      </c>
      <c r="C1301" s="84" t="s">
        <v>53</v>
      </c>
      <c r="D1301" s="733" t="s">
        <v>121</v>
      </c>
      <c r="E1301" s="734"/>
    </row>
    <row r="1302" spans="1:5" ht="37.5" customHeight="1" thickBot="1" x14ac:dyDescent="0.3">
      <c r="A1302" s="66" t="s">
        <v>9</v>
      </c>
      <c r="B1302" s="644" t="s">
        <v>122</v>
      </c>
      <c r="C1302" s="645"/>
      <c r="D1302" s="645"/>
      <c r="E1302" s="530"/>
    </row>
    <row r="1303" spans="1:5" ht="15.75" thickBot="1" x14ac:dyDescent="0.3">
      <c r="A1303" s="66" t="s">
        <v>14</v>
      </c>
      <c r="B1303" s="726" t="s">
        <v>123</v>
      </c>
      <c r="C1303" s="727"/>
      <c r="D1303" s="727"/>
      <c r="E1303" s="728"/>
    </row>
    <row r="1304" spans="1:5" x14ac:dyDescent="0.25">
      <c r="A1304" s="722"/>
      <c r="B1304" s="85">
        <v>2019</v>
      </c>
      <c r="C1304" s="85">
        <v>2020</v>
      </c>
      <c r="D1304" s="85">
        <v>2021</v>
      </c>
      <c r="E1304" s="85">
        <v>2022</v>
      </c>
    </row>
    <row r="1305" spans="1:5" ht="15.75" thickBot="1" x14ac:dyDescent="0.3">
      <c r="A1305" s="723"/>
      <c r="B1305" s="86" t="s">
        <v>6</v>
      </c>
      <c r="C1305" s="86" t="s">
        <v>6</v>
      </c>
      <c r="D1305" s="86" t="s">
        <v>6</v>
      </c>
      <c r="E1305" s="86" t="s">
        <v>6</v>
      </c>
    </row>
    <row r="1306" spans="1:5" ht="15.75" thickBot="1" x14ac:dyDescent="0.3">
      <c r="A1306" s="66" t="s">
        <v>8</v>
      </c>
      <c r="B1306" s="91">
        <v>2</v>
      </c>
      <c r="C1306" s="91">
        <v>0</v>
      </c>
      <c r="D1306" s="91">
        <v>0</v>
      </c>
      <c r="E1306" s="91">
        <v>0</v>
      </c>
    </row>
    <row r="1307" spans="1:5" ht="15.75" thickBot="1" x14ac:dyDescent="0.3">
      <c r="A1307" s="66" t="s">
        <v>15</v>
      </c>
      <c r="B1307" s="91">
        <v>99000</v>
      </c>
      <c r="C1307" s="91">
        <v>10000</v>
      </c>
      <c r="D1307" s="91">
        <v>0</v>
      </c>
      <c r="E1307" s="91">
        <v>0</v>
      </c>
    </row>
    <row r="1308" spans="1:5" ht="15.75" thickBot="1" x14ac:dyDescent="0.3">
      <c r="A1308" s="66" t="s">
        <v>23</v>
      </c>
      <c r="B1308" s="91">
        <f>B1307/B1306</f>
        <v>49500</v>
      </c>
      <c r="C1308" s="91" t="e">
        <f>C1307/C1306</f>
        <v>#DIV/0!</v>
      </c>
      <c r="D1308" s="91" t="e">
        <f>D1307/D1306</f>
        <v>#DIV/0!</v>
      </c>
      <c r="E1308" s="91" t="e">
        <f>E1307/E1306</f>
        <v>#DIV/0!</v>
      </c>
    </row>
    <row r="1309" spans="1:5" ht="15.75" thickBot="1" x14ac:dyDescent="0.3">
      <c r="A1309" s="66" t="s">
        <v>16</v>
      </c>
      <c r="B1309" s="87" t="e">
        <f>B1306/A1306-1</f>
        <v>#VALUE!</v>
      </c>
      <c r="C1309" s="87">
        <f t="shared" ref="C1309:D1311" si="50">C1306/B1306-1</f>
        <v>-1</v>
      </c>
      <c r="D1309" s="87" t="e">
        <f t="shared" si="50"/>
        <v>#DIV/0!</v>
      </c>
      <c r="E1309" s="87" t="e">
        <f>E1306/D1306-1</f>
        <v>#DIV/0!</v>
      </c>
    </row>
    <row r="1310" spans="1:5" ht="15.75" thickBot="1" x14ac:dyDescent="0.3">
      <c r="A1310" s="66" t="s">
        <v>17</v>
      </c>
      <c r="B1310" s="87" t="e">
        <f>B1307/A1307-1</f>
        <v>#VALUE!</v>
      </c>
      <c r="C1310" s="87">
        <f t="shared" si="50"/>
        <v>-0.89898989898989901</v>
      </c>
      <c r="D1310" s="87">
        <f t="shared" si="50"/>
        <v>-1</v>
      </c>
      <c r="E1310" s="87" t="e">
        <f>E1307/D1307-1</f>
        <v>#DIV/0!</v>
      </c>
    </row>
    <row r="1311" spans="1:5" ht="15.75" thickBot="1" x14ac:dyDescent="0.3">
      <c r="A1311" s="66" t="s">
        <v>18</v>
      </c>
      <c r="B1311" s="87" t="e">
        <f>B1308/A1308-1</f>
        <v>#VALUE!</v>
      </c>
      <c r="C1311" s="87" t="e">
        <f t="shared" si="50"/>
        <v>#DIV/0!</v>
      </c>
      <c r="D1311" s="87" t="e">
        <f t="shared" si="50"/>
        <v>#DIV/0!</v>
      </c>
      <c r="E1311" s="87" t="e">
        <f>E1308/D1308-1</f>
        <v>#DIV/0!</v>
      </c>
    </row>
    <row r="1312" spans="1:5" ht="15.75" customHeight="1" thickBot="1" x14ac:dyDescent="0.3">
      <c r="A1312" s="716" t="s">
        <v>100</v>
      </c>
      <c r="B1312" s="717"/>
      <c r="C1312" s="717"/>
      <c r="D1312" s="717"/>
      <c r="E1312" s="718"/>
    </row>
    <row r="1313" spans="1:5" x14ac:dyDescent="0.25">
      <c r="A1313" s="722"/>
      <c r="B1313" s="85">
        <v>2019</v>
      </c>
      <c r="C1313" s="85">
        <v>2020</v>
      </c>
      <c r="D1313" s="85">
        <v>2021</v>
      </c>
      <c r="E1313" s="85">
        <v>2022</v>
      </c>
    </row>
    <row r="1314" spans="1:5" ht="15.75" thickBot="1" x14ac:dyDescent="0.3">
      <c r="A1314" s="723"/>
      <c r="B1314" s="86" t="s">
        <v>6</v>
      </c>
      <c r="C1314" s="86" t="s">
        <v>6</v>
      </c>
      <c r="D1314" s="86" t="s">
        <v>6</v>
      </c>
      <c r="E1314" s="86" t="s">
        <v>6</v>
      </c>
    </row>
    <row r="1315" spans="1:5" ht="15.75" thickBot="1" x14ac:dyDescent="0.3">
      <c r="A1315" s="88" t="s">
        <v>40</v>
      </c>
      <c r="B1315" s="89">
        <f>B1316+B1317+B1318+B1319</f>
        <v>0</v>
      </c>
      <c r="C1315" s="89">
        <f>C1316+C1317+C1318+C1319</f>
        <v>0</v>
      </c>
      <c r="D1315" s="89">
        <f>D1316+D1317+D1318+D1319</f>
        <v>0</v>
      </c>
      <c r="E1315" s="89">
        <f>E1316+E1317+E1318+E1319</f>
        <v>0</v>
      </c>
    </row>
    <row r="1316" spans="1:5" ht="15.75" thickBot="1" x14ac:dyDescent="0.3">
      <c r="A1316" s="75" t="s">
        <v>50</v>
      </c>
      <c r="B1316" s="89"/>
      <c r="C1316" s="89"/>
      <c r="D1316" s="89"/>
      <c r="E1316" s="89"/>
    </row>
    <row r="1317" spans="1:5" ht="15.75" thickBot="1" x14ac:dyDescent="0.3">
      <c r="A1317" s="75" t="s">
        <v>54</v>
      </c>
      <c r="B1317" s="89"/>
      <c r="C1317" s="89"/>
      <c r="D1317" s="89"/>
      <c r="E1317" s="89"/>
    </row>
    <row r="1318" spans="1:5" ht="15.75" thickBot="1" x14ac:dyDescent="0.3">
      <c r="A1318" s="75" t="s">
        <v>55</v>
      </c>
      <c r="B1318" s="89"/>
      <c r="C1318" s="89"/>
      <c r="D1318" s="89"/>
      <c r="E1318" s="89"/>
    </row>
    <row r="1319" spans="1:5" ht="15.75" thickBot="1" x14ac:dyDescent="0.3">
      <c r="A1319" s="75" t="s">
        <v>56</v>
      </c>
      <c r="B1319" s="89"/>
      <c r="C1319" s="89"/>
      <c r="D1319" s="89"/>
      <c r="E1319" s="89"/>
    </row>
    <row r="1320" spans="1:5" ht="15.75" thickBot="1" x14ac:dyDescent="0.3">
      <c r="A1320" s="88" t="s">
        <v>41</v>
      </c>
      <c r="B1320" s="79">
        <f>B1321+B1322+B1323+B1324</f>
        <v>99000</v>
      </c>
      <c r="C1320" s="79">
        <v>10000</v>
      </c>
      <c r="D1320" s="79">
        <f>D1321+D1322+D1323+D1324</f>
        <v>0</v>
      </c>
      <c r="E1320" s="79">
        <f>E1321+E1322+E1323+E1324</f>
        <v>0</v>
      </c>
    </row>
    <row r="1321" spans="1:5" ht="15.75" thickBot="1" x14ac:dyDescent="0.3">
      <c r="A1321" s="75" t="s">
        <v>50</v>
      </c>
      <c r="B1321" s="89">
        <v>0</v>
      </c>
      <c r="C1321" s="89"/>
      <c r="D1321" s="89"/>
      <c r="E1321" s="89"/>
    </row>
    <row r="1322" spans="1:5" ht="15.75" thickBot="1" x14ac:dyDescent="0.3">
      <c r="A1322" s="75" t="s">
        <v>54</v>
      </c>
      <c r="B1322" s="89">
        <v>99000</v>
      </c>
      <c r="C1322" s="89">
        <v>10000</v>
      </c>
      <c r="D1322" s="89">
        <v>0</v>
      </c>
      <c r="E1322" s="89">
        <v>0</v>
      </c>
    </row>
    <row r="1323" spans="1:5" ht="15.75" thickBot="1" x14ac:dyDescent="0.3">
      <c r="A1323" s="75" t="s">
        <v>55</v>
      </c>
      <c r="B1323" s="89"/>
      <c r="C1323" s="89"/>
      <c r="D1323" s="89"/>
      <c r="E1323" s="89"/>
    </row>
    <row r="1324" spans="1:5" ht="15.75" thickBot="1" x14ac:dyDescent="0.3">
      <c r="A1324" s="75" t="s">
        <v>56</v>
      </c>
      <c r="B1324" s="89"/>
      <c r="C1324" s="89"/>
      <c r="D1324" s="89"/>
      <c r="E1324" s="89"/>
    </row>
    <row r="1325" spans="1:5" ht="15.75" thickBot="1" x14ac:dyDescent="0.3">
      <c r="A1325" s="90" t="s">
        <v>34</v>
      </c>
      <c r="B1325" s="79">
        <f>B1315+B1320</f>
        <v>99000</v>
      </c>
      <c r="C1325" s="79">
        <f>C1315+C1320</f>
        <v>10000</v>
      </c>
      <c r="D1325" s="79">
        <f>D1315+D1320</f>
        <v>0</v>
      </c>
      <c r="E1325" s="79">
        <f>E1315+E1320</f>
        <v>0</v>
      </c>
    </row>
    <row r="1326" spans="1:5" ht="34.5" thickBot="1" x14ac:dyDescent="0.3">
      <c r="A1326" s="73" t="s">
        <v>57</v>
      </c>
      <c r="B1326" s="73" t="s">
        <v>124</v>
      </c>
      <c r="C1326" s="84" t="s">
        <v>53</v>
      </c>
      <c r="D1326" s="731" t="s">
        <v>125</v>
      </c>
      <c r="E1326" s="732"/>
    </row>
    <row r="1327" spans="1:5" ht="15.75" thickBot="1" x14ac:dyDescent="0.3">
      <c r="A1327" s="66" t="s">
        <v>9</v>
      </c>
      <c r="B1327" s="735" t="s">
        <v>126</v>
      </c>
      <c r="C1327" s="736"/>
      <c r="D1327" s="736"/>
      <c r="E1327" s="737"/>
    </row>
    <row r="1328" spans="1:5" ht="15.75" thickBot="1" x14ac:dyDescent="0.3">
      <c r="A1328" s="66" t="s">
        <v>14</v>
      </c>
      <c r="B1328" s="726" t="s">
        <v>123</v>
      </c>
      <c r="C1328" s="727"/>
      <c r="D1328" s="727"/>
      <c r="E1328" s="728"/>
    </row>
    <row r="1329" spans="1:5" x14ac:dyDescent="0.25">
      <c r="A1329" s="722"/>
      <c r="B1329" s="85">
        <v>2019</v>
      </c>
      <c r="C1329" s="85">
        <v>2020</v>
      </c>
      <c r="D1329" s="85">
        <v>2021</v>
      </c>
      <c r="E1329" s="85">
        <v>2022</v>
      </c>
    </row>
    <row r="1330" spans="1:5" ht="15.75" thickBot="1" x14ac:dyDescent="0.3">
      <c r="A1330" s="723"/>
      <c r="B1330" s="86" t="s">
        <v>6</v>
      </c>
      <c r="C1330" s="86" t="s">
        <v>6</v>
      </c>
      <c r="D1330" s="86" t="s">
        <v>6</v>
      </c>
      <c r="E1330" s="86" t="s">
        <v>6</v>
      </c>
    </row>
    <row r="1331" spans="1:5" ht="15.75" thickBot="1" x14ac:dyDescent="0.3">
      <c r="A1331" s="66" t="s">
        <v>8</v>
      </c>
      <c r="B1331" s="91">
        <v>2</v>
      </c>
      <c r="C1331" s="66"/>
      <c r="D1331" s="66"/>
      <c r="E1331" s="66"/>
    </row>
    <row r="1332" spans="1:5" ht="15.75" thickBot="1" x14ac:dyDescent="0.3">
      <c r="A1332" s="66" t="s">
        <v>15</v>
      </c>
      <c r="B1332" s="91">
        <v>25000</v>
      </c>
      <c r="C1332" s="91">
        <v>2000</v>
      </c>
      <c r="D1332" s="91">
        <v>0</v>
      </c>
      <c r="E1332" s="91">
        <v>0</v>
      </c>
    </row>
    <row r="1333" spans="1:5" ht="15.75" thickBot="1" x14ac:dyDescent="0.3">
      <c r="A1333" s="66" t="s">
        <v>23</v>
      </c>
      <c r="B1333" s="91">
        <f>B1332/B1331</f>
        <v>12500</v>
      </c>
      <c r="C1333" s="91" t="e">
        <f>C1332/C1331</f>
        <v>#DIV/0!</v>
      </c>
      <c r="D1333" s="91" t="e">
        <f>D1332/D1331</f>
        <v>#DIV/0!</v>
      </c>
      <c r="E1333" s="91" t="e">
        <f>E1332/E1331</f>
        <v>#DIV/0!</v>
      </c>
    </row>
    <row r="1334" spans="1:5" ht="15.75" thickBot="1" x14ac:dyDescent="0.3">
      <c r="A1334" s="66" t="s">
        <v>16</v>
      </c>
      <c r="B1334" s="87" t="e">
        <f>B1331/A1331-1</f>
        <v>#VALUE!</v>
      </c>
      <c r="C1334" s="87">
        <f t="shared" ref="C1334:D1336" si="51">C1331/B1331-1</f>
        <v>-1</v>
      </c>
      <c r="D1334" s="87" t="e">
        <f t="shared" si="51"/>
        <v>#DIV/0!</v>
      </c>
      <c r="E1334" s="87" t="e">
        <f>E1331/D1331-1</f>
        <v>#DIV/0!</v>
      </c>
    </row>
    <row r="1335" spans="1:5" ht="15.75" thickBot="1" x14ac:dyDescent="0.3">
      <c r="A1335" s="66" t="s">
        <v>17</v>
      </c>
      <c r="B1335" s="87" t="e">
        <f>B1332/A1332-1</f>
        <v>#VALUE!</v>
      </c>
      <c r="C1335" s="87">
        <f t="shared" si="51"/>
        <v>-0.92</v>
      </c>
      <c r="D1335" s="87">
        <f t="shared" si="51"/>
        <v>-1</v>
      </c>
      <c r="E1335" s="87" t="e">
        <f>E1332/D1332-1</f>
        <v>#DIV/0!</v>
      </c>
    </row>
    <row r="1336" spans="1:5" ht="15.75" thickBot="1" x14ac:dyDescent="0.3">
      <c r="A1336" s="66" t="s">
        <v>18</v>
      </c>
      <c r="B1336" s="87" t="e">
        <f>B1333/A1333-1</f>
        <v>#VALUE!</v>
      </c>
      <c r="C1336" s="87" t="e">
        <f t="shared" si="51"/>
        <v>#DIV/0!</v>
      </c>
      <c r="D1336" s="87" t="e">
        <f t="shared" si="51"/>
        <v>#DIV/0!</v>
      </c>
      <c r="E1336" s="87" t="e">
        <f>E1333/D1333-1</f>
        <v>#DIV/0!</v>
      </c>
    </row>
    <row r="1337" spans="1:5" ht="15.75" customHeight="1" thickBot="1" x14ac:dyDescent="0.3">
      <c r="A1337" s="716" t="s">
        <v>108</v>
      </c>
      <c r="B1337" s="717"/>
      <c r="C1337" s="717"/>
      <c r="D1337" s="717"/>
      <c r="E1337" s="718"/>
    </row>
    <row r="1338" spans="1:5" x14ac:dyDescent="0.25">
      <c r="A1338" s="722"/>
      <c r="B1338" s="85">
        <v>2019</v>
      </c>
      <c r="C1338" s="85">
        <v>2020</v>
      </c>
      <c r="D1338" s="85">
        <v>2021</v>
      </c>
      <c r="E1338" s="85">
        <v>2021</v>
      </c>
    </row>
    <row r="1339" spans="1:5" ht="15.75" thickBot="1" x14ac:dyDescent="0.3">
      <c r="A1339" s="723"/>
      <c r="B1339" s="86" t="s">
        <v>6</v>
      </c>
      <c r="C1339" s="86" t="s">
        <v>6</v>
      </c>
      <c r="D1339" s="86" t="s">
        <v>6</v>
      </c>
      <c r="E1339" s="86" t="s">
        <v>6</v>
      </c>
    </row>
    <row r="1340" spans="1:5" ht="15.75" thickBot="1" x14ac:dyDescent="0.3">
      <c r="A1340" s="88" t="s">
        <v>40</v>
      </c>
      <c r="B1340" s="89">
        <f>B1341+B1342+B1343+B1344</f>
        <v>0</v>
      </c>
      <c r="C1340" s="89">
        <f>C1341+C1342+C1343+C1344</f>
        <v>0</v>
      </c>
      <c r="D1340" s="89">
        <f>D1341+D1342+D1343+D1344</f>
        <v>0</v>
      </c>
      <c r="E1340" s="89">
        <f>E1341+E1342+E1343+E1344</f>
        <v>0</v>
      </c>
    </row>
    <row r="1341" spans="1:5" ht="15.75" thickBot="1" x14ac:dyDescent="0.3">
      <c r="A1341" s="75" t="s">
        <v>50</v>
      </c>
      <c r="B1341" s="89"/>
      <c r="C1341" s="89"/>
      <c r="D1341" s="89"/>
      <c r="E1341" s="89"/>
    </row>
    <row r="1342" spans="1:5" ht="15.75" thickBot="1" x14ac:dyDescent="0.3">
      <c r="A1342" s="75" t="s">
        <v>54</v>
      </c>
      <c r="B1342" s="89"/>
      <c r="C1342" s="89"/>
      <c r="D1342" s="89"/>
      <c r="E1342" s="89"/>
    </row>
    <row r="1343" spans="1:5" ht="15.75" thickBot="1" x14ac:dyDescent="0.3">
      <c r="A1343" s="75" t="s">
        <v>55</v>
      </c>
      <c r="B1343" s="89"/>
      <c r="C1343" s="89"/>
      <c r="D1343" s="89"/>
      <c r="E1343" s="89"/>
    </row>
    <row r="1344" spans="1:5" ht="15.75" thickBot="1" x14ac:dyDescent="0.3">
      <c r="A1344" s="75" t="s">
        <v>56</v>
      </c>
      <c r="B1344" s="89"/>
      <c r="C1344" s="89"/>
      <c r="D1344" s="89"/>
      <c r="E1344" s="89"/>
    </row>
    <row r="1345" spans="1:8" ht="15.75" thickBot="1" x14ac:dyDescent="0.3">
      <c r="A1345" s="88" t="s">
        <v>41</v>
      </c>
      <c r="B1345" s="79">
        <f>B1346+B1347+B1348+B1349</f>
        <v>25000</v>
      </c>
      <c r="C1345" s="79">
        <f>C1346+C1347+C1348+C1349</f>
        <v>2000</v>
      </c>
      <c r="D1345" s="79">
        <f>D1346+D1347+D1348+D1349</f>
        <v>0</v>
      </c>
      <c r="E1345" s="79">
        <f>E1346+E1347+E1348+E1349</f>
        <v>0</v>
      </c>
    </row>
    <row r="1346" spans="1:8" ht="15.75" thickBot="1" x14ac:dyDescent="0.3">
      <c r="A1346" s="75" t="s">
        <v>50</v>
      </c>
      <c r="B1346" s="89">
        <v>0</v>
      </c>
      <c r="C1346" s="89"/>
      <c r="D1346" s="89"/>
      <c r="E1346" s="89"/>
    </row>
    <row r="1347" spans="1:8" ht="15.75" thickBot="1" x14ac:dyDescent="0.3">
      <c r="A1347" s="75" t="s">
        <v>54</v>
      </c>
      <c r="B1347" s="89"/>
      <c r="C1347" s="89"/>
      <c r="D1347" s="89"/>
      <c r="E1347" s="89"/>
    </row>
    <row r="1348" spans="1:8" ht="15.75" thickBot="1" x14ac:dyDescent="0.3">
      <c r="A1348" s="75" t="s">
        <v>55</v>
      </c>
      <c r="B1348" s="89">
        <v>0</v>
      </c>
      <c r="C1348" s="89"/>
      <c r="D1348" s="89"/>
      <c r="E1348" s="89"/>
    </row>
    <row r="1349" spans="1:8" ht="15.75" thickBot="1" x14ac:dyDescent="0.3">
      <c r="A1349" s="75" t="s">
        <v>56</v>
      </c>
      <c r="B1349" s="89">
        <v>25000</v>
      </c>
      <c r="C1349" s="89">
        <v>2000</v>
      </c>
      <c r="D1349" s="89">
        <v>0</v>
      </c>
      <c r="E1349" s="89">
        <v>0</v>
      </c>
    </row>
    <row r="1350" spans="1:8" ht="15.75" thickBot="1" x14ac:dyDescent="0.3">
      <c r="A1350" s="93" t="s">
        <v>59</v>
      </c>
      <c r="B1350" s="94">
        <f>B1340+B1345</f>
        <v>25000</v>
      </c>
      <c r="C1350" s="94">
        <f>C1340+C1345</f>
        <v>2000</v>
      </c>
      <c r="D1350" s="94">
        <f>D1340+D1345</f>
        <v>0</v>
      </c>
      <c r="E1350" s="94">
        <f>E1340+E1345</f>
        <v>0</v>
      </c>
    </row>
    <row r="1351" spans="1:8" ht="34.5" customHeight="1" thickBot="1" x14ac:dyDescent="0.3">
      <c r="A1351" s="95" t="s">
        <v>87</v>
      </c>
      <c r="B1351" s="744" t="s">
        <v>127</v>
      </c>
      <c r="C1351" s="745"/>
      <c r="D1351" s="745"/>
      <c r="E1351" s="746"/>
    </row>
    <row r="1352" spans="1:8" ht="15.75" thickBot="1" x14ac:dyDescent="0.3">
      <c r="A1352" s="644" t="s">
        <v>88</v>
      </c>
      <c r="B1352" s="645"/>
      <c r="C1352" s="645"/>
      <c r="D1352" s="645"/>
      <c r="E1352" s="530"/>
    </row>
    <row r="1353" spans="1:8" ht="45.75" thickBot="1" x14ac:dyDescent="0.3">
      <c r="A1353" s="66" t="s">
        <v>128</v>
      </c>
      <c r="B1353" s="96">
        <v>0.16</v>
      </c>
      <c r="C1353" s="96">
        <v>0.16</v>
      </c>
      <c r="D1353" s="96">
        <v>0.16</v>
      </c>
      <c r="E1353" s="96">
        <v>0.16</v>
      </c>
    </row>
    <row r="1354" spans="1:8" ht="34.5" thickBot="1" x14ac:dyDescent="0.3">
      <c r="A1354" s="66" t="s">
        <v>129</v>
      </c>
      <c r="B1354" s="97">
        <v>0.214</v>
      </c>
      <c r="C1354" s="97">
        <v>0.28599999999999998</v>
      </c>
      <c r="D1354" s="97">
        <v>0.36</v>
      </c>
      <c r="E1354" s="97">
        <v>0.36</v>
      </c>
    </row>
    <row r="1355" spans="1:8" ht="15.75" thickBot="1" x14ac:dyDescent="0.3">
      <c r="A1355" s="747" t="s">
        <v>89</v>
      </c>
      <c r="B1355" s="748"/>
      <c r="C1355" s="748"/>
      <c r="D1355" s="748"/>
      <c r="E1355" s="749"/>
    </row>
    <row r="1356" spans="1:8" ht="15.75" thickBot="1" x14ac:dyDescent="0.3">
      <c r="A1356" s="750" t="s">
        <v>130</v>
      </c>
      <c r="B1356" s="751"/>
      <c r="C1356" s="751"/>
      <c r="D1356" s="751"/>
      <c r="E1356" s="752"/>
      <c r="H1356" s="367"/>
    </row>
    <row r="1357" spans="1:8" ht="15.75" customHeight="1" thickBot="1" x14ac:dyDescent="0.3">
      <c r="A1357" s="73" t="s">
        <v>28</v>
      </c>
      <c r="B1357" s="741" t="s">
        <v>131</v>
      </c>
      <c r="C1357" s="742"/>
      <c r="D1357" s="742"/>
      <c r="E1357" s="743"/>
    </row>
    <row r="1358" spans="1:8" ht="36" customHeight="1" thickBot="1" x14ac:dyDescent="0.3">
      <c r="A1358" s="66" t="s">
        <v>9</v>
      </c>
      <c r="B1358" s="644" t="s">
        <v>132</v>
      </c>
      <c r="C1358" s="645"/>
      <c r="D1358" s="645"/>
      <c r="E1358" s="530"/>
    </row>
    <row r="1359" spans="1:8" ht="15.75" thickBot="1" x14ac:dyDescent="0.3">
      <c r="A1359" s="66" t="s">
        <v>14</v>
      </c>
      <c r="B1359" s="726" t="s">
        <v>99</v>
      </c>
      <c r="C1359" s="727"/>
      <c r="D1359" s="727"/>
      <c r="E1359" s="728"/>
    </row>
    <row r="1360" spans="1:8" x14ac:dyDescent="0.25">
      <c r="A1360" s="722"/>
      <c r="B1360" s="85">
        <v>2019</v>
      </c>
      <c r="C1360" s="85">
        <v>2020</v>
      </c>
      <c r="D1360" s="85">
        <v>2021</v>
      </c>
      <c r="E1360" s="85">
        <v>2022</v>
      </c>
    </row>
    <row r="1361" spans="1:5" ht="15.75" thickBot="1" x14ac:dyDescent="0.3">
      <c r="A1361" s="723"/>
      <c r="B1361" s="86" t="s">
        <v>6</v>
      </c>
      <c r="C1361" s="86" t="s">
        <v>6</v>
      </c>
      <c r="D1361" s="86" t="s">
        <v>6</v>
      </c>
      <c r="E1361" s="86" t="s">
        <v>6</v>
      </c>
    </row>
    <row r="1362" spans="1:5" ht="15.75" thickBot="1" x14ac:dyDescent="0.3">
      <c r="A1362" s="66" t="s">
        <v>8</v>
      </c>
      <c r="B1362" s="98">
        <v>45000</v>
      </c>
      <c r="C1362" s="98">
        <v>45000</v>
      </c>
      <c r="D1362" s="98">
        <v>45000</v>
      </c>
      <c r="E1362" s="98">
        <v>45000</v>
      </c>
    </row>
    <row r="1363" spans="1:5" ht="15.75" thickBot="1" x14ac:dyDescent="0.3">
      <c r="A1363" s="66" t="s">
        <v>15</v>
      </c>
      <c r="B1363" s="91">
        <v>191452</v>
      </c>
      <c r="C1363" s="105">
        <v>202000</v>
      </c>
      <c r="D1363" s="105">
        <v>202000</v>
      </c>
      <c r="E1363" s="105">
        <v>202000</v>
      </c>
    </row>
    <row r="1364" spans="1:5" ht="15.75" thickBot="1" x14ac:dyDescent="0.3">
      <c r="A1364" s="66" t="s">
        <v>23</v>
      </c>
      <c r="B1364" s="99">
        <f>B1363/B1362</f>
        <v>4.254488888888889</v>
      </c>
      <c r="C1364" s="99">
        <f>C1363/C1362</f>
        <v>4.4888888888888889</v>
      </c>
      <c r="D1364" s="99">
        <f>D1363/D1362</f>
        <v>4.4888888888888889</v>
      </c>
      <c r="E1364" s="99">
        <f>E1363/E1362</f>
        <v>4.4888888888888889</v>
      </c>
    </row>
    <row r="1365" spans="1:5" ht="15.75" thickBot="1" x14ac:dyDescent="0.3">
      <c r="A1365" s="66" t="s">
        <v>16</v>
      </c>
      <c r="B1365" s="87" t="e">
        <f>B1362/A1362-1</f>
        <v>#VALUE!</v>
      </c>
      <c r="C1365" s="87">
        <f t="shared" ref="C1365:D1367" si="52">C1362/B1362-1</f>
        <v>0</v>
      </c>
      <c r="D1365" s="87">
        <f t="shared" si="52"/>
        <v>0</v>
      </c>
      <c r="E1365" s="87">
        <f>E1362/D1362-1</f>
        <v>0</v>
      </c>
    </row>
    <row r="1366" spans="1:5" ht="15.75" thickBot="1" x14ac:dyDescent="0.3">
      <c r="A1366" s="66" t="s">
        <v>17</v>
      </c>
      <c r="B1366" s="87" t="e">
        <f>B1363/A1363-1</f>
        <v>#VALUE!</v>
      </c>
      <c r="C1366" s="87">
        <f t="shared" si="52"/>
        <v>5.5094749597810466E-2</v>
      </c>
      <c r="D1366" s="87">
        <f t="shared" si="52"/>
        <v>0</v>
      </c>
      <c r="E1366" s="87">
        <f>E1363/D1363-1</f>
        <v>0</v>
      </c>
    </row>
    <row r="1367" spans="1:5" ht="15.75" thickBot="1" x14ac:dyDescent="0.3">
      <c r="A1367" s="66" t="s">
        <v>18</v>
      </c>
      <c r="B1367" s="87" t="e">
        <f>B1364/A1364-1</f>
        <v>#VALUE!</v>
      </c>
      <c r="C1367" s="87">
        <f t="shared" si="52"/>
        <v>5.5094749597810466E-2</v>
      </c>
      <c r="D1367" s="87">
        <f t="shared" si="52"/>
        <v>0</v>
      </c>
      <c r="E1367" s="87">
        <f>E1364/D1364-1</f>
        <v>0</v>
      </c>
    </row>
    <row r="1368" spans="1:5" x14ac:dyDescent="0.25">
      <c r="A1368" s="722"/>
      <c r="B1368" s="85">
        <v>2019</v>
      </c>
      <c r="C1368" s="85">
        <v>2020</v>
      </c>
      <c r="D1368" s="85">
        <v>2021</v>
      </c>
      <c r="E1368" s="85">
        <v>2021</v>
      </c>
    </row>
    <row r="1369" spans="1:5" ht="15.75" thickBot="1" x14ac:dyDescent="0.3">
      <c r="A1369" s="723"/>
      <c r="B1369" s="86" t="s">
        <v>6</v>
      </c>
      <c r="C1369" s="86" t="s">
        <v>6</v>
      </c>
      <c r="D1369" s="86" t="s">
        <v>6</v>
      </c>
      <c r="E1369" s="86" t="s">
        <v>6</v>
      </c>
    </row>
    <row r="1370" spans="1:5" ht="15.75" customHeight="1" thickBot="1" x14ac:dyDescent="0.3">
      <c r="A1370" s="716" t="s">
        <v>100</v>
      </c>
      <c r="B1370" s="717"/>
      <c r="C1370" s="717"/>
      <c r="D1370" s="717"/>
      <c r="E1370" s="718"/>
    </row>
    <row r="1371" spans="1:5" x14ac:dyDescent="0.25">
      <c r="A1371" s="722"/>
      <c r="B1371" s="85">
        <v>2019</v>
      </c>
      <c r="C1371" s="85">
        <v>2020</v>
      </c>
      <c r="D1371" s="85">
        <v>2021</v>
      </c>
      <c r="E1371" s="85">
        <v>2022</v>
      </c>
    </row>
    <row r="1372" spans="1:5" ht="15.75" thickBot="1" x14ac:dyDescent="0.3">
      <c r="A1372" s="723"/>
      <c r="B1372" s="86" t="s">
        <v>6</v>
      </c>
      <c r="C1372" s="86" t="s">
        <v>6</v>
      </c>
      <c r="D1372" s="86" t="s">
        <v>6</v>
      </c>
      <c r="E1372" s="86" t="s">
        <v>6</v>
      </c>
    </row>
    <row r="1373" spans="1:5" ht="15.75" thickBot="1" x14ac:dyDescent="0.3">
      <c r="A1373" s="88" t="s">
        <v>0</v>
      </c>
      <c r="B1373" s="89">
        <v>0</v>
      </c>
      <c r="C1373" s="89">
        <v>0</v>
      </c>
      <c r="D1373" s="89">
        <v>0</v>
      </c>
      <c r="E1373" s="89">
        <v>0</v>
      </c>
    </row>
    <row r="1374" spans="1:5" ht="15.75" thickBot="1" x14ac:dyDescent="0.3">
      <c r="A1374" s="75" t="s">
        <v>50</v>
      </c>
      <c r="B1374" s="91"/>
      <c r="C1374" s="91"/>
      <c r="D1374" s="91"/>
      <c r="E1374" s="91"/>
    </row>
    <row r="1375" spans="1:5" ht="15.75" thickBot="1" x14ac:dyDescent="0.3">
      <c r="A1375" s="75" t="s">
        <v>51</v>
      </c>
      <c r="B1375" s="91"/>
      <c r="C1375" s="91"/>
      <c r="D1375" s="91"/>
      <c r="E1375" s="91"/>
    </row>
    <row r="1376" spans="1:5" ht="15.75" thickBot="1" x14ac:dyDescent="0.3">
      <c r="A1376" s="88" t="s">
        <v>32</v>
      </c>
      <c r="B1376" s="89">
        <v>0</v>
      </c>
      <c r="C1376" s="89">
        <v>0</v>
      </c>
      <c r="D1376" s="89">
        <v>0</v>
      </c>
      <c r="E1376" s="89">
        <v>0</v>
      </c>
    </row>
    <row r="1377" spans="1:5" ht="15.75" thickBot="1" x14ac:dyDescent="0.3">
      <c r="A1377" s="75" t="s">
        <v>50</v>
      </c>
      <c r="B1377" s="91"/>
      <c r="C1377" s="91"/>
      <c r="D1377" s="91"/>
      <c r="E1377" s="91"/>
    </row>
    <row r="1378" spans="1:5" ht="15.75" thickBot="1" x14ac:dyDescent="0.3">
      <c r="A1378" s="75" t="s">
        <v>51</v>
      </c>
      <c r="B1378" s="91"/>
      <c r="C1378" s="91"/>
      <c r="D1378" s="91"/>
      <c r="E1378" s="91"/>
    </row>
    <row r="1379" spans="1:5" ht="15.75" thickBot="1" x14ac:dyDescent="0.3">
      <c r="A1379" s="88" t="s">
        <v>1</v>
      </c>
      <c r="B1379" s="89">
        <v>191452</v>
      </c>
      <c r="C1379" s="89">
        <f>+C1380</f>
        <v>202000</v>
      </c>
      <c r="D1379" s="89">
        <f>+D1380</f>
        <v>202000</v>
      </c>
      <c r="E1379" s="89">
        <f>+E1380</f>
        <v>202000</v>
      </c>
    </row>
    <row r="1380" spans="1:5" ht="15.75" thickBot="1" x14ac:dyDescent="0.3">
      <c r="A1380" s="75" t="s">
        <v>50</v>
      </c>
      <c r="B1380" s="89">
        <v>191452</v>
      </c>
      <c r="C1380" s="89">
        <f>+C1363</f>
        <v>202000</v>
      </c>
      <c r="D1380" s="89">
        <f>+D1363</f>
        <v>202000</v>
      </c>
      <c r="E1380" s="89">
        <f>+E1363</f>
        <v>202000</v>
      </c>
    </row>
    <row r="1381" spans="1:5" ht="15.75" thickBot="1" x14ac:dyDescent="0.3">
      <c r="A1381" s="75" t="s">
        <v>51</v>
      </c>
      <c r="B1381" s="91"/>
      <c r="C1381" s="91"/>
      <c r="D1381" s="91"/>
      <c r="E1381" s="91"/>
    </row>
    <row r="1382" spans="1:5" ht="15.75" thickBot="1" x14ac:dyDescent="0.3">
      <c r="A1382" s="88" t="s">
        <v>2</v>
      </c>
      <c r="B1382" s="89"/>
      <c r="C1382" s="89"/>
      <c r="D1382" s="89"/>
      <c r="E1382" s="89"/>
    </row>
    <row r="1383" spans="1:5" ht="15.75" thickBot="1" x14ac:dyDescent="0.3">
      <c r="A1383" s="75" t="s">
        <v>50</v>
      </c>
      <c r="B1383" s="91"/>
      <c r="C1383" s="91"/>
      <c r="D1383" s="91"/>
      <c r="E1383" s="91"/>
    </row>
    <row r="1384" spans="1:5" ht="15.75" thickBot="1" x14ac:dyDescent="0.3">
      <c r="A1384" s="75" t="s">
        <v>51</v>
      </c>
      <c r="B1384" s="91"/>
      <c r="C1384" s="91"/>
      <c r="D1384" s="91"/>
      <c r="E1384" s="91"/>
    </row>
    <row r="1385" spans="1:5" ht="15.75" thickBot="1" x14ac:dyDescent="0.3">
      <c r="A1385" s="88" t="s">
        <v>24</v>
      </c>
      <c r="B1385" s="89"/>
      <c r="C1385" s="89"/>
      <c r="D1385" s="89"/>
      <c r="E1385" s="89"/>
    </row>
    <row r="1386" spans="1:5" ht="15.75" thickBot="1" x14ac:dyDescent="0.3">
      <c r="A1386" s="75" t="s">
        <v>50</v>
      </c>
      <c r="B1386" s="91"/>
      <c r="C1386" s="91"/>
      <c r="D1386" s="91"/>
      <c r="E1386" s="91"/>
    </row>
    <row r="1387" spans="1:5" ht="15.75" thickBot="1" x14ac:dyDescent="0.3">
      <c r="A1387" s="75" t="s">
        <v>51</v>
      </c>
      <c r="B1387" s="91"/>
      <c r="C1387" s="91"/>
      <c r="D1387" s="91"/>
      <c r="E1387" s="91"/>
    </row>
    <row r="1388" spans="1:5" ht="15.75" thickBot="1" x14ac:dyDescent="0.3">
      <c r="A1388" s="88" t="s">
        <v>25</v>
      </c>
      <c r="B1388" s="89"/>
      <c r="C1388" s="89"/>
      <c r="D1388" s="89"/>
      <c r="E1388" s="89"/>
    </row>
    <row r="1389" spans="1:5" ht="15.75" thickBot="1" x14ac:dyDescent="0.3">
      <c r="A1389" s="75" t="s">
        <v>50</v>
      </c>
      <c r="B1389" s="91"/>
      <c r="C1389" s="91"/>
      <c r="D1389" s="91"/>
      <c r="E1389" s="91"/>
    </row>
    <row r="1390" spans="1:5" ht="15.75" thickBot="1" x14ac:dyDescent="0.3">
      <c r="A1390" s="75" t="s">
        <v>51</v>
      </c>
      <c r="B1390" s="91"/>
      <c r="C1390" s="91"/>
      <c r="D1390" s="91"/>
      <c r="E1390" s="91"/>
    </row>
    <row r="1391" spans="1:5" ht="15.75" thickBot="1" x14ac:dyDescent="0.3">
      <c r="A1391" s="88" t="s">
        <v>3</v>
      </c>
      <c r="B1391" s="89"/>
      <c r="C1391" s="89"/>
      <c r="D1391" s="89"/>
      <c r="E1391" s="89"/>
    </row>
    <row r="1392" spans="1:5" ht="15.75" thickBot="1" x14ac:dyDescent="0.3">
      <c r="A1392" s="75" t="s">
        <v>50</v>
      </c>
      <c r="B1392" s="91"/>
      <c r="C1392" s="91"/>
      <c r="D1392" s="91"/>
      <c r="E1392" s="91"/>
    </row>
    <row r="1393" spans="1:5" ht="15.75" thickBot="1" x14ac:dyDescent="0.3">
      <c r="A1393" s="75" t="s">
        <v>51</v>
      </c>
      <c r="B1393" s="91"/>
      <c r="C1393" s="91"/>
      <c r="D1393" s="91"/>
      <c r="E1393" s="91"/>
    </row>
    <row r="1394" spans="1:5" ht="24.75" thickBot="1" x14ac:dyDescent="0.3">
      <c r="A1394" s="100" t="s">
        <v>133</v>
      </c>
      <c r="B1394" s="101">
        <f>B1391+B1388+B1385+B1382+B1379+B1376+B1373</f>
        <v>191452</v>
      </c>
      <c r="C1394" s="101">
        <f>C1391+C1388+C1385+C1382+C1379+C1376+C1373</f>
        <v>202000</v>
      </c>
      <c r="D1394" s="101">
        <f>D1391+D1388+D1385+D1382+D1379+D1376+D1373</f>
        <v>202000</v>
      </c>
      <c r="E1394" s="101">
        <f>E1391+E1388+E1385+E1382+E1379+E1376+E1373</f>
        <v>202000</v>
      </c>
    </row>
    <row r="1395" spans="1:5" ht="15.75" thickBot="1" x14ac:dyDescent="0.3">
      <c r="A1395" s="80" t="s">
        <v>36</v>
      </c>
      <c r="B1395" s="81">
        <f>IF(B1394-B1363=0,0,"Error")</f>
        <v>0</v>
      </c>
      <c r="C1395" s="81">
        <f>IF(C1394-C1363=0,0,"Error")</f>
        <v>0</v>
      </c>
      <c r="D1395" s="81">
        <f>IF(D1394-D1363=0,0,"Error")</f>
        <v>0</v>
      </c>
      <c r="E1395" s="81">
        <f>IF(E1394-E1363=0,0,"Error")</f>
        <v>0</v>
      </c>
    </row>
    <row r="1396" spans="1:5" ht="15.75" customHeight="1" thickBot="1" x14ac:dyDescent="0.3">
      <c r="A1396" s="102" t="s">
        <v>134</v>
      </c>
      <c r="B1396" s="741" t="s">
        <v>135</v>
      </c>
      <c r="C1396" s="742"/>
      <c r="D1396" s="742"/>
      <c r="E1396" s="743"/>
    </row>
    <row r="1397" spans="1:5" ht="34.5" customHeight="1" thickBot="1" x14ac:dyDescent="0.3">
      <c r="A1397" s="66" t="s">
        <v>9</v>
      </c>
      <c r="B1397" s="644" t="s">
        <v>136</v>
      </c>
      <c r="C1397" s="645"/>
      <c r="D1397" s="645"/>
      <c r="E1397" s="530"/>
    </row>
    <row r="1398" spans="1:5" ht="15.75" thickBot="1" x14ac:dyDescent="0.3">
      <c r="A1398" s="66" t="s">
        <v>14</v>
      </c>
      <c r="B1398" s="726" t="s">
        <v>99</v>
      </c>
      <c r="C1398" s="727"/>
      <c r="D1398" s="727"/>
      <c r="E1398" s="728"/>
    </row>
    <row r="1399" spans="1:5" x14ac:dyDescent="0.25">
      <c r="A1399" s="722"/>
      <c r="B1399" s="103">
        <v>2019</v>
      </c>
      <c r="C1399" s="103">
        <v>2020</v>
      </c>
      <c r="D1399" s="103">
        <v>2021</v>
      </c>
      <c r="E1399" s="103">
        <v>2022</v>
      </c>
    </row>
    <row r="1400" spans="1:5" ht="15.75" thickBot="1" x14ac:dyDescent="0.3">
      <c r="A1400" s="723"/>
      <c r="B1400" s="104" t="s">
        <v>6</v>
      </c>
      <c r="C1400" s="104" t="s">
        <v>6</v>
      </c>
      <c r="D1400" s="104" t="s">
        <v>6</v>
      </c>
      <c r="E1400" s="104" t="s">
        <v>6</v>
      </c>
    </row>
    <row r="1401" spans="1:5" ht="15.75" thickBot="1" x14ac:dyDescent="0.3">
      <c r="A1401" s="66" t="s">
        <v>8</v>
      </c>
      <c r="B1401" s="105">
        <v>70000</v>
      </c>
      <c r="C1401" s="105">
        <v>70000</v>
      </c>
      <c r="D1401" s="105">
        <v>70000</v>
      </c>
      <c r="E1401" s="105">
        <v>70000</v>
      </c>
    </row>
    <row r="1402" spans="1:5" ht="15.75" thickBot="1" x14ac:dyDescent="0.3">
      <c r="A1402" s="66" t="s">
        <v>15</v>
      </c>
      <c r="B1402" s="105">
        <v>185400</v>
      </c>
      <c r="C1402" s="105">
        <v>186000</v>
      </c>
      <c r="D1402" s="105">
        <v>191000</v>
      </c>
      <c r="E1402" s="105">
        <v>196000</v>
      </c>
    </row>
    <row r="1403" spans="1:5" ht="15.75" thickBot="1" x14ac:dyDescent="0.3">
      <c r="A1403" s="66" t="s">
        <v>23</v>
      </c>
      <c r="B1403" s="106">
        <f>B1402/B1401</f>
        <v>2.6485714285714286</v>
      </c>
      <c r="C1403" s="106">
        <f>C1402/C1401</f>
        <v>2.657142857142857</v>
      </c>
      <c r="D1403" s="106">
        <f>D1402/D1401</f>
        <v>2.7285714285714286</v>
      </c>
      <c r="E1403" s="106">
        <f>E1402/E1401</f>
        <v>2.8</v>
      </c>
    </row>
    <row r="1404" spans="1:5" ht="15.75" thickBot="1" x14ac:dyDescent="0.3">
      <c r="A1404" s="66" t="s">
        <v>16</v>
      </c>
      <c r="B1404" s="65" t="e">
        <f>B1401/A1401-1</f>
        <v>#VALUE!</v>
      </c>
      <c r="C1404" s="65">
        <f t="shared" ref="C1404:D1406" si="53">C1401/B1401-1</f>
        <v>0</v>
      </c>
      <c r="D1404" s="65">
        <f t="shared" si="53"/>
        <v>0</v>
      </c>
      <c r="E1404" s="65">
        <f>E1401/D1401-1</f>
        <v>0</v>
      </c>
    </row>
    <row r="1405" spans="1:5" ht="15.75" thickBot="1" x14ac:dyDescent="0.3">
      <c r="A1405" s="66" t="s">
        <v>17</v>
      </c>
      <c r="B1405" s="65" t="e">
        <f>B1402/A1402-1</f>
        <v>#VALUE!</v>
      </c>
      <c r="C1405" s="65">
        <f t="shared" si="53"/>
        <v>3.2362459546926292E-3</v>
      </c>
      <c r="D1405" s="65">
        <f t="shared" si="53"/>
        <v>2.6881720430107503E-2</v>
      </c>
      <c r="E1405" s="65">
        <f>E1402/D1402-1</f>
        <v>2.6178010471204161E-2</v>
      </c>
    </row>
    <row r="1406" spans="1:5" ht="15.75" thickBot="1" x14ac:dyDescent="0.3">
      <c r="A1406" s="66" t="s">
        <v>18</v>
      </c>
      <c r="B1406" s="65" t="e">
        <f>B1403/A1403-1</f>
        <v>#VALUE!</v>
      </c>
      <c r="C1406" s="65">
        <f t="shared" si="53"/>
        <v>3.2362459546924072E-3</v>
      </c>
      <c r="D1406" s="65">
        <f t="shared" si="53"/>
        <v>2.6881720430107503E-2</v>
      </c>
      <c r="E1406" s="65">
        <f>E1403/D1403-1</f>
        <v>2.6178010471204161E-2</v>
      </c>
    </row>
    <row r="1407" spans="1:5" ht="15.75" customHeight="1" thickBot="1" x14ac:dyDescent="0.3">
      <c r="A1407" s="716" t="s">
        <v>108</v>
      </c>
      <c r="B1407" s="717"/>
      <c r="C1407" s="717"/>
      <c r="D1407" s="717"/>
      <c r="E1407" s="718"/>
    </row>
    <row r="1408" spans="1:5" x14ac:dyDescent="0.25">
      <c r="A1408" s="722"/>
      <c r="B1408" s="85">
        <v>2019</v>
      </c>
      <c r="C1408" s="85">
        <v>2020</v>
      </c>
      <c r="D1408" s="85">
        <v>2021</v>
      </c>
      <c r="E1408" s="85">
        <v>2022</v>
      </c>
    </row>
    <row r="1409" spans="1:5" ht="15.75" thickBot="1" x14ac:dyDescent="0.3">
      <c r="A1409" s="723"/>
      <c r="B1409" s="86" t="s">
        <v>6</v>
      </c>
      <c r="C1409" s="86" t="s">
        <v>6</v>
      </c>
      <c r="D1409" s="86" t="s">
        <v>6</v>
      </c>
      <c r="E1409" s="86" t="s">
        <v>6</v>
      </c>
    </row>
    <row r="1410" spans="1:5" ht="15.75" thickBot="1" x14ac:dyDescent="0.3">
      <c r="A1410" s="88" t="s">
        <v>0</v>
      </c>
      <c r="B1410" s="89">
        <v>0</v>
      </c>
      <c r="C1410" s="89">
        <v>0</v>
      </c>
      <c r="D1410" s="89">
        <v>0</v>
      </c>
      <c r="E1410" s="89">
        <v>0</v>
      </c>
    </row>
    <row r="1411" spans="1:5" ht="15.75" thickBot="1" x14ac:dyDescent="0.3">
      <c r="A1411" s="75" t="s">
        <v>50</v>
      </c>
      <c r="B1411" s="91"/>
      <c r="C1411" s="91"/>
      <c r="D1411" s="91"/>
      <c r="E1411" s="91"/>
    </row>
    <row r="1412" spans="1:5" ht="15.75" thickBot="1" x14ac:dyDescent="0.3">
      <c r="A1412" s="75" t="s">
        <v>51</v>
      </c>
      <c r="B1412" s="91"/>
      <c r="C1412" s="91"/>
      <c r="D1412" s="91"/>
      <c r="E1412" s="91"/>
    </row>
    <row r="1413" spans="1:5" ht="15.75" thickBot="1" x14ac:dyDescent="0.3">
      <c r="A1413" s="88" t="s">
        <v>32</v>
      </c>
      <c r="B1413" s="89">
        <v>0</v>
      </c>
      <c r="C1413" s="89">
        <v>0</v>
      </c>
      <c r="D1413" s="89">
        <v>0</v>
      </c>
      <c r="E1413" s="89">
        <v>0</v>
      </c>
    </row>
    <row r="1414" spans="1:5" ht="15.75" thickBot="1" x14ac:dyDescent="0.3">
      <c r="A1414" s="75" t="s">
        <v>50</v>
      </c>
      <c r="B1414" s="91"/>
      <c r="C1414" s="91"/>
      <c r="D1414" s="91"/>
      <c r="E1414" s="91"/>
    </row>
    <row r="1415" spans="1:5" ht="15.75" thickBot="1" x14ac:dyDescent="0.3">
      <c r="A1415" s="75" t="s">
        <v>51</v>
      </c>
      <c r="B1415" s="91"/>
      <c r="C1415" s="91"/>
      <c r="D1415" s="91"/>
      <c r="E1415" s="91"/>
    </row>
    <row r="1416" spans="1:5" ht="15.75" thickBot="1" x14ac:dyDescent="0.3">
      <c r="A1416" s="88" t="s">
        <v>1</v>
      </c>
      <c r="B1416" s="89">
        <v>185400</v>
      </c>
      <c r="C1416" s="89">
        <f>+C1417</f>
        <v>186000</v>
      </c>
      <c r="D1416" s="89">
        <f>+D1417</f>
        <v>191000</v>
      </c>
      <c r="E1416" s="89">
        <f>+E1417</f>
        <v>196000</v>
      </c>
    </row>
    <row r="1417" spans="1:5" ht="15.75" thickBot="1" x14ac:dyDescent="0.3">
      <c r="A1417" s="75" t="s">
        <v>50</v>
      </c>
      <c r="B1417" s="89">
        <v>185400</v>
      </c>
      <c r="C1417" s="89">
        <f>+C1402</f>
        <v>186000</v>
      </c>
      <c r="D1417" s="89">
        <f>+D1402</f>
        <v>191000</v>
      </c>
      <c r="E1417" s="89">
        <f>+E1402</f>
        <v>196000</v>
      </c>
    </row>
    <row r="1418" spans="1:5" ht="15.75" thickBot="1" x14ac:dyDescent="0.3">
      <c r="A1418" s="75" t="s">
        <v>51</v>
      </c>
      <c r="B1418" s="91"/>
      <c r="C1418" s="91"/>
      <c r="D1418" s="91"/>
      <c r="E1418" s="91"/>
    </row>
    <row r="1419" spans="1:5" ht="15.75" thickBot="1" x14ac:dyDescent="0.3">
      <c r="A1419" s="88" t="s">
        <v>2</v>
      </c>
      <c r="B1419" s="89"/>
      <c r="C1419" s="89"/>
      <c r="D1419" s="89"/>
      <c r="E1419" s="89"/>
    </row>
    <row r="1420" spans="1:5" ht="15.75" thickBot="1" x14ac:dyDescent="0.3">
      <c r="A1420" s="75" t="s">
        <v>50</v>
      </c>
      <c r="B1420" s="91"/>
      <c r="C1420" s="91"/>
      <c r="D1420" s="91"/>
      <c r="E1420" s="91"/>
    </row>
    <row r="1421" spans="1:5" ht="15.75" thickBot="1" x14ac:dyDescent="0.3">
      <c r="A1421" s="75" t="s">
        <v>51</v>
      </c>
      <c r="B1421" s="91"/>
      <c r="C1421" s="91"/>
      <c r="D1421" s="91"/>
      <c r="E1421" s="91"/>
    </row>
    <row r="1422" spans="1:5" ht="15.75" thickBot="1" x14ac:dyDescent="0.3">
      <c r="A1422" s="88" t="s">
        <v>24</v>
      </c>
      <c r="B1422" s="89"/>
      <c r="C1422" s="89"/>
      <c r="D1422" s="89"/>
      <c r="E1422" s="89"/>
    </row>
    <row r="1423" spans="1:5" ht="15.75" thickBot="1" x14ac:dyDescent="0.3">
      <c r="A1423" s="75" t="s">
        <v>50</v>
      </c>
      <c r="B1423" s="91"/>
      <c r="C1423" s="91"/>
      <c r="D1423" s="91"/>
      <c r="E1423" s="91"/>
    </row>
    <row r="1424" spans="1:5" ht="15.75" thickBot="1" x14ac:dyDescent="0.3">
      <c r="A1424" s="75" t="s">
        <v>51</v>
      </c>
      <c r="B1424" s="91"/>
      <c r="C1424" s="91"/>
      <c r="D1424" s="91"/>
      <c r="E1424" s="91"/>
    </row>
    <row r="1425" spans="1:5" ht="15.75" thickBot="1" x14ac:dyDescent="0.3">
      <c r="A1425" s="88" t="s">
        <v>25</v>
      </c>
      <c r="B1425" s="89"/>
      <c r="C1425" s="89"/>
      <c r="D1425" s="89"/>
      <c r="E1425" s="89"/>
    </row>
    <row r="1426" spans="1:5" ht="15.75" thickBot="1" x14ac:dyDescent="0.3">
      <c r="A1426" s="75" t="s">
        <v>50</v>
      </c>
      <c r="B1426" s="91"/>
      <c r="C1426" s="91"/>
      <c r="D1426" s="91"/>
      <c r="E1426" s="91"/>
    </row>
    <row r="1427" spans="1:5" ht="15.75" thickBot="1" x14ac:dyDescent="0.3">
      <c r="A1427" s="75" t="s">
        <v>51</v>
      </c>
      <c r="B1427" s="91"/>
      <c r="C1427" s="91"/>
      <c r="D1427" s="91"/>
      <c r="E1427" s="91"/>
    </row>
    <row r="1428" spans="1:5" ht="15.75" thickBot="1" x14ac:dyDescent="0.3">
      <c r="A1428" s="88" t="s">
        <v>3</v>
      </c>
      <c r="B1428" s="89"/>
      <c r="C1428" s="89"/>
      <c r="D1428" s="89"/>
      <c r="E1428" s="89"/>
    </row>
    <row r="1429" spans="1:5" ht="15.75" thickBot="1" x14ac:dyDescent="0.3">
      <c r="A1429" s="75" t="s">
        <v>50</v>
      </c>
      <c r="B1429" s="91"/>
      <c r="C1429" s="91"/>
      <c r="D1429" s="91"/>
      <c r="E1429" s="91"/>
    </row>
    <row r="1430" spans="1:5" ht="15.75" thickBot="1" x14ac:dyDescent="0.3">
      <c r="A1430" s="75" t="s">
        <v>51</v>
      </c>
      <c r="B1430" s="91"/>
      <c r="C1430" s="91"/>
      <c r="D1430" s="91"/>
      <c r="E1430" s="91"/>
    </row>
    <row r="1431" spans="1:5" ht="24.75" thickBot="1" x14ac:dyDescent="0.3">
      <c r="A1431" s="100" t="s">
        <v>133</v>
      </c>
      <c r="B1431" s="107">
        <f>B1428+B1422+B1425+B1419+B1416+B1413+B1410</f>
        <v>185400</v>
      </c>
      <c r="C1431" s="107">
        <f>C1428+C1422+C1425+C1419+C1416+C1413+C1410</f>
        <v>186000</v>
      </c>
      <c r="D1431" s="107">
        <f>D1428+D1422+D1425+D1419+D1416+D1413+D1410</f>
        <v>191000</v>
      </c>
      <c r="E1431" s="107">
        <f>E1428+E1422+E1425+E1419+E1416+E1413+E1410</f>
        <v>196000</v>
      </c>
    </row>
    <row r="1432" spans="1:5" ht="15.75" thickBot="1" x14ac:dyDescent="0.3">
      <c r="A1432" s="80" t="s">
        <v>36</v>
      </c>
      <c r="B1432" s="81">
        <f>IF(B1431-B1402=0,0,"Error")</f>
        <v>0</v>
      </c>
      <c r="C1432" s="81">
        <f>IF(C1431-C1402=0,0,"Error")</f>
        <v>0</v>
      </c>
      <c r="D1432" s="81">
        <f>IF(D1431-D1402=0,0,"Error")</f>
        <v>0</v>
      </c>
      <c r="E1432" s="81">
        <f>IF(E1431-E1402=0,0,"Error")</f>
        <v>0</v>
      </c>
    </row>
    <row r="1433" spans="1:5" ht="15.75" thickBot="1" x14ac:dyDescent="0.3">
      <c r="A1433" s="108" t="s">
        <v>79</v>
      </c>
      <c r="B1433" s="741" t="s">
        <v>137</v>
      </c>
      <c r="C1433" s="742"/>
      <c r="D1433" s="742"/>
      <c r="E1433" s="743"/>
    </row>
    <row r="1434" spans="1:5" ht="27.6" customHeight="1" thickBot="1" x14ac:dyDescent="0.3">
      <c r="A1434" s="66" t="s">
        <v>9</v>
      </c>
      <c r="B1434" s="644" t="s">
        <v>138</v>
      </c>
      <c r="C1434" s="645"/>
      <c r="D1434" s="645"/>
      <c r="E1434" s="530"/>
    </row>
    <row r="1435" spans="1:5" ht="15.75" thickBot="1" x14ac:dyDescent="0.3">
      <c r="A1435" s="66" t="s">
        <v>14</v>
      </c>
      <c r="B1435" s="726" t="s">
        <v>139</v>
      </c>
      <c r="C1435" s="727"/>
      <c r="D1435" s="727"/>
      <c r="E1435" s="728"/>
    </row>
    <row r="1436" spans="1:5" x14ac:dyDescent="0.25">
      <c r="A1436" s="722"/>
      <c r="B1436" s="103">
        <v>2019</v>
      </c>
      <c r="C1436" s="103">
        <v>2020</v>
      </c>
      <c r="D1436" s="103">
        <v>2021</v>
      </c>
      <c r="E1436" s="103">
        <v>2022</v>
      </c>
    </row>
    <row r="1437" spans="1:5" ht="15.75" thickBot="1" x14ac:dyDescent="0.3">
      <c r="A1437" s="723"/>
      <c r="B1437" s="104" t="s">
        <v>6</v>
      </c>
      <c r="C1437" s="104" t="s">
        <v>6</v>
      </c>
      <c r="D1437" s="104" t="s">
        <v>6</v>
      </c>
      <c r="E1437" s="104" t="s">
        <v>6</v>
      </c>
    </row>
    <row r="1438" spans="1:5" ht="15.75" customHeight="1" thickBot="1" x14ac:dyDescent="0.3">
      <c r="A1438" s="66" t="s">
        <v>8</v>
      </c>
      <c r="B1438" s="105">
        <v>350</v>
      </c>
      <c r="C1438" s="105">
        <v>350</v>
      </c>
      <c r="D1438" s="105">
        <v>350</v>
      </c>
      <c r="E1438" s="105">
        <v>350</v>
      </c>
    </row>
    <row r="1439" spans="1:5" ht="15.75" thickBot="1" x14ac:dyDescent="0.3">
      <c r="A1439" s="66" t="s">
        <v>15</v>
      </c>
      <c r="B1439" s="105">
        <v>252000</v>
      </c>
      <c r="C1439" s="105">
        <v>252000</v>
      </c>
      <c r="D1439" s="105">
        <v>252000</v>
      </c>
      <c r="E1439" s="105">
        <v>252000</v>
      </c>
    </row>
    <row r="1440" spans="1:5" ht="15.75" thickBot="1" x14ac:dyDescent="0.3">
      <c r="A1440" s="66" t="s">
        <v>23</v>
      </c>
      <c r="B1440" s="106">
        <f>B1439/B1438</f>
        <v>720</v>
      </c>
      <c r="C1440" s="106">
        <f>C1439/C1438</f>
        <v>720</v>
      </c>
      <c r="D1440" s="106">
        <f>D1439/D1438</f>
        <v>720</v>
      </c>
      <c r="E1440" s="106">
        <f>E1439/E1438</f>
        <v>720</v>
      </c>
    </row>
    <row r="1441" spans="1:5" ht="15.75" thickBot="1" x14ac:dyDescent="0.3">
      <c r="A1441" s="66" t="s">
        <v>16</v>
      </c>
      <c r="B1441" s="65" t="e">
        <f>B1438/A1438-1</f>
        <v>#VALUE!</v>
      </c>
      <c r="C1441" s="65">
        <f t="shared" ref="C1441:D1443" si="54">C1438/B1438-1</f>
        <v>0</v>
      </c>
      <c r="D1441" s="65">
        <f t="shared" si="54"/>
        <v>0</v>
      </c>
      <c r="E1441" s="65">
        <f>E1438/D1438-1</f>
        <v>0</v>
      </c>
    </row>
    <row r="1442" spans="1:5" ht="15.75" thickBot="1" x14ac:dyDescent="0.3">
      <c r="A1442" s="66" t="s">
        <v>17</v>
      </c>
      <c r="B1442" s="65" t="e">
        <f>B1439/A1439-1</f>
        <v>#VALUE!</v>
      </c>
      <c r="C1442" s="65">
        <f t="shared" si="54"/>
        <v>0</v>
      </c>
      <c r="D1442" s="65">
        <f t="shared" si="54"/>
        <v>0</v>
      </c>
      <c r="E1442" s="65">
        <f>E1439/D1439-1</f>
        <v>0</v>
      </c>
    </row>
    <row r="1443" spans="1:5" ht="15.75" thickBot="1" x14ac:dyDescent="0.3">
      <c r="A1443" s="66" t="s">
        <v>18</v>
      </c>
      <c r="B1443" s="65" t="e">
        <f>B1440/A1440-1</f>
        <v>#VALUE!</v>
      </c>
      <c r="C1443" s="65">
        <f t="shared" si="54"/>
        <v>0</v>
      </c>
      <c r="D1443" s="65">
        <f t="shared" si="54"/>
        <v>0</v>
      </c>
      <c r="E1443" s="65">
        <f>E1440/D1440-1</f>
        <v>0</v>
      </c>
    </row>
    <row r="1444" spans="1:5" ht="15.75" thickBot="1" x14ac:dyDescent="0.3">
      <c r="A1444" s="716" t="s">
        <v>110</v>
      </c>
      <c r="B1444" s="717"/>
      <c r="C1444" s="717"/>
      <c r="D1444" s="717"/>
      <c r="E1444" s="718"/>
    </row>
    <row r="1445" spans="1:5" x14ac:dyDescent="0.25">
      <c r="A1445" s="722"/>
      <c r="B1445" s="85">
        <v>2019</v>
      </c>
      <c r="C1445" s="85">
        <v>2020</v>
      </c>
      <c r="D1445" s="85">
        <v>2021</v>
      </c>
      <c r="E1445" s="85">
        <v>2021</v>
      </c>
    </row>
    <row r="1446" spans="1:5" ht="15.75" thickBot="1" x14ac:dyDescent="0.3">
      <c r="A1446" s="723"/>
      <c r="B1446" s="86" t="s">
        <v>6</v>
      </c>
      <c r="C1446" s="86" t="s">
        <v>6</v>
      </c>
      <c r="D1446" s="86" t="s">
        <v>6</v>
      </c>
      <c r="E1446" s="86" t="s">
        <v>6</v>
      </c>
    </row>
    <row r="1447" spans="1:5" ht="15.75" thickBot="1" x14ac:dyDescent="0.3">
      <c r="A1447" s="88" t="s">
        <v>0</v>
      </c>
      <c r="B1447" s="89">
        <v>215900</v>
      </c>
      <c r="C1447" s="89">
        <v>215900</v>
      </c>
      <c r="D1447" s="89">
        <v>215900</v>
      </c>
      <c r="E1447" s="89">
        <v>215900</v>
      </c>
    </row>
    <row r="1448" spans="1:5" ht="15.75" thickBot="1" x14ac:dyDescent="0.3">
      <c r="A1448" s="75" t="s">
        <v>50</v>
      </c>
      <c r="B1448" s="89">
        <v>215900</v>
      </c>
      <c r="C1448" s="89">
        <v>215900</v>
      </c>
      <c r="D1448" s="89">
        <v>215900</v>
      </c>
      <c r="E1448" s="89">
        <v>215900</v>
      </c>
    </row>
    <row r="1449" spans="1:5" ht="15.75" thickBot="1" x14ac:dyDescent="0.3">
      <c r="A1449" s="75" t="s">
        <v>51</v>
      </c>
      <c r="B1449" s="91"/>
      <c r="C1449" s="91"/>
      <c r="D1449" s="91"/>
      <c r="E1449" s="91"/>
    </row>
    <row r="1450" spans="1:5" ht="15.75" thickBot="1" x14ac:dyDescent="0.3">
      <c r="A1450" s="88" t="s">
        <v>32</v>
      </c>
      <c r="B1450" s="89">
        <v>36100</v>
      </c>
      <c r="C1450" s="89">
        <v>36100</v>
      </c>
      <c r="D1450" s="89">
        <v>36100</v>
      </c>
      <c r="E1450" s="89">
        <v>36100</v>
      </c>
    </row>
    <row r="1451" spans="1:5" ht="15.75" thickBot="1" x14ac:dyDescent="0.3">
      <c r="A1451" s="75" t="s">
        <v>50</v>
      </c>
      <c r="B1451" s="89">
        <v>36100</v>
      </c>
      <c r="C1451" s="89">
        <v>36100</v>
      </c>
      <c r="D1451" s="89">
        <v>36100</v>
      </c>
      <c r="E1451" s="89">
        <v>36100</v>
      </c>
    </row>
    <row r="1452" spans="1:5" ht="15.75" thickBot="1" x14ac:dyDescent="0.3">
      <c r="A1452" s="75" t="s">
        <v>51</v>
      </c>
      <c r="B1452" s="91"/>
      <c r="C1452" s="91"/>
      <c r="D1452" s="91"/>
      <c r="E1452" s="91"/>
    </row>
    <row r="1453" spans="1:5" ht="15.75" thickBot="1" x14ac:dyDescent="0.3">
      <c r="A1453" s="88" t="s">
        <v>1</v>
      </c>
      <c r="B1453" s="89"/>
      <c r="C1453" s="89"/>
      <c r="D1453" s="89"/>
      <c r="E1453" s="89"/>
    </row>
    <row r="1454" spans="1:5" ht="15.75" thickBot="1" x14ac:dyDescent="0.3">
      <c r="A1454" s="75" t="s">
        <v>50</v>
      </c>
      <c r="B1454" s="91"/>
      <c r="C1454" s="91"/>
      <c r="D1454" s="91"/>
      <c r="E1454" s="91"/>
    </row>
    <row r="1455" spans="1:5" ht="15.75" thickBot="1" x14ac:dyDescent="0.3">
      <c r="A1455" s="75" t="s">
        <v>51</v>
      </c>
      <c r="B1455" s="91"/>
      <c r="C1455" s="91"/>
      <c r="D1455" s="91"/>
      <c r="E1455" s="91"/>
    </row>
    <row r="1456" spans="1:5" ht="15.75" thickBot="1" x14ac:dyDescent="0.3">
      <c r="A1456" s="88" t="s">
        <v>2</v>
      </c>
      <c r="B1456" s="89"/>
      <c r="C1456" s="89"/>
      <c r="D1456" s="89"/>
      <c r="E1456" s="89"/>
    </row>
    <row r="1457" spans="1:5" ht="15.75" thickBot="1" x14ac:dyDescent="0.3">
      <c r="A1457" s="75" t="s">
        <v>50</v>
      </c>
      <c r="B1457" s="91"/>
      <c r="C1457" s="91"/>
      <c r="D1457" s="91"/>
      <c r="E1457" s="91"/>
    </row>
    <row r="1458" spans="1:5" ht="15.75" thickBot="1" x14ac:dyDescent="0.3">
      <c r="A1458" s="75" t="s">
        <v>51</v>
      </c>
      <c r="B1458" s="91"/>
      <c r="C1458" s="91"/>
      <c r="D1458" s="91"/>
      <c r="E1458" s="91"/>
    </row>
    <row r="1459" spans="1:5" ht="15.75" thickBot="1" x14ac:dyDescent="0.3">
      <c r="A1459" s="88" t="s">
        <v>24</v>
      </c>
      <c r="B1459" s="89"/>
      <c r="C1459" s="89"/>
      <c r="D1459" s="89"/>
      <c r="E1459" s="89"/>
    </row>
    <row r="1460" spans="1:5" ht="15.75" thickBot="1" x14ac:dyDescent="0.3">
      <c r="A1460" s="75" t="s">
        <v>50</v>
      </c>
      <c r="B1460" s="91"/>
      <c r="C1460" s="91"/>
      <c r="D1460" s="91"/>
      <c r="E1460" s="91"/>
    </row>
    <row r="1461" spans="1:5" ht="15.75" thickBot="1" x14ac:dyDescent="0.3">
      <c r="A1461" s="75" t="s">
        <v>51</v>
      </c>
      <c r="B1461" s="91"/>
      <c r="C1461" s="91"/>
      <c r="D1461" s="91"/>
      <c r="E1461" s="91"/>
    </row>
    <row r="1462" spans="1:5" ht="15.75" thickBot="1" x14ac:dyDescent="0.3">
      <c r="A1462" s="88" t="s">
        <v>25</v>
      </c>
      <c r="B1462" s="89"/>
      <c r="C1462" s="89"/>
      <c r="D1462" s="89"/>
      <c r="E1462" s="89"/>
    </row>
    <row r="1463" spans="1:5" ht="15.75" thickBot="1" x14ac:dyDescent="0.3">
      <c r="A1463" s="75" t="s">
        <v>50</v>
      </c>
      <c r="B1463" s="91"/>
      <c r="C1463" s="91"/>
      <c r="D1463" s="91"/>
      <c r="E1463" s="91"/>
    </row>
    <row r="1464" spans="1:5" ht="15.75" thickBot="1" x14ac:dyDescent="0.3">
      <c r="A1464" s="75" t="s">
        <v>51</v>
      </c>
      <c r="B1464" s="91"/>
      <c r="C1464" s="91"/>
      <c r="D1464" s="91"/>
      <c r="E1464" s="91"/>
    </row>
    <row r="1465" spans="1:5" ht="15.75" thickBot="1" x14ac:dyDescent="0.3">
      <c r="A1465" s="88" t="s">
        <v>3</v>
      </c>
      <c r="B1465" s="89"/>
      <c r="C1465" s="89"/>
      <c r="D1465" s="89"/>
      <c r="E1465" s="89"/>
    </row>
    <row r="1466" spans="1:5" ht="15.75" thickBot="1" x14ac:dyDescent="0.3">
      <c r="A1466" s="75" t="s">
        <v>50</v>
      </c>
      <c r="B1466" s="91"/>
      <c r="C1466" s="91"/>
      <c r="D1466" s="91"/>
      <c r="E1466" s="91"/>
    </row>
    <row r="1467" spans="1:5" ht="15.75" thickBot="1" x14ac:dyDescent="0.3">
      <c r="A1467" s="75" t="s">
        <v>51</v>
      </c>
      <c r="B1467" s="91"/>
      <c r="C1467" s="91"/>
      <c r="D1467" s="91"/>
      <c r="E1467" s="91"/>
    </row>
    <row r="1468" spans="1:5" ht="24.75" thickBot="1" x14ac:dyDescent="0.3">
      <c r="A1468" s="100" t="s">
        <v>133</v>
      </c>
      <c r="B1468" s="107">
        <f>B1465+B1459+B1462+B1456+B1453+B1450+B1447</f>
        <v>252000</v>
      </c>
      <c r="C1468" s="107">
        <f>C1465+C1459+C1462+C1456+C1453+C1450+C1447</f>
        <v>252000</v>
      </c>
      <c r="D1468" s="107">
        <f>D1465+D1459+D1462+D1456+D1453+D1450+D1447</f>
        <v>252000</v>
      </c>
      <c r="E1468" s="107">
        <f>E1465+E1459+E1462+E1456+E1453+E1450+E1447</f>
        <v>252000</v>
      </c>
    </row>
    <row r="1469" spans="1:5" ht="15.75" thickBot="1" x14ac:dyDescent="0.3">
      <c r="A1469" s="80" t="s">
        <v>36</v>
      </c>
      <c r="B1469" s="81">
        <f>IF(B1468-B1439=0,0,"Error")</f>
        <v>0</v>
      </c>
      <c r="C1469" s="81">
        <f>IF(C1468-C1439=0,0,"Error")</f>
        <v>0</v>
      </c>
      <c r="D1469" s="81">
        <f>IF(D1468-D1439=0,0,"Error")</f>
        <v>0</v>
      </c>
      <c r="E1469" s="81">
        <f>IF(E1468-E1439=0,0,"Error")</f>
        <v>0</v>
      </c>
    </row>
    <row r="1470" spans="1:5" ht="15.75" thickBot="1" x14ac:dyDescent="0.3">
      <c r="A1470" s="108" t="s">
        <v>81</v>
      </c>
      <c r="B1470" s="741" t="s">
        <v>140</v>
      </c>
      <c r="C1470" s="742"/>
      <c r="D1470" s="742"/>
      <c r="E1470" s="743"/>
    </row>
    <row r="1471" spans="1:5" ht="15.75" thickBot="1" x14ac:dyDescent="0.3">
      <c r="A1471" s="66" t="s">
        <v>9</v>
      </c>
      <c r="B1471" s="644" t="s">
        <v>141</v>
      </c>
      <c r="C1471" s="645"/>
      <c r="D1471" s="645"/>
      <c r="E1471" s="530"/>
    </row>
    <row r="1472" spans="1:5" ht="15.75" thickBot="1" x14ac:dyDescent="0.3">
      <c r="A1472" s="66" t="s">
        <v>14</v>
      </c>
      <c r="B1472" s="726" t="s">
        <v>142</v>
      </c>
      <c r="C1472" s="727"/>
      <c r="D1472" s="727"/>
      <c r="E1472" s="728"/>
    </row>
    <row r="1473" spans="1:5" x14ac:dyDescent="0.25">
      <c r="A1473" s="722"/>
      <c r="B1473" s="103">
        <v>2019</v>
      </c>
      <c r="C1473" s="103">
        <v>2020</v>
      </c>
      <c r="D1473" s="103">
        <v>2021</v>
      </c>
      <c r="E1473" s="103">
        <v>2022</v>
      </c>
    </row>
    <row r="1474" spans="1:5" ht="15.75" thickBot="1" x14ac:dyDescent="0.3">
      <c r="A1474" s="723"/>
      <c r="B1474" s="104" t="s">
        <v>6</v>
      </c>
      <c r="C1474" s="104" t="s">
        <v>6</v>
      </c>
      <c r="D1474" s="104" t="s">
        <v>6</v>
      </c>
      <c r="E1474" s="104" t="s">
        <v>6</v>
      </c>
    </row>
    <row r="1475" spans="1:5" ht="15.75" thickBot="1" x14ac:dyDescent="0.3">
      <c r="A1475" s="66" t="s">
        <v>8</v>
      </c>
      <c r="B1475" s="105">
        <v>0</v>
      </c>
      <c r="C1475" s="105">
        <v>4</v>
      </c>
      <c r="D1475" s="105">
        <v>4</v>
      </c>
      <c r="E1475" s="105">
        <v>4</v>
      </c>
    </row>
    <row r="1476" spans="1:5" ht="15.75" thickBot="1" x14ac:dyDescent="0.3">
      <c r="A1476" s="66" t="s">
        <v>15</v>
      </c>
      <c r="B1476" s="105">
        <v>0</v>
      </c>
      <c r="C1476" s="105">
        <v>24000</v>
      </c>
      <c r="D1476" s="105">
        <v>24000</v>
      </c>
      <c r="E1476" s="105">
        <v>24000</v>
      </c>
    </row>
    <row r="1477" spans="1:5" ht="15.75" thickBot="1" x14ac:dyDescent="0.3">
      <c r="A1477" s="66" t="s">
        <v>23</v>
      </c>
      <c r="B1477" s="106" t="e">
        <f>B1476/B1475</f>
        <v>#DIV/0!</v>
      </c>
      <c r="C1477" s="106">
        <f>C1476/C1475</f>
        <v>6000</v>
      </c>
      <c r="D1477" s="106">
        <f>D1476/D1475</f>
        <v>6000</v>
      </c>
      <c r="E1477" s="106">
        <f>E1476/E1475</f>
        <v>6000</v>
      </c>
    </row>
    <row r="1478" spans="1:5" ht="15.75" thickBot="1" x14ac:dyDescent="0.3">
      <c r="A1478" s="66" t="s">
        <v>16</v>
      </c>
      <c r="B1478" s="65" t="e">
        <f t="shared" ref="B1478:D1480" si="55">B1475/A1475-1</f>
        <v>#VALUE!</v>
      </c>
      <c r="C1478" s="65" t="e">
        <f t="shared" si="55"/>
        <v>#DIV/0!</v>
      </c>
      <c r="D1478" s="65">
        <f t="shared" si="55"/>
        <v>0</v>
      </c>
      <c r="E1478" s="65">
        <f>E1475/D1475-1</f>
        <v>0</v>
      </c>
    </row>
    <row r="1479" spans="1:5" ht="15.75" thickBot="1" x14ac:dyDescent="0.3">
      <c r="A1479" s="66" t="s">
        <v>17</v>
      </c>
      <c r="B1479" s="65" t="e">
        <f t="shared" si="55"/>
        <v>#VALUE!</v>
      </c>
      <c r="C1479" s="65" t="e">
        <f t="shared" si="55"/>
        <v>#DIV/0!</v>
      </c>
      <c r="D1479" s="65">
        <f t="shared" si="55"/>
        <v>0</v>
      </c>
      <c r="E1479" s="65">
        <f>E1476/D1476-1</f>
        <v>0</v>
      </c>
    </row>
    <row r="1480" spans="1:5" ht="15.75" thickBot="1" x14ac:dyDescent="0.3">
      <c r="A1480" s="66" t="s">
        <v>18</v>
      </c>
      <c r="B1480" s="65" t="e">
        <f t="shared" si="55"/>
        <v>#DIV/0!</v>
      </c>
      <c r="C1480" s="65" t="e">
        <f t="shared" si="55"/>
        <v>#DIV/0!</v>
      </c>
      <c r="D1480" s="65">
        <f t="shared" si="55"/>
        <v>0</v>
      </c>
      <c r="E1480" s="65">
        <f>E1477/D1477-1</f>
        <v>0</v>
      </c>
    </row>
    <row r="1481" spans="1:5" ht="15.75" thickBot="1" x14ac:dyDescent="0.3">
      <c r="A1481" s="716" t="s">
        <v>162</v>
      </c>
      <c r="B1481" s="717"/>
      <c r="C1481" s="717"/>
      <c r="D1481" s="717"/>
      <c r="E1481" s="718"/>
    </row>
    <row r="1482" spans="1:5" x14ac:dyDescent="0.25">
      <c r="A1482" s="722"/>
      <c r="B1482" s="85">
        <v>2019</v>
      </c>
      <c r="C1482" s="85">
        <v>2020</v>
      </c>
      <c r="D1482" s="85">
        <v>2021</v>
      </c>
      <c r="E1482" s="85">
        <v>2022</v>
      </c>
    </row>
    <row r="1483" spans="1:5" ht="15.75" thickBot="1" x14ac:dyDescent="0.3">
      <c r="A1483" s="723"/>
      <c r="B1483" s="86" t="s">
        <v>6</v>
      </c>
      <c r="C1483" s="86" t="s">
        <v>6</v>
      </c>
      <c r="D1483" s="86" t="s">
        <v>6</v>
      </c>
      <c r="E1483" s="86" t="s">
        <v>6</v>
      </c>
    </row>
    <row r="1484" spans="1:5" ht="15.75" thickBot="1" x14ac:dyDescent="0.3">
      <c r="A1484" s="88" t="s">
        <v>0</v>
      </c>
      <c r="B1484" s="89"/>
      <c r="C1484" s="89"/>
      <c r="D1484" s="89"/>
      <c r="E1484" s="89"/>
    </row>
    <row r="1485" spans="1:5" ht="15.75" thickBot="1" x14ac:dyDescent="0.3">
      <c r="A1485" s="75" t="s">
        <v>50</v>
      </c>
      <c r="B1485" s="89"/>
      <c r="C1485" s="89"/>
      <c r="D1485" s="89"/>
      <c r="E1485" s="89"/>
    </row>
    <row r="1486" spans="1:5" ht="15.75" thickBot="1" x14ac:dyDescent="0.3">
      <c r="A1486" s="75" t="s">
        <v>51</v>
      </c>
      <c r="B1486" s="91"/>
      <c r="C1486" s="91"/>
      <c r="D1486" s="91"/>
      <c r="E1486" s="91"/>
    </row>
    <row r="1487" spans="1:5" ht="15.75" thickBot="1" x14ac:dyDescent="0.3">
      <c r="A1487" s="88" t="s">
        <v>32</v>
      </c>
      <c r="B1487" s="89"/>
      <c r="C1487" s="89"/>
      <c r="D1487" s="89"/>
      <c r="E1487" s="89"/>
    </row>
    <row r="1488" spans="1:5" ht="15.75" thickBot="1" x14ac:dyDescent="0.3">
      <c r="A1488" s="75" t="s">
        <v>50</v>
      </c>
      <c r="B1488" s="89"/>
      <c r="C1488" s="89"/>
      <c r="D1488" s="89"/>
      <c r="E1488" s="89"/>
    </row>
    <row r="1489" spans="1:5" ht="15.75" thickBot="1" x14ac:dyDescent="0.3">
      <c r="A1489" s="75" t="s">
        <v>51</v>
      </c>
      <c r="B1489" s="91"/>
      <c r="C1489" s="91"/>
      <c r="D1489" s="91"/>
      <c r="E1489" s="91"/>
    </row>
    <row r="1490" spans="1:5" ht="15.75" thickBot="1" x14ac:dyDescent="0.3">
      <c r="A1490" s="88" t="s">
        <v>1</v>
      </c>
      <c r="B1490" s="89"/>
      <c r="C1490" s="89">
        <f>+C1491</f>
        <v>24000</v>
      </c>
      <c r="D1490" s="89">
        <f>+D1491</f>
        <v>24000</v>
      </c>
      <c r="E1490" s="89">
        <f>+E1491</f>
        <v>24000</v>
      </c>
    </row>
    <row r="1491" spans="1:5" ht="15.75" thickBot="1" x14ac:dyDescent="0.3">
      <c r="A1491" s="75" t="s">
        <v>50</v>
      </c>
      <c r="B1491" s="91"/>
      <c r="C1491" s="91">
        <v>24000</v>
      </c>
      <c r="D1491" s="91">
        <v>24000</v>
      </c>
      <c r="E1491" s="91">
        <v>24000</v>
      </c>
    </row>
    <row r="1492" spans="1:5" ht="15.75" thickBot="1" x14ac:dyDescent="0.3">
      <c r="A1492" s="75" t="s">
        <v>51</v>
      </c>
      <c r="B1492" s="91"/>
      <c r="C1492" s="91"/>
      <c r="D1492" s="91"/>
      <c r="E1492" s="91"/>
    </row>
    <row r="1493" spans="1:5" ht="15.75" thickBot="1" x14ac:dyDescent="0.3">
      <c r="A1493" s="88" t="s">
        <v>2</v>
      </c>
      <c r="B1493" s="89"/>
      <c r="C1493" s="89"/>
      <c r="D1493" s="89"/>
      <c r="E1493" s="89"/>
    </row>
    <row r="1494" spans="1:5" ht="15.75" thickBot="1" x14ac:dyDescent="0.3">
      <c r="A1494" s="75" t="s">
        <v>50</v>
      </c>
      <c r="B1494" s="91"/>
      <c r="C1494" s="91"/>
      <c r="D1494" s="91"/>
      <c r="E1494" s="91"/>
    </row>
    <row r="1495" spans="1:5" ht="15.75" thickBot="1" x14ac:dyDescent="0.3">
      <c r="A1495" s="75" t="s">
        <v>51</v>
      </c>
      <c r="B1495" s="91"/>
      <c r="C1495" s="91"/>
      <c r="D1495" s="91"/>
      <c r="E1495" s="91"/>
    </row>
    <row r="1496" spans="1:5" ht="15.75" thickBot="1" x14ac:dyDescent="0.3">
      <c r="A1496" s="88" t="s">
        <v>24</v>
      </c>
      <c r="B1496" s="89"/>
      <c r="C1496" s="89"/>
      <c r="D1496" s="89"/>
      <c r="E1496" s="89"/>
    </row>
    <row r="1497" spans="1:5" ht="15.75" thickBot="1" x14ac:dyDescent="0.3">
      <c r="A1497" s="75" t="s">
        <v>50</v>
      </c>
      <c r="B1497" s="91"/>
      <c r="C1497" s="91"/>
      <c r="D1497" s="91"/>
      <c r="E1497" s="91"/>
    </row>
    <row r="1498" spans="1:5" ht="15.75" thickBot="1" x14ac:dyDescent="0.3">
      <c r="A1498" s="75" t="s">
        <v>51</v>
      </c>
      <c r="B1498" s="91"/>
      <c r="C1498" s="91"/>
      <c r="D1498" s="91"/>
      <c r="E1498" s="91"/>
    </row>
    <row r="1499" spans="1:5" ht="15.75" thickBot="1" x14ac:dyDescent="0.3">
      <c r="A1499" s="88" t="s">
        <v>25</v>
      </c>
      <c r="B1499" s="89"/>
      <c r="C1499" s="89"/>
      <c r="D1499" s="89"/>
      <c r="E1499" s="89"/>
    </row>
    <row r="1500" spans="1:5" ht="15.75" thickBot="1" x14ac:dyDescent="0.3">
      <c r="A1500" s="75" t="s">
        <v>50</v>
      </c>
      <c r="B1500" s="91"/>
      <c r="C1500" s="91"/>
      <c r="D1500" s="91"/>
      <c r="E1500" s="91"/>
    </row>
    <row r="1501" spans="1:5" ht="15.75" thickBot="1" x14ac:dyDescent="0.3">
      <c r="A1501" s="75" t="s">
        <v>51</v>
      </c>
      <c r="B1501" s="91"/>
      <c r="C1501" s="91"/>
      <c r="D1501" s="91"/>
      <c r="E1501" s="91"/>
    </row>
    <row r="1502" spans="1:5" ht="15.75" thickBot="1" x14ac:dyDescent="0.3">
      <c r="A1502" s="88" t="s">
        <v>3</v>
      </c>
      <c r="B1502" s="89"/>
      <c r="C1502" s="89"/>
      <c r="D1502" s="89"/>
      <c r="E1502" s="89"/>
    </row>
    <row r="1503" spans="1:5" ht="15.75" thickBot="1" x14ac:dyDescent="0.3">
      <c r="A1503" s="75" t="s">
        <v>50</v>
      </c>
      <c r="B1503" s="91"/>
      <c r="C1503" s="91"/>
      <c r="D1503" s="91"/>
      <c r="E1503" s="91"/>
    </row>
    <row r="1504" spans="1:5" ht="15.75" thickBot="1" x14ac:dyDescent="0.3">
      <c r="A1504" s="75" t="s">
        <v>51</v>
      </c>
      <c r="B1504" s="91"/>
      <c r="C1504" s="91"/>
      <c r="D1504" s="91"/>
      <c r="E1504" s="91"/>
    </row>
    <row r="1505" spans="1:5" ht="24.75" thickBot="1" x14ac:dyDescent="0.3">
      <c r="A1505" s="100" t="s">
        <v>133</v>
      </c>
      <c r="B1505" s="107">
        <f>B1502+B1496+B1499+B1493+B1490+B1487+B1484</f>
        <v>0</v>
      </c>
      <c r="C1505" s="107">
        <f>C1502+C1496+C1499+C1493+C1490+C1487+C1484</f>
        <v>24000</v>
      </c>
      <c r="D1505" s="107">
        <f>D1502+D1496+D1499+D1493+D1490+D1487+D1484</f>
        <v>24000</v>
      </c>
      <c r="E1505" s="107">
        <f>E1502+E1496+E1499+E1493+E1490+E1487+E1484</f>
        <v>24000</v>
      </c>
    </row>
    <row r="1506" spans="1:5" ht="15.75" thickBot="1" x14ac:dyDescent="0.3">
      <c r="A1506" s="80" t="s">
        <v>36</v>
      </c>
      <c r="B1506" s="81">
        <f>IF(B1505-B1476=0,0,"Error")</f>
        <v>0</v>
      </c>
      <c r="C1506" s="81">
        <f>IF(C1505-C1476=0,0,"Error")</f>
        <v>0</v>
      </c>
      <c r="D1506" s="81">
        <f>IF(D1505-D1476=0,0,"Error")</f>
        <v>0</v>
      </c>
      <c r="E1506" s="81">
        <f>IF(E1505-E1476=0,0,"Error")</f>
        <v>0</v>
      </c>
    </row>
    <row r="1507" spans="1:5" ht="15.75" thickBot="1" x14ac:dyDescent="0.3">
      <c r="A1507" s="719" t="s">
        <v>38</v>
      </c>
      <c r="B1507" s="720"/>
      <c r="C1507" s="720"/>
      <c r="D1507" s="720"/>
      <c r="E1507" s="721"/>
    </row>
    <row r="1508" spans="1:5" ht="15.75" thickBot="1" x14ac:dyDescent="0.3">
      <c r="A1508" s="719" t="s">
        <v>42</v>
      </c>
      <c r="B1508" s="720"/>
      <c r="C1508" s="720"/>
      <c r="D1508" s="720"/>
      <c r="E1508" s="721"/>
    </row>
    <row r="1509" spans="1:5" ht="15.75" thickBot="1" x14ac:dyDescent="0.3">
      <c r="A1509" s="73" t="s">
        <v>45</v>
      </c>
      <c r="B1509" s="729" t="s">
        <v>143</v>
      </c>
      <c r="C1509" s="730"/>
      <c r="D1509" s="731"/>
      <c r="E1509" s="732"/>
    </row>
    <row r="1510" spans="1:5" ht="23.25" thickBot="1" x14ac:dyDescent="0.3">
      <c r="A1510" s="73" t="s">
        <v>52</v>
      </c>
      <c r="B1510" s="73" t="s">
        <v>144</v>
      </c>
      <c r="C1510" s="84" t="s">
        <v>53</v>
      </c>
      <c r="D1510" s="731"/>
      <c r="E1510" s="732"/>
    </row>
    <row r="1511" spans="1:5" ht="49.5" customHeight="1" thickBot="1" x14ac:dyDescent="0.3">
      <c r="A1511" s="66" t="s">
        <v>9</v>
      </c>
      <c r="B1511" s="644" t="s">
        <v>145</v>
      </c>
      <c r="C1511" s="645"/>
      <c r="D1511" s="645"/>
      <c r="E1511" s="530"/>
    </row>
    <row r="1512" spans="1:5" ht="15.75" thickBot="1" x14ac:dyDescent="0.3">
      <c r="A1512" s="66" t="s">
        <v>14</v>
      </c>
      <c r="B1512" s="726" t="s">
        <v>146</v>
      </c>
      <c r="C1512" s="727"/>
      <c r="D1512" s="727"/>
      <c r="E1512" s="728"/>
    </row>
    <row r="1513" spans="1:5" x14ac:dyDescent="0.25">
      <c r="A1513" s="722"/>
      <c r="B1513" s="85">
        <v>2019</v>
      </c>
      <c r="C1513" s="85">
        <v>2020</v>
      </c>
      <c r="D1513" s="85">
        <v>2021</v>
      </c>
      <c r="E1513" s="85">
        <v>2022</v>
      </c>
    </row>
    <row r="1514" spans="1:5" ht="15.75" thickBot="1" x14ac:dyDescent="0.3">
      <c r="A1514" s="723"/>
      <c r="B1514" s="86" t="s">
        <v>6</v>
      </c>
      <c r="C1514" s="86" t="s">
        <v>6</v>
      </c>
      <c r="D1514" s="86" t="s">
        <v>6</v>
      </c>
      <c r="E1514" s="86" t="s">
        <v>6</v>
      </c>
    </row>
    <row r="1515" spans="1:5" ht="15.75" thickBot="1" x14ac:dyDescent="0.3">
      <c r="A1515" s="66" t="s">
        <v>8</v>
      </c>
      <c r="B1515" s="91">
        <v>0</v>
      </c>
      <c r="C1515" s="91">
        <v>1</v>
      </c>
      <c r="D1515" s="91">
        <v>0</v>
      </c>
      <c r="E1515" s="91">
        <v>0</v>
      </c>
    </row>
    <row r="1516" spans="1:5" ht="15.75" thickBot="1" x14ac:dyDescent="0.3">
      <c r="A1516" s="66" t="s">
        <v>15</v>
      </c>
      <c r="B1516" s="91">
        <v>0</v>
      </c>
      <c r="C1516" s="91">
        <v>60000</v>
      </c>
      <c r="D1516" s="91">
        <v>0</v>
      </c>
      <c r="E1516" s="91">
        <v>0</v>
      </c>
    </row>
    <row r="1517" spans="1:5" ht="15.75" thickBot="1" x14ac:dyDescent="0.3">
      <c r="A1517" s="66" t="s">
        <v>23</v>
      </c>
      <c r="B1517" s="91">
        <v>0</v>
      </c>
      <c r="C1517" s="91">
        <f>C1516/C1515</f>
        <v>60000</v>
      </c>
      <c r="D1517" s="91" t="e">
        <f>D1516/D1515</f>
        <v>#DIV/0!</v>
      </c>
      <c r="E1517" s="91" t="e">
        <f>E1516/E1515</f>
        <v>#DIV/0!</v>
      </c>
    </row>
    <row r="1518" spans="1:5" ht="15.75" thickBot="1" x14ac:dyDescent="0.3">
      <c r="A1518" s="66" t="s">
        <v>16</v>
      </c>
      <c r="B1518" s="87" t="e">
        <f>B1515/A1515-1</f>
        <v>#VALUE!</v>
      </c>
      <c r="C1518" s="87" t="e">
        <f t="shared" ref="C1518:D1520" si="56">C1515/B1515-1</f>
        <v>#DIV/0!</v>
      </c>
      <c r="D1518" s="87">
        <f t="shared" si="56"/>
        <v>-1</v>
      </c>
      <c r="E1518" s="87" t="e">
        <f>E1515/D1515-1</f>
        <v>#DIV/0!</v>
      </c>
    </row>
    <row r="1519" spans="1:5" ht="15.75" thickBot="1" x14ac:dyDescent="0.3">
      <c r="A1519" s="66" t="s">
        <v>17</v>
      </c>
      <c r="B1519" s="87" t="e">
        <f>B1516/A1516-1</f>
        <v>#VALUE!</v>
      </c>
      <c r="C1519" s="87" t="e">
        <f t="shared" si="56"/>
        <v>#DIV/0!</v>
      </c>
      <c r="D1519" s="87">
        <f t="shared" si="56"/>
        <v>-1</v>
      </c>
      <c r="E1519" s="87" t="e">
        <f>E1516/D1516-1</f>
        <v>#DIV/0!</v>
      </c>
    </row>
    <row r="1520" spans="1:5" ht="15.75" thickBot="1" x14ac:dyDescent="0.3">
      <c r="A1520" s="66" t="s">
        <v>18</v>
      </c>
      <c r="B1520" s="87" t="e">
        <f>B1517/A1517-1</f>
        <v>#VALUE!</v>
      </c>
      <c r="C1520" s="87" t="e">
        <f t="shared" si="56"/>
        <v>#DIV/0!</v>
      </c>
      <c r="D1520" s="87" t="e">
        <f t="shared" si="56"/>
        <v>#DIV/0!</v>
      </c>
      <c r="E1520" s="87" t="e">
        <f>E1517/D1517-1</f>
        <v>#DIV/0!</v>
      </c>
    </row>
    <row r="1521" spans="1:5" ht="15.75" thickBot="1" x14ac:dyDescent="0.3">
      <c r="A1521" s="716" t="s">
        <v>100</v>
      </c>
      <c r="B1521" s="717"/>
      <c r="C1521" s="717"/>
      <c r="D1521" s="717"/>
      <c r="E1521" s="718"/>
    </row>
    <row r="1522" spans="1:5" x14ac:dyDescent="0.25">
      <c r="A1522" s="722"/>
      <c r="B1522" s="85">
        <v>2019</v>
      </c>
      <c r="C1522" s="85">
        <v>2020</v>
      </c>
      <c r="D1522" s="85">
        <v>2021</v>
      </c>
      <c r="E1522" s="85">
        <v>2021</v>
      </c>
    </row>
    <row r="1523" spans="1:5" ht="15.75" thickBot="1" x14ac:dyDescent="0.3">
      <c r="A1523" s="723"/>
      <c r="B1523" s="86" t="s">
        <v>6</v>
      </c>
      <c r="C1523" s="86" t="s">
        <v>6</v>
      </c>
      <c r="D1523" s="86" t="s">
        <v>6</v>
      </c>
      <c r="E1523" s="86" t="s">
        <v>6</v>
      </c>
    </row>
    <row r="1524" spans="1:5" ht="15.75" customHeight="1" thickBot="1" x14ac:dyDescent="0.3">
      <c r="A1524" s="88" t="s">
        <v>40</v>
      </c>
      <c r="B1524" s="89">
        <f>B1525+B1526+B1527+B1528</f>
        <v>0</v>
      </c>
      <c r="C1524" s="89">
        <f>C1525+C1526+C1527+C1528</f>
        <v>0</v>
      </c>
      <c r="D1524" s="89">
        <f>D1525+D1526+D1527+D1528</f>
        <v>0</v>
      </c>
      <c r="E1524" s="89">
        <f>E1525+E1526+E1527+E1528</f>
        <v>0</v>
      </c>
    </row>
    <row r="1525" spans="1:5" ht="15.75" thickBot="1" x14ac:dyDescent="0.3">
      <c r="A1525" s="75" t="s">
        <v>50</v>
      </c>
      <c r="B1525" s="89"/>
      <c r="C1525" s="89"/>
      <c r="D1525" s="89"/>
      <c r="E1525" s="89"/>
    </row>
    <row r="1526" spans="1:5" ht="15.75" thickBot="1" x14ac:dyDescent="0.3">
      <c r="A1526" s="75" t="s">
        <v>54</v>
      </c>
      <c r="B1526" s="89"/>
      <c r="C1526" s="89"/>
      <c r="D1526" s="89"/>
      <c r="E1526" s="89"/>
    </row>
    <row r="1527" spans="1:5" ht="15.75" thickBot="1" x14ac:dyDescent="0.3">
      <c r="A1527" s="75" t="s">
        <v>55</v>
      </c>
      <c r="B1527" s="89"/>
      <c r="C1527" s="89"/>
      <c r="D1527" s="89"/>
      <c r="E1527" s="89"/>
    </row>
    <row r="1528" spans="1:5" ht="15.75" thickBot="1" x14ac:dyDescent="0.3">
      <c r="A1528" s="75" t="s">
        <v>56</v>
      </c>
      <c r="B1528" s="89"/>
      <c r="C1528" s="89"/>
      <c r="D1528" s="89"/>
      <c r="E1528" s="89"/>
    </row>
    <row r="1529" spans="1:5" ht="15.75" thickBot="1" x14ac:dyDescent="0.3">
      <c r="A1529" s="88" t="s">
        <v>41</v>
      </c>
      <c r="B1529" s="79">
        <f>B1530+B1531+B1532+B1533</f>
        <v>0</v>
      </c>
      <c r="C1529" s="79">
        <f>C1530+C1531+C1532+C1533</f>
        <v>60000</v>
      </c>
      <c r="D1529" s="79"/>
      <c r="E1529" s="79">
        <f>E1530+E1531+E1532+E1533</f>
        <v>0</v>
      </c>
    </row>
    <row r="1530" spans="1:5" ht="23.25" customHeight="1" thickBot="1" x14ac:dyDescent="0.3">
      <c r="A1530" s="75" t="s">
        <v>50</v>
      </c>
      <c r="B1530" s="89"/>
      <c r="C1530" s="89">
        <f>+C1516</f>
        <v>60000</v>
      </c>
      <c r="D1530" s="89"/>
      <c r="E1530" s="89">
        <v>0</v>
      </c>
    </row>
    <row r="1531" spans="1:5" ht="15.75" customHeight="1" thickBot="1" x14ac:dyDescent="0.3">
      <c r="A1531" s="75" t="s">
        <v>54</v>
      </c>
      <c r="B1531" s="89"/>
      <c r="C1531" s="89"/>
      <c r="D1531" s="89"/>
      <c r="E1531" s="89"/>
    </row>
    <row r="1532" spans="1:5" ht="15.75" customHeight="1" thickBot="1" x14ac:dyDescent="0.3">
      <c r="A1532" s="75" t="s">
        <v>55</v>
      </c>
      <c r="B1532" s="89"/>
      <c r="C1532" s="89"/>
      <c r="D1532" s="89"/>
      <c r="E1532" s="89"/>
    </row>
    <row r="1533" spans="1:5" ht="15.75" thickBot="1" x14ac:dyDescent="0.3">
      <c r="A1533" s="75" t="s">
        <v>56</v>
      </c>
      <c r="B1533" s="89"/>
      <c r="C1533" s="89"/>
      <c r="D1533" s="89"/>
      <c r="E1533" s="89"/>
    </row>
    <row r="1534" spans="1:5" ht="15.75" thickBot="1" x14ac:dyDescent="0.3">
      <c r="A1534" s="78" t="s">
        <v>60</v>
      </c>
      <c r="B1534" s="79">
        <f>B1524+B1529</f>
        <v>0</v>
      </c>
      <c r="C1534" s="79">
        <f>C1524+C1529</f>
        <v>60000</v>
      </c>
      <c r="D1534" s="79">
        <f>D1524+D1529</f>
        <v>0</v>
      </c>
      <c r="E1534" s="79">
        <f>E1524+E1529</f>
        <v>0</v>
      </c>
    </row>
    <row r="1535" spans="1:5" ht="23.25" thickBot="1" x14ac:dyDescent="0.3">
      <c r="A1535" s="92" t="s">
        <v>57</v>
      </c>
      <c r="B1535" s="109" t="s">
        <v>664</v>
      </c>
      <c r="C1535" s="109" t="s">
        <v>53</v>
      </c>
      <c r="D1535" s="110"/>
      <c r="E1535" s="111"/>
    </row>
    <row r="1536" spans="1:5" ht="48.75" customHeight="1" thickBot="1" x14ac:dyDescent="0.3">
      <c r="A1536" s="66" t="s">
        <v>9</v>
      </c>
      <c r="B1536" s="644" t="s">
        <v>147</v>
      </c>
      <c r="C1536" s="645"/>
      <c r="D1536" s="645"/>
      <c r="E1536" s="530"/>
    </row>
    <row r="1537" spans="1:11" ht="15.75" thickBot="1" x14ac:dyDescent="0.3">
      <c r="A1537" s="66" t="s">
        <v>14</v>
      </c>
      <c r="B1537" s="726" t="s">
        <v>146</v>
      </c>
      <c r="C1537" s="727"/>
      <c r="D1537" s="727"/>
      <c r="E1537" s="728"/>
    </row>
    <row r="1538" spans="1:11" x14ac:dyDescent="0.25">
      <c r="A1538" s="722"/>
      <c r="B1538" s="85">
        <v>2019</v>
      </c>
      <c r="C1538" s="85">
        <v>2020</v>
      </c>
      <c r="D1538" s="85">
        <v>2021</v>
      </c>
      <c r="E1538" s="85">
        <v>2022</v>
      </c>
    </row>
    <row r="1539" spans="1:11" ht="15.75" thickBot="1" x14ac:dyDescent="0.3">
      <c r="A1539" s="723"/>
      <c r="B1539" s="86" t="s">
        <v>6</v>
      </c>
      <c r="C1539" s="86" t="s">
        <v>6</v>
      </c>
      <c r="D1539" s="86" t="s">
        <v>6</v>
      </c>
      <c r="E1539" s="86" t="s">
        <v>6</v>
      </c>
    </row>
    <row r="1540" spans="1:11" ht="15.75" thickBot="1" x14ac:dyDescent="0.3">
      <c r="A1540" s="66" t="s">
        <v>8</v>
      </c>
      <c r="B1540" s="66"/>
      <c r="C1540" s="66"/>
      <c r="D1540" s="317">
        <v>1</v>
      </c>
      <c r="E1540" s="317">
        <v>1</v>
      </c>
    </row>
    <row r="1541" spans="1:11" ht="15.75" customHeight="1" thickBot="1" x14ac:dyDescent="0.3">
      <c r="A1541" s="66" t="s">
        <v>15</v>
      </c>
      <c r="B1541" s="91">
        <f>B1559</f>
        <v>0</v>
      </c>
      <c r="C1541" s="91">
        <f>C1559</f>
        <v>0</v>
      </c>
      <c r="D1541" s="91">
        <v>60000</v>
      </c>
      <c r="E1541" s="91">
        <v>60000</v>
      </c>
    </row>
    <row r="1542" spans="1:11" ht="15.75" thickBot="1" x14ac:dyDescent="0.3">
      <c r="A1542" s="66" t="s">
        <v>23</v>
      </c>
      <c r="B1542" s="91" t="e">
        <f>B1541/B1540</f>
        <v>#DIV/0!</v>
      </c>
      <c r="C1542" s="91" t="e">
        <f>C1541/C1540</f>
        <v>#DIV/0!</v>
      </c>
      <c r="D1542" s="91">
        <f>D1541/D1540</f>
        <v>60000</v>
      </c>
      <c r="E1542" s="91">
        <f>E1541/E1540</f>
        <v>60000</v>
      </c>
    </row>
    <row r="1543" spans="1:11" ht="15.75" thickBot="1" x14ac:dyDescent="0.3">
      <c r="A1543" s="66" t="s">
        <v>16</v>
      </c>
      <c r="B1543" s="87" t="e">
        <f>B1540/A1540-1</f>
        <v>#VALUE!</v>
      </c>
      <c r="C1543" s="87" t="e">
        <f t="shared" ref="C1543:D1545" si="57">C1540/B1540-1</f>
        <v>#DIV/0!</v>
      </c>
      <c r="D1543" s="87" t="e">
        <f t="shared" si="57"/>
        <v>#DIV/0!</v>
      </c>
      <c r="E1543" s="87">
        <f>E1540/D1540-1</f>
        <v>0</v>
      </c>
      <c r="G1543" s="10"/>
      <c r="H1543" s="10"/>
      <c r="I1543" s="10"/>
      <c r="J1543" s="10"/>
      <c r="K1543" s="10"/>
    </row>
    <row r="1544" spans="1:11" ht="15.75" thickBot="1" x14ac:dyDescent="0.3">
      <c r="A1544" s="66" t="s">
        <v>17</v>
      </c>
      <c r="B1544" s="87" t="e">
        <f>B1541/A1541-1</f>
        <v>#VALUE!</v>
      </c>
      <c r="C1544" s="87" t="e">
        <f t="shared" si="57"/>
        <v>#DIV/0!</v>
      </c>
      <c r="D1544" s="87" t="e">
        <f t="shared" si="57"/>
        <v>#DIV/0!</v>
      </c>
      <c r="E1544" s="87">
        <f>E1541/D1541-1</f>
        <v>0</v>
      </c>
    </row>
    <row r="1545" spans="1:11" ht="15.75" thickBot="1" x14ac:dyDescent="0.3">
      <c r="A1545" s="66" t="s">
        <v>18</v>
      </c>
      <c r="B1545" s="87" t="e">
        <f>B1542/A1542-1</f>
        <v>#DIV/0!</v>
      </c>
      <c r="C1545" s="87" t="e">
        <f t="shared" si="57"/>
        <v>#DIV/0!</v>
      </c>
      <c r="D1545" s="87" t="e">
        <f t="shared" si="57"/>
        <v>#DIV/0!</v>
      </c>
      <c r="E1545" s="87">
        <f>E1542/D1542-1</f>
        <v>0</v>
      </c>
    </row>
    <row r="1546" spans="1:11" ht="15.75" thickBot="1" x14ac:dyDescent="0.3">
      <c r="A1546" s="716" t="s">
        <v>108</v>
      </c>
      <c r="B1546" s="717"/>
      <c r="C1546" s="717"/>
      <c r="D1546" s="717"/>
      <c r="E1546" s="718"/>
    </row>
    <row r="1547" spans="1:11" x14ac:dyDescent="0.25">
      <c r="A1547" s="722"/>
      <c r="B1547" s="85">
        <v>2019</v>
      </c>
      <c r="C1547" s="85">
        <v>2020</v>
      </c>
      <c r="D1547" s="85">
        <v>2021</v>
      </c>
      <c r="E1547" s="85">
        <v>2022</v>
      </c>
    </row>
    <row r="1548" spans="1:11" ht="15.75" thickBot="1" x14ac:dyDescent="0.3">
      <c r="A1548" s="723"/>
      <c r="B1548" s="86" t="s">
        <v>6</v>
      </c>
      <c r="C1548" s="86" t="s">
        <v>6</v>
      </c>
      <c r="D1548" s="86" t="s">
        <v>6</v>
      </c>
      <c r="E1548" s="86" t="s">
        <v>6</v>
      </c>
    </row>
    <row r="1549" spans="1:11" ht="15.75" thickBot="1" x14ac:dyDescent="0.3">
      <c r="A1549" s="88" t="s">
        <v>40</v>
      </c>
      <c r="B1549" s="89">
        <f>B1550+B1551+B1552+B1553</f>
        <v>0</v>
      </c>
      <c r="C1549" s="89">
        <f>C1550+C1551+C1552+C1553</f>
        <v>0</v>
      </c>
      <c r="D1549" s="89">
        <f>D1550+D1551+D1552+D1553</f>
        <v>0</v>
      </c>
      <c r="E1549" s="89">
        <f>E1550+E1551+E1552+E1553</f>
        <v>0</v>
      </c>
    </row>
    <row r="1550" spans="1:11" ht="15.75" thickBot="1" x14ac:dyDescent="0.3">
      <c r="A1550" s="75" t="s">
        <v>50</v>
      </c>
      <c r="B1550" s="89"/>
      <c r="C1550" s="89"/>
      <c r="D1550" s="89"/>
      <c r="E1550" s="89"/>
    </row>
    <row r="1551" spans="1:11" ht="15.75" thickBot="1" x14ac:dyDescent="0.3">
      <c r="A1551" s="75" t="s">
        <v>54</v>
      </c>
      <c r="B1551" s="89"/>
      <c r="C1551" s="89"/>
      <c r="D1551" s="89"/>
      <c r="E1551" s="89"/>
    </row>
    <row r="1552" spans="1:11" ht="15.75" thickBot="1" x14ac:dyDescent="0.3">
      <c r="A1552" s="75" t="s">
        <v>55</v>
      </c>
      <c r="B1552" s="89"/>
      <c r="C1552" s="89"/>
      <c r="D1552" s="89"/>
      <c r="E1552" s="89"/>
    </row>
    <row r="1553" spans="1:11" ht="15.75" thickBot="1" x14ac:dyDescent="0.3">
      <c r="A1553" s="75" t="s">
        <v>56</v>
      </c>
      <c r="B1553" s="89"/>
      <c r="C1553" s="89"/>
      <c r="D1553" s="89"/>
      <c r="E1553" s="89"/>
    </row>
    <row r="1554" spans="1:11" ht="15.75" thickBot="1" x14ac:dyDescent="0.3">
      <c r="A1554" s="88" t="s">
        <v>41</v>
      </c>
      <c r="B1554" s="79">
        <f>B1555+B1556+B1557+B1558</f>
        <v>0</v>
      </c>
      <c r="C1554" s="79">
        <f>C1555+C1556+C1557+C1558</f>
        <v>0</v>
      </c>
      <c r="D1554" s="79">
        <f>D1555+D1556+D1557+D1558</f>
        <v>60000</v>
      </c>
      <c r="E1554" s="79">
        <f>E1555+E1556+E1557+E1558</f>
        <v>60000</v>
      </c>
    </row>
    <row r="1555" spans="1:11" ht="15.75" thickBot="1" x14ac:dyDescent="0.3">
      <c r="A1555" s="75" t="s">
        <v>50</v>
      </c>
      <c r="B1555" s="79"/>
      <c r="C1555" s="79"/>
      <c r="D1555" s="79">
        <f>+D1541</f>
        <v>60000</v>
      </c>
      <c r="E1555" s="79">
        <f>+E1541</f>
        <v>60000</v>
      </c>
    </row>
    <row r="1556" spans="1:11" ht="15.75" customHeight="1" thickBot="1" x14ac:dyDescent="0.3">
      <c r="A1556" s="75" t="s">
        <v>54</v>
      </c>
      <c r="B1556" s="79"/>
      <c r="C1556" s="79"/>
      <c r="D1556" s="79"/>
      <c r="E1556" s="79"/>
    </row>
    <row r="1557" spans="1:11" ht="15.75" customHeight="1" thickBot="1" x14ac:dyDescent="0.3">
      <c r="A1557" s="75" t="s">
        <v>55</v>
      </c>
      <c r="B1557" s="79"/>
      <c r="C1557" s="79"/>
      <c r="D1557" s="79"/>
      <c r="E1557" s="79"/>
    </row>
    <row r="1558" spans="1:11" ht="15.75" thickBot="1" x14ac:dyDescent="0.3">
      <c r="A1558" s="75" t="s">
        <v>56</v>
      </c>
      <c r="B1558" s="79"/>
      <c r="C1558" s="79"/>
      <c r="D1558" s="79"/>
      <c r="E1558" s="79"/>
    </row>
    <row r="1559" spans="1:11" ht="15.75" thickBot="1" x14ac:dyDescent="0.3">
      <c r="A1559" s="78" t="s">
        <v>78</v>
      </c>
      <c r="B1559" s="79">
        <f>B1549+B1554</f>
        <v>0</v>
      </c>
      <c r="C1559" s="79">
        <f>C1549+C1554</f>
        <v>0</v>
      </c>
      <c r="D1559" s="79">
        <f>D1549+D1554</f>
        <v>60000</v>
      </c>
      <c r="E1559" s="79">
        <f>E1549+E1554</f>
        <v>60000</v>
      </c>
    </row>
    <row r="1560" spans="1:11" ht="15.75" thickBot="1" x14ac:dyDescent="0.3">
      <c r="A1560" s="95" t="s">
        <v>148</v>
      </c>
      <c r="B1560" s="744" t="s">
        <v>149</v>
      </c>
      <c r="C1560" s="745"/>
      <c r="D1560" s="745"/>
      <c r="E1560" s="746"/>
    </row>
    <row r="1561" spans="1:11" ht="15.75" thickBot="1" x14ac:dyDescent="0.3">
      <c r="A1561" s="644" t="s">
        <v>88</v>
      </c>
      <c r="B1561" s="645"/>
      <c r="C1561" s="645"/>
      <c r="D1561" s="645"/>
      <c r="E1561" s="530"/>
    </row>
    <row r="1562" spans="1:11" ht="45.75" thickBot="1" x14ac:dyDescent="0.3">
      <c r="A1562" s="66" t="s">
        <v>150</v>
      </c>
      <c r="B1562" s="87">
        <v>0.12</v>
      </c>
      <c r="C1562" s="87">
        <v>0.17</v>
      </c>
      <c r="D1562" s="87">
        <v>0.23</v>
      </c>
      <c r="E1562" s="87">
        <v>0.28000000000000003</v>
      </c>
    </row>
    <row r="1563" spans="1:11" ht="15.75" thickBot="1" x14ac:dyDescent="0.3">
      <c r="A1563" s="719" t="s">
        <v>38</v>
      </c>
      <c r="B1563" s="720"/>
      <c r="C1563" s="720"/>
      <c r="D1563" s="720"/>
      <c r="E1563" s="721"/>
    </row>
    <row r="1564" spans="1:11" ht="15.75" thickBot="1" x14ac:dyDescent="0.3">
      <c r="A1564" s="719" t="s">
        <v>42</v>
      </c>
      <c r="B1564" s="720"/>
      <c r="C1564" s="720"/>
      <c r="D1564" s="720"/>
      <c r="E1564" s="721"/>
    </row>
    <row r="1565" spans="1:11" ht="15.75" thickBot="1" x14ac:dyDescent="0.3">
      <c r="A1565" s="73" t="s">
        <v>45</v>
      </c>
      <c r="B1565" s="729" t="s">
        <v>151</v>
      </c>
      <c r="C1565" s="730"/>
      <c r="D1565" s="731"/>
      <c r="E1565" s="732"/>
    </row>
    <row r="1566" spans="1:11" ht="34.5" thickBot="1" x14ac:dyDescent="0.3">
      <c r="A1566" s="73" t="s">
        <v>52</v>
      </c>
      <c r="B1566" s="73" t="s">
        <v>152</v>
      </c>
      <c r="C1566" s="84" t="s">
        <v>53</v>
      </c>
      <c r="D1566" s="731" t="s">
        <v>665</v>
      </c>
      <c r="E1566" s="732"/>
      <c r="G1566" s="361"/>
      <c r="H1566" s="361"/>
      <c r="I1566" s="361"/>
      <c r="J1566" s="361"/>
      <c r="K1566" s="361"/>
    </row>
    <row r="1567" spans="1:11" ht="34.5" customHeight="1" thickBot="1" x14ac:dyDescent="0.3">
      <c r="A1567" s="66" t="s">
        <v>9</v>
      </c>
      <c r="B1567" s="644" t="s">
        <v>153</v>
      </c>
      <c r="C1567" s="645"/>
      <c r="D1567" s="645"/>
      <c r="E1567" s="530"/>
      <c r="G1567" s="361"/>
      <c r="H1567" s="361"/>
      <c r="I1567" s="361"/>
      <c r="J1567" s="361"/>
      <c r="K1567" s="361"/>
    </row>
    <row r="1568" spans="1:11" ht="15.75" thickBot="1" x14ac:dyDescent="0.3">
      <c r="A1568" s="66" t="s">
        <v>14</v>
      </c>
      <c r="B1568" s="726" t="s">
        <v>154</v>
      </c>
      <c r="C1568" s="727"/>
      <c r="D1568" s="727"/>
      <c r="E1568" s="728"/>
    </row>
    <row r="1569" spans="1:11" x14ac:dyDescent="0.25">
      <c r="A1569" s="722"/>
      <c r="B1569" s="85">
        <v>2019</v>
      </c>
      <c r="C1569" s="85">
        <v>2020</v>
      </c>
      <c r="D1569" s="85">
        <v>2021</v>
      </c>
      <c r="E1569" s="85">
        <v>2022</v>
      </c>
    </row>
    <row r="1570" spans="1:11" ht="15.75" thickBot="1" x14ac:dyDescent="0.3">
      <c r="A1570" s="723"/>
      <c r="B1570" s="86" t="s">
        <v>6</v>
      </c>
      <c r="C1570" s="86" t="s">
        <v>6</v>
      </c>
      <c r="D1570" s="86" t="s">
        <v>6</v>
      </c>
      <c r="E1570" s="86" t="s">
        <v>6</v>
      </c>
    </row>
    <row r="1571" spans="1:11" ht="15.75" thickBot="1" x14ac:dyDescent="0.3">
      <c r="A1571" s="66" t="s">
        <v>8</v>
      </c>
      <c r="B1571" s="91">
        <v>3</v>
      </c>
      <c r="C1571" s="91"/>
      <c r="D1571" s="91"/>
      <c r="E1571" s="91"/>
    </row>
    <row r="1572" spans="1:11" ht="15.75" thickBot="1" x14ac:dyDescent="0.3">
      <c r="A1572" s="66" t="s">
        <v>15</v>
      </c>
      <c r="B1572" s="91">
        <v>64550</v>
      </c>
      <c r="C1572" s="91">
        <v>0</v>
      </c>
      <c r="D1572" s="91">
        <f>D1635-D1597</f>
        <v>0</v>
      </c>
      <c r="E1572" s="91">
        <f>E1635-E1597</f>
        <v>0</v>
      </c>
    </row>
    <row r="1573" spans="1:11" ht="15.75" thickBot="1" x14ac:dyDescent="0.3">
      <c r="A1573" s="66" t="s">
        <v>23</v>
      </c>
      <c r="B1573" s="91">
        <f>B1572/B1571</f>
        <v>21516.666666666668</v>
      </c>
      <c r="C1573" s="91" t="e">
        <f>C1572/C1571</f>
        <v>#DIV/0!</v>
      </c>
      <c r="D1573" s="91" t="e">
        <f>D1572/D1571</f>
        <v>#DIV/0!</v>
      </c>
      <c r="E1573" s="91" t="e">
        <f>E1572/E1571</f>
        <v>#DIV/0!</v>
      </c>
    </row>
    <row r="1574" spans="1:11" ht="15.75" thickBot="1" x14ac:dyDescent="0.3">
      <c r="A1574" s="66" t="s">
        <v>16</v>
      </c>
      <c r="B1574" s="87" t="e">
        <f>B1571/A1571-1</f>
        <v>#VALUE!</v>
      </c>
      <c r="C1574" s="87">
        <f t="shared" ref="C1574:D1576" si="58">C1571/B1571-1</f>
        <v>-1</v>
      </c>
      <c r="D1574" s="87" t="e">
        <f t="shared" si="58"/>
        <v>#DIV/0!</v>
      </c>
      <c r="E1574" s="87" t="e">
        <f>E1571/D1571-1</f>
        <v>#DIV/0!</v>
      </c>
      <c r="G1574" s="10"/>
      <c r="H1574" s="10"/>
      <c r="I1574" s="10"/>
      <c r="J1574" s="10"/>
      <c r="K1574" s="10"/>
    </row>
    <row r="1575" spans="1:11" ht="15.75" thickBot="1" x14ac:dyDescent="0.3">
      <c r="A1575" s="66" t="s">
        <v>17</v>
      </c>
      <c r="B1575" s="87" t="e">
        <f>B1572/A1572-1</f>
        <v>#VALUE!</v>
      </c>
      <c r="C1575" s="87">
        <f t="shared" si="58"/>
        <v>-1</v>
      </c>
      <c r="D1575" s="87" t="e">
        <f t="shared" si="58"/>
        <v>#DIV/0!</v>
      </c>
      <c r="E1575" s="87" t="e">
        <f>E1572/D1572-1</f>
        <v>#DIV/0!</v>
      </c>
    </row>
    <row r="1576" spans="1:11" ht="15.75" thickBot="1" x14ac:dyDescent="0.3">
      <c r="A1576" s="66" t="s">
        <v>18</v>
      </c>
      <c r="B1576" s="87" t="e">
        <f>B1573/A1573-1</f>
        <v>#VALUE!</v>
      </c>
      <c r="C1576" s="87" t="e">
        <f t="shared" si="58"/>
        <v>#DIV/0!</v>
      </c>
      <c r="D1576" s="87" t="e">
        <f t="shared" si="58"/>
        <v>#DIV/0!</v>
      </c>
      <c r="E1576" s="87" t="e">
        <f>E1573/D1573-1</f>
        <v>#DIV/0!</v>
      </c>
    </row>
    <row r="1577" spans="1:11" ht="15.75" thickBot="1" x14ac:dyDescent="0.3">
      <c r="A1577" s="716" t="s">
        <v>100</v>
      </c>
      <c r="B1577" s="717"/>
      <c r="C1577" s="717"/>
      <c r="D1577" s="717"/>
      <c r="E1577" s="718"/>
    </row>
    <row r="1578" spans="1:11" x14ac:dyDescent="0.25">
      <c r="A1578" s="722"/>
      <c r="B1578" s="85">
        <v>2019</v>
      </c>
      <c r="C1578" s="85">
        <v>2020</v>
      </c>
      <c r="D1578" s="85">
        <v>2021</v>
      </c>
      <c r="E1578" s="85">
        <v>2021</v>
      </c>
    </row>
    <row r="1579" spans="1:11" ht="15.75" thickBot="1" x14ac:dyDescent="0.3">
      <c r="A1579" s="723"/>
      <c r="B1579" s="86" t="s">
        <v>6</v>
      </c>
      <c r="C1579" s="86" t="s">
        <v>6</v>
      </c>
      <c r="D1579" s="86" t="s">
        <v>6</v>
      </c>
      <c r="E1579" s="86" t="s">
        <v>6</v>
      </c>
    </row>
    <row r="1580" spans="1:11" ht="15.75" thickBot="1" x14ac:dyDescent="0.3">
      <c r="A1580" s="88" t="s">
        <v>40</v>
      </c>
      <c r="B1580" s="89">
        <f>B1581+B1582+B1583+B1584</f>
        <v>0</v>
      </c>
      <c r="C1580" s="89">
        <f>C1581+C1582+C1583+C1584</f>
        <v>0</v>
      </c>
      <c r="D1580" s="89">
        <f>D1581+D1582+D1583+D1584</f>
        <v>0</v>
      </c>
      <c r="E1580" s="89">
        <f>E1581+E1582+E1583+E1584</f>
        <v>0</v>
      </c>
    </row>
    <row r="1581" spans="1:11" ht="15.75" thickBot="1" x14ac:dyDescent="0.3">
      <c r="A1581" s="75" t="s">
        <v>50</v>
      </c>
      <c r="B1581" s="89"/>
      <c r="C1581" s="89"/>
      <c r="D1581" s="89"/>
      <c r="E1581" s="89"/>
    </row>
    <row r="1582" spans="1:11" ht="15.75" customHeight="1" thickBot="1" x14ac:dyDescent="0.3">
      <c r="A1582" s="75" t="s">
        <v>54</v>
      </c>
      <c r="B1582" s="89"/>
      <c r="C1582" s="89"/>
      <c r="D1582" s="89"/>
      <c r="E1582" s="89"/>
    </row>
    <row r="1583" spans="1:11" ht="15.75" thickBot="1" x14ac:dyDescent="0.3">
      <c r="A1583" s="75" t="s">
        <v>55</v>
      </c>
      <c r="B1583" s="89"/>
      <c r="C1583" s="89"/>
      <c r="D1583" s="89"/>
      <c r="E1583" s="89"/>
    </row>
    <row r="1584" spans="1:11" ht="15.75" thickBot="1" x14ac:dyDescent="0.3">
      <c r="A1584" s="75" t="s">
        <v>56</v>
      </c>
      <c r="B1584" s="89"/>
      <c r="C1584" s="89"/>
      <c r="D1584" s="89"/>
      <c r="E1584" s="89"/>
    </row>
    <row r="1585" spans="1:11" ht="15.75" thickBot="1" x14ac:dyDescent="0.3">
      <c r="A1585" s="88" t="s">
        <v>41</v>
      </c>
      <c r="B1585" s="79">
        <f>B1586+B1587+B1588+B1589</f>
        <v>64550</v>
      </c>
      <c r="C1585" s="79">
        <f>C1586+C1587+C1588+C1589</f>
        <v>0</v>
      </c>
      <c r="D1585" s="79">
        <f>D1586+D1587+D1588+D1589</f>
        <v>0</v>
      </c>
      <c r="E1585" s="79">
        <f>E1586+E1587+E1588+E1589</f>
        <v>0</v>
      </c>
    </row>
    <row r="1586" spans="1:11" ht="15.75" thickBot="1" x14ac:dyDescent="0.3">
      <c r="A1586" s="75" t="s">
        <v>50</v>
      </c>
      <c r="B1586" s="89">
        <v>64550</v>
      </c>
      <c r="C1586" s="89"/>
      <c r="D1586" s="89"/>
      <c r="E1586" s="89"/>
    </row>
    <row r="1587" spans="1:11" ht="15.75" thickBot="1" x14ac:dyDescent="0.3">
      <c r="A1587" s="75" t="s">
        <v>54</v>
      </c>
      <c r="B1587" s="89"/>
      <c r="C1587" s="89"/>
      <c r="D1587" s="89"/>
      <c r="E1587" s="89"/>
    </row>
    <row r="1588" spans="1:11" ht="15.75" thickBot="1" x14ac:dyDescent="0.3">
      <c r="A1588" s="75" t="s">
        <v>55</v>
      </c>
      <c r="B1588" s="89"/>
      <c r="C1588" s="89"/>
      <c r="D1588" s="89"/>
      <c r="E1588" s="89"/>
    </row>
    <row r="1589" spans="1:11" ht="15.75" thickBot="1" x14ac:dyDescent="0.3">
      <c r="A1589" s="75" t="s">
        <v>56</v>
      </c>
      <c r="B1589" s="89"/>
      <c r="C1589" s="89"/>
      <c r="D1589" s="89"/>
      <c r="E1589" s="89"/>
    </row>
    <row r="1590" spans="1:11" ht="15.75" thickBot="1" x14ac:dyDescent="0.3">
      <c r="A1590" s="90" t="s">
        <v>34</v>
      </c>
      <c r="B1590" s="79">
        <f>B1580+B1585</f>
        <v>64550</v>
      </c>
      <c r="C1590" s="79">
        <f>C1580+C1585</f>
        <v>0</v>
      </c>
      <c r="D1590" s="79">
        <f>D1580+D1585</f>
        <v>0</v>
      </c>
      <c r="E1590" s="79">
        <f>E1580+E1585</f>
        <v>0</v>
      </c>
    </row>
    <row r="1591" spans="1:11" ht="23.25" thickBot="1" x14ac:dyDescent="0.3">
      <c r="A1591" s="73" t="s">
        <v>57</v>
      </c>
      <c r="B1591" s="73" t="s">
        <v>155</v>
      </c>
      <c r="C1591" s="84" t="s">
        <v>53</v>
      </c>
      <c r="D1591" s="731" t="s">
        <v>666</v>
      </c>
      <c r="E1591" s="732"/>
    </row>
    <row r="1592" spans="1:11" ht="31.5" customHeight="1" thickBot="1" x14ac:dyDescent="0.3">
      <c r="A1592" s="66" t="s">
        <v>9</v>
      </c>
      <c r="B1592" s="644" t="s">
        <v>156</v>
      </c>
      <c r="C1592" s="645"/>
      <c r="D1592" s="645"/>
      <c r="E1592" s="530"/>
    </row>
    <row r="1593" spans="1:11" ht="15.75" thickBot="1" x14ac:dyDescent="0.3">
      <c r="A1593" s="66" t="s">
        <v>14</v>
      </c>
      <c r="B1593" s="726" t="s">
        <v>154</v>
      </c>
      <c r="C1593" s="727"/>
      <c r="D1593" s="727"/>
      <c r="E1593" s="728"/>
    </row>
    <row r="1594" spans="1:11" x14ac:dyDescent="0.25">
      <c r="A1594" s="722"/>
      <c r="B1594" s="85">
        <v>2019</v>
      </c>
      <c r="C1594" s="85">
        <v>2020</v>
      </c>
      <c r="D1594" s="85">
        <v>2021</v>
      </c>
      <c r="E1594" s="85">
        <v>2022</v>
      </c>
    </row>
    <row r="1595" spans="1:11" ht="15.75" thickBot="1" x14ac:dyDescent="0.3">
      <c r="A1595" s="723"/>
      <c r="B1595" s="86" t="s">
        <v>6</v>
      </c>
      <c r="C1595" s="86" t="s">
        <v>6</v>
      </c>
      <c r="D1595" s="86" t="s">
        <v>6</v>
      </c>
      <c r="E1595" s="86" t="s">
        <v>6</v>
      </c>
    </row>
    <row r="1596" spans="1:11" ht="15.75" thickBot="1" x14ac:dyDescent="0.3">
      <c r="A1596" s="66" t="s">
        <v>8</v>
      </c>
      <c r="B1596" s="317">
        <v>1.2</v>
      </c>
      <c r="C1596" s="317">
        <v>0.8</v>
      </c>
      <c r="D1596" s="66"/>
      <c r="E1596" s="66"/>
    </row>
    <row r="1597" spans="1:11" ht="15.75" thickBot="1" x14ac:dyDescent="0.3">
      <c r="A1597" s="66" t="s">
        <v>15</v>
      </c>
      <c r="B1597" s="91">
        <v>100000</v>
      </c>
      <c r="C1597" s="105">
        <v>126764.283</v>
      </c>
      <c r="D1597" s="91"/>
      <c r="E1597" s="91"/>
      <c r="H1597" s="10"/>
    </row>
    <row r="1598" spans="1:11" ht="15.75" thickBot="1" x14ac:dyDescent="0.3">
      <c r="A1598" s="66" t="s">
        <v>23</v>
      </c>
      <c r="B1598" s="91">
        <f>B1597/B1596</f>
        <v>83333.333333333343</v>
      </c>
      <c r="C1598" s="91">
        <f>C1597/C1596</f>
        <v>158455.35374999998</v>
      </c>
      <c r="D1598" s="91" t="e">
        <f>D1597/D1596</f>
        <v>#DIV/0!</v>
      </c>
      <c r="E1598" s="91" t="e">
        <f>E1597/E1596</f>
        <v>#DIV/0!</v>
      </c>
    </row>
    <row r="1599" spans="1:11" ht="15.75" thickBot="1" x14ac:dyDescent="0.3">
      <c r="A1599" s="66" t="s">
        <v>16</v>
      </c>
      <c r="B1599" s="87" t="e">
        <f>B1596/A1596-1</f>
        <v>#VALUE!</v>
      </c>
      <c r="C1599" s="87">
        <f t="shared" ref="C1599:D1601" si="59">C1596/B1596-1</f>
        <v>-0.33333333333333326</v>
      </c>
      <c r="D1599" s="87">
        <f t="shared" si="59"/>
        <v>-1</v>
      </c>
      <c r="E1599" s="87" t="e">
        <f>E1596/D1596-1</f>
        <v>#DIV/0!</v>
      </c>
      <c r="G1599" s="10"/>
      <c r="H1599" s="10"/>
      <c r="I1599" s="10"/>
      <c r="J1599" s="10"/>
      <c r="K1599" s="10"/>
    </row>
    <row r="1600" spans="1:11" ht="15.75" thickBot="1" x14ac:dyDescent="0.3">
      <c r="A1600" s="66" t="s">
        <v>17</v>
      </c>
      <c r="B1600" s="87" t="e">
        <f>B1597/A1597-1</f>
        <v>#VALUE!</v>
      </c>
      <c r="C1600" s="87">
        <f t="shared" si="59"/>
        <v>0.26764283</v>
      </c>
      <c r="D1600" s="87">
        <f t="shared" si="59"/>
        <v>-1</v>
      </c>
      <c r="E1600" s="87" t="e">
        <f>E1597/D1597-1</f>
        <v>#DIV/0!</v>
      </c>
    </row>
    <row r="1601" spans="1:5" ht="15.75" thickBot="1" x14ac:dyDescent="0.3">
      <c r="A1601" s="66" t="s">
        <v>18</v>
      </c>
      <c r="B1601" s="87" t="e">
        <f>B1598/A1598-1</f>
        <v>#VALUE!</v>
      </c>
      <c r="C1601" s="87">
        <f t="shared" si="59"/>
        <v>0.90146424499999944</v>
      </c>
      <c r="D1601" s="87" t="e">
        <f t="shared" si="59"/>
        <v>#DIV/0!</v>
      </c>
      <c r="E1601" s="87" t="e">
        <f>E1598/D1598-1</f>
        <v>#DIV/0!</v>
      </c>
    </row>
    <row r="1602" spans="1:5" ht="15.75" thickBot="1" x14ac:dyDescent="0.3">
      <c r="A1602" s="716" t="s">
        <v>108</v>
      </c>
      <c r="B1602" s="717"/>
      <c r="C1602" s="717"/>
      <c r="D1602" s="717"/>
      <c r="E1602" s="718"/>
    </row>
    <row r="1603" spans="1:5" x14ac:dyDescent="0.25">
      <c r="A1603" s="722"/>
      <c r="B1603" s="85">
        <v>2019</v>
      </c>
      <c r="C1603" s="85">
        <v>2020</v>
      </c>
      <c r="D1603" s="85">
        <v>2021</v>
      </c>
      <c r="E1603" s="85">
        <v>2021</v>
      </c>
    </row>
    <row r="1604" spans="1:5" ht="15.75" thickBot="1" x14ac:dyDescent="0.3">
      <c r="A1604" s="723"/>
      <c r="B1604" s="86" t="s">
        <v>6</v>
      </c>
      <c r="C1604" s="86" t="s">
        <v>6</v>
      </c>
      <c r="D1604" s="86" t="s">
        <v>6</v>
      </c>
      <c r="E1604" s="86" t="s">
        <v>6</v>
      </c>
    </row>
    <row r="1605" spans="1:5" ht="15.75" thickBot="1" x14ac:dyDescent="0.3">
      <c r="A1605" s="88" t="s">
        <v>40</v>
      </c>
      <c r="B1605" s="89">
        <f>B1606+B1607+B1608+B1609</f>
        <v>0</v>
      </c>
      <c r="C1605" s="89">
        <f>C1606+C1607+C1608+C1609</f>
        <v>0</v>
      </c>
      <c r="D1605" s="89">
        <f>D1606+D1607+D1608+D1609</f>
        <v>0</v>
      </c>
      <c r="E1605" s="89">
        <f>E1606+E1607+E1608+E1609</f>
        <v>0</v>
      </c>
    </row>
    <row r="1606" spans="1:5" ht="15.75" thickBot="1" x14ac:dyDescent="0.3">
      <c r="A1606" s="75" t="s">
        <v>50</v>
      </c>
      <c r="B1606" s="89"/>
      <c r="C1606" s="89"/>
      <c r="D1606" s="89"/>
      <c r="E1606" s="89"/>
    </row>
    <row r="1607" spans="1:5" ht="15.75" customHeight="1" thickBot="1" x14ac:dyDescent="0.3">
      <c r="A1607" s="75" t="s">
        <v>54</v>
      </c>
      <c r="B1607" s="89"/>
      <c r="C1607" s="89"/>
      <c r="D1607" s="89"/>
      <c r="E1607" s="89"/>
    </row>
    <row r="1608" spans="1:5" ht="15.75" thickBot="1" x14ac:dyDescent="0.3">
      <c r="A1608" s="75" t="s">
        <v>55</v>
      </c>
      <c r="B1608" s="89"/>
      <c r="C1608" s="89"/>
      <c r="D1608" s="89"/>
      <c r="E1608" s="89"/>
    </row>
    <row r="1609" spans="1:5" ht="15.75" thickBot="1" x14ac:dyDescent="0.3">
      <c r="A1609" s="75" t="s">
        <v>56</v>
      </c>
      <c r="B1609" s="89"/>
      <c r="C1609" s="89"/>
      <c r="D1609" s="89"/>
      <c r="E1609" s="89"/>
    </row>
    <row r="1610" spans="1:5" ht="15.75" thickBot="1" x14ac:dyDescent="0.3">
      <c r="A1610" s="88" t="s">
        <v>41</v>
      </c>
      <c r="B1610" s="79">
        <f>B1611+B1612+B1613+B1614</f>
        <v>100000</v>
      </c>
      <c r="C1610" s="79">
        <f>C1611+C1612+C1613+C1614</f>
        <v>126764.283</v>
      </c>
      <c r="D1610" s="79">
        <f>D1611+D1612+D1613+D1614</f>
        <v>0</v>
      </c>
      <c r="E1610" s="79">
        <f>E1611+E1612+E1613+E1614</f>
        <v>0</v>
      </c>
    </row>
    <row r="1611" spans="1:5" ht="15.75" thickBot="1" x14ac:dyDescent="0.3">
      <c r="A1611" s="75" t="s">
        <v>50</v>
      </c>
      <c r="B1611" s="89">
        <v>100000</v>
      </c>
      <c r="C1611" s="89">
        <f>+C1597</f>
        <v>126764.283</v>
      </c>
      <c r="D1611" s="89"/>
      <c r="E1611" s="89"/>
    </row>
    <row r="1612" spans="1:5" ht="15.75" thickBot="1" x14ac:dyDescent="0.3">
      <c r="A1612" s="75" t="s">
        <v>54</v>
      </c>
      <c r="B1612" s="89"/>
      <c r="C1612" s="89"/>
      <c r="D1612" s="89"/>
      <c r="E1612" s="89"/>
    </row>
    <row r="1613" spans="1:5" ht="15.75" thickBot="1" x14ac:dyDescent="0.3">
      <c r="A1613" s="75" t="s">
        <v>55</v>
      </c>
      <c r="B1613" s="89"/>
      <c r="C1613" s="89"/>
      <c r="D1613" s="89"/>
      <c r="E1613" s="89"/>
    </row>
    <row r="1614" spans="1:5" ht="15.75" thickBot="1" x14ac:dyDescent="0.3">
      <c r="A1614" s="75" t="s">
        <v>56</v>
      </c>
      <c r="B1614" s="89"/>
      <c r="C1614" s="89"/>
      <c r="D1614" s="89"/>
      <c r="E1614" s="89"/>
    </row>
    <row r="1615" spans="1:5" ht="15.75" thickBot="1" x14ac:dyDescent="0.3">
      <c r="A1615" s="90" t="s">
        <v>59</v>
      </c>
      <c r="B1615" s="79">
        <f>B1605+B1610</f>
        <v>100000</v>
      </c>
      <c r="C1615" s="79">
        <f>C1605+C1610</f>
        <v>126764.283</v>
      </c>
      <c r="D1615" s="79">
        <f>D1605+D1610</f>
        <v>0</v>
      </c>
      <c r="E1615" s="79">
        <f>E1605+E1610</f>
        <v>0</v>
      </c>
    </row>
    <row r="1616" spans="1:5" ht="23.25" thickBot="1" x14ac:dyDescent="0.3">
      <c r="A1616" s="73" t="s">
        <v>79</v>
      </c>
      <c r="B1616" s="112" t="s">
        <v>157</v>
      </c>
      <c r="C1616" s="109" t="s">
        <v>53</v>
      </c>
      <c r="D1616" s="753" t="s">
        <v>667</v>
      </c>
      <c r="E1616" s="754"/>
    </row>
    <row r="1617" spans="1:11" ht="42" customHeight="1" thickBot="1" x14ac:dyDescent="0.3">
      <c r="A1617" s="66" t="s">
        <v>9</v>
      </c>
      <c r="B1617" s="644" t="s">
        <v>158</v>
      </c>
      <c r="C1617" s="645"/>
      <c r="D1617" s="645"/>
      <c r="E1617" s="530"/>
    </row>
    <row r="1618" spans="1:11" ht="15.75" thickBot="1" x14ac:dyDescent="0.3">
      <c r="A1618" s="66" t="s">
        <v>14</v>
      </c>
      <c r="B1618" s="726" t="s">
        <v>154</v>
      </c>
      <c r="C1618" s="727"/>
      <c r="D1618" s="727"/>
      <c r="E1618" s="728"/>
    </row>
    <row r="1619" spans="1:11" x14ac:dyDescent="0.25">
      <c r="A1619" s="722"/>
      <c r="B1619" s="85">
        <v>2019</v>
      </c>
      <c r="C1619" s="85">
        <v>2020</v>
      </c>
      <c r="D1619" s="85">
        <v>2021</v>
      </c>
      <c r="E1619" s="85">
        <v>2022</v>
      </c>
    </row>
    <row r="1620" spans="1:11" ht="15.75" thickBot="1" x14ac:dyDescent="0.3">
      <c r="A1620" s="723"/>
      <c r="B1620" s="86" t="s">
        <v>6</v>
      </c>
      <c r="C1620" s="86" t="s">
        <v>6</v>
      </c>
      <c r="D1620" s="86" t="s">
        <v>6</v>
      </c>
      <c r="E1620" s="86" t="s">
        <v>6</v>
      </c>
    </row>
    <row r="1621" spans="1:11" ht="15.75" thickBot="1" x14ac:dyDescent="0.3">
      <c r="A1621" s="66" t="s">
        <v>8</v>
      </c>
      <c r="B1621" s="317">
        <v>1</v>
      </c>
      <c r="C1621" s="66"/>
      <c r="D1621" s="66"/>
      <c r="E1621" s="66"/>
    </row>
    <row r="1622" spans="1:11" ht="15.75" thickBot="1" x14ac:dyDescent="0.3">
      <c r="A1622" s="66" t="s">
        <v>15</v>
      </c>
      <c r="B1622" s="91">
        <v>71729</v>
      </c>
      <c r="C1622" s="91">
        <f>C1640</f>
        <v>0</v>
      </c>
      <c r="D1622" s="91">
        <f>D1640</f>
        <v>0</v>
      </c>
      <c r="E1622" s="91">
        <f>E1640</f>
        <v>0</v>
      </c>
    </row>
    <row r="1623" spans="1:11" ht="15.75" thickBot="1" x14ac:dyDescent="0.3">
      <c r="A1623" s="66" t="s">
        <v>23</v>
      </c>
      <c r="B1623" s="91">
        <f>B1622/B1621</f>
        <v>71729</v>
      </c>
      <c r="C1623" s="91" t="e">
        <f>C1622/C1621</f>
        <v>#DIV/0!</v>
      </c>
      <c r="D1623" s="91" t="e">
        <f>D1622/D1621</f>
        <v>#DIV/0!</v>
      </c>
      <c r="E1623" s="91" t="e">
        <f>E1622/E1621</f>
        <v>#DIV/0!</v>
      </c>
    </row>
    <row r="1624" spans="1:11" ht="15.75" thickBot="1" x14ac:dyDescent="0.3">
      <c r="A1624" s="66" t="s">
        <v>16</v>
      </c>
      <c r="B1624" s="87" t="e">
        <f>B1621/A1621-1</f>
        <v>#VALUE!</v>
      </c>
      <c r="C1624" s="87">
        <f t="shared" ref="C1624:D1626" si="60">C1621/B1621-1</f>
        <v>-1</v>
      </c>
      <c r="D1624" s="87" t="e">
        <f t="shared" si="60"/>
        <v>#DIV/0!</v>
      </c>
      <c r="E1624" s="87" t="e">
        <f>E1621/D1621-1</f>
        <v>#DIV/0!</v>
      </c>
      <c r="G1624" s="10"/>
      <c r="H1624" s="10"/>
      <c r="I1624" s="10"/>
      <c r="J1624" s="10"/>
      <c r="K1624" s="10"/>
    </row>
    <row r="1625" spans="1:11" ht="15.75" thickBot="1" x14ac:dyDescent="0.3">
      <c r="A1625" s="66" t="s">
        <v>17</v>
      </c>
      <c r="B1625" s="87" t="e">
        <f>B1622/A1622-1</f>
        <v>#VALUE!</v>
      </c>
      <c r="C1625" s="87">
        <f t="shared" si="60"/>
        <v>-1</v>
      </c>
      <c r="D1625" s="87" t="e">
        <f t="shared" si="60"/>
        <v>#DIV/0!</v>
      </c>
      <c r="E1625" s="87" t="e">
        <f>E1622/D1622-1</f>
        <v>#DIV/0!</v>
      </c>
    </row>
    <row r="1626" spans="1:11" ht="15.75" thickBot="1" x14ac:dyDescent="0.3">
      <c r="A1626" s="66" t="s">
        <v>18</v>
      </c>
      <c r="B1626" s="87" t="e">
        <f>B1623/A1623-1</f>
        <v>#VALUE!</v>
      </c>
      <c r="C1626" s="87" t="e">
        <f t="shared" si="60"/>
        <v>#DIV/0!</v>
      </c>
      <c r="D1626" s="87" t="e">
        <f t="shared" si="60"/>
        <v>#DIV/0!</v>
      </c>
      <c r="E1626" s="87" t="e">
        <f>E1623/D1623-1</f>
        <v>#DIV/0!</v>
      </c>
    </row>
    <row r="1627" spans="1:11" ht="15.75" thickBot="1" x14ac:dyDescent="0.3">
      <c r="A1627" s="716" t="s">
        <v>110</v>
      </c>
      <c r="B1627" s="717"/>
      <c r="C1627" s="717"/>
      <c r="D1627" s="717"/>
      <c r="E1627" s="718"/>
    </row>
    <row r="1628" spans="1:11" x14ac:dyDescent="0.25">
      <c r="A1628" s="722"/>
      <c r="B1628" s="85">
        <v>2019</v>
      </c>
      <c r="C1628" s="85">
        <v>2020</v>
      </c>
      <c r="D1628" s="85">
        <v>2021</v>
      </c>
      <c r="E1628" s="85">
        <v>2021</v>
      </c>
    </row>
    <row r="1629" spans="1:11" ht="15.75" thickBot="1" x14ac:dyDescent="0.3">
      <c r="A1629" s="723"/>
      <c r="B1629" s="86" t="s">
        <v>6</v>
      </c>
      <c r="C1629" s="86" t="s">
        <v>6</v>
      </c>
      <c r="D1629" s="86" t="s">
        <v>6</v>
      </c>
      <c r="E1629" s="86" t="s">
        <v>6</v>
      </c>
    </row>
    <row r="1630" spans="1:11" ht="15.75" thickBot="1" x14ac:dyDescent="0.3">
      <c r="A1630" s="88" t="s">
        <v>40</v>
      </c>
      <c r="B1630" s="89">
        <f>B1631+B1632+B1633+B1634</f>
        <v>0</v>
      </c>
      <c r="C1630" s="89">
        <f>C1631+C1632+C1633+C1634</f>
        <v>0</v>
      </c>
      <c r="D1630" s="89">
        <f>D1631+D1632+D1633+D1634</f>
        <v>0</v>
      </c>
      <c r="E1630" s="89">
        <f>E1631+E1632+E1633+E1634</f>
        <v>0</v>
      </c>
    </row>
    <row r="1631" spans="1:11" ht="15.75" thickBot="1" x14ac:dyDescent="0.3">
      <c r="A1631" s="75" t="s">
        <v>50</v>
      </c>
      <c r="B1631" s="89"/>
      <c r="C1631" s="89"/>
      <c r="D1631" s="89"/>
      <c r="E1631" s="89"/>
    </row>
    <row r="1632" spans="1:11" ht="15.75" customHeight="1" thickBot="1" x14ac:dyDescent="0.3">
      <c r="A1632" s="75" t="s">
        <v>54</v>
      </c>
      <c r="B1632" s="89"/>
      <c r="C1632" s="89"/>
      <c r="D1632" s="89"/>
      <c r="E1632" s="89"/>
    </row>
    <row r="1633" spans="1:5" ht="15.75" thickBot="1" x14ac:dyDescent="0.3">
      <c r="A1633" s="75" t="s">
        <v>55</v>
      </c>
      <c r="B1633" s="89"/>
      <c r="C1633" s="89"/>
      <c r="D1633" s="89"/>
      <c r="E1633" s="89"/>
    </row>
    <row r="1634" spans="1:5" ht="15.75" thickBot="1" x14ac:dyDescent="0.3">
      <c r="A1634" s="75" t="s">
        <v>56</v>
      </c>
      <c r="B1634" s="89"/>
      <c r="C1634" s="89"/>
      <c r="D1634" s="89"/>
      <c r="E1634" s="89"/>
    </row>
    <row r="1635" spans="1:5" ht="15.75" thickBot="1" x14ac:dyDescent="0.3">
      <c r="A1635" s="88" t="s">
        <v>41</v>
      </c>
      <c r="B1635" s="79">
        <f>B1636+B1637+B1638+B1639</f>
        <v>71729</v>
      </c>
      <c r="C1635" s="79">
        <f>C1636+C1637+C1638+C1639</f>
        <v>0</v>
      </c>
      <c r="D1635" s="79">
        <f>D1636+D1637+D1638+D1639</f>
        <v>0</v>
      </c>
      <c r="E1635" s="79">
        <f>E1636+E1637+E1638+E1639</f>
        <v>0</v>
      </c>
    </row>
    <row r="1636" spans="1:5" ht="15.75" thickBot="1" x14ac:dyDescent="0.3">
      <c r="A1636" s="75" t="s">
        <v>50</v>
      </c>
      <c r="B1636" s="89">
        <v>71729</v>
      </c>
      <c r="C1636" s="89"/>
      <c r="D1636" s="89"/>
      <c r="E1636" s="89"/>
    </row>
    <row r="1637" spans="1:5" ht="15.75" thickBot="1" x14ac:dyDescent="0.3">
      <c r="A1637" s="75" t="s">
        <v>54</v>
      </c>
      <c r="B1637" s="89"/>
      <c r="C1637" s="89"/>
      <c r="D1637" s="89"/>
      <c r="E1637" s="89"/>
    </row>
    <row r="1638" spans="1:5" ht="15.75" thickBot="1" x14ac:dyDescent="0.3">
      <c r="A1638" s="75" t="s">
        <v>55</v>
      </c>
      <c r="B1638" s="89"/>
      <c r="C1638" s="89"/>
      <c r="D1638" s="89"/>
      <c r="E1638" s="89"/>
    </row>
    <row r="1639" spans="1:5" ht="15.75" thickBot="1" x14ac:dyDescent="0.3">
      <c r="A1639" s="75" t="s">
        <v>56</v>
      </c>
      <c r="B1639" s="89"/>
      <c r="C1639" s="89"/>
      <c r="D1639" s="89"/>
      <c r="E1639" s="89"/>
    </row>
    <row r="1640" spans="1:5" ht="15.75" thickBot="1" x14ac:dyDescent="0.3">
      <c r="A1640" s="78" t="s">
        <v>61</v>
      </c>
      <c r="B1640" s="79">
        <f>B1630+B1635</f>
        <v>71729</v>
      </c>
      <c r="C1640" s="79">
        <f>C1630+C1635</f>
        <v>0</v>
      </c>
      <c r="D1640" s="79">
        <f>D1630+D1635</f>
        <v>0</v>
      </c>
      <c r="E1640" s="79">
        <f>E1630+E1635</f>
        <v>0</v>
      </c>
    </row>
    <row r="1641" spans="1:5" ht="34.5" thickBot="1" x14ac:dyDescent="0.3">
      <c r="A1641" s="73" t="s">
        <v>159</v>
      </c>
      <c r="B1641" s="109" t="s">
        <v>160</v>
      </c>
      <c r="C1641" s="109" t="s">
        <v>53</v>
      </c>
      <c r="D1641" s="753" t="s">
        <v>668</v>
      </c>
      <c r="E1641" s="754"/>
    </row>
    <row r="1642" spans="1:5" ht="30" customHeight="1" thickBot="1" x14ac:dyDescent="0.3">
      <c r="A1642" s="66" t="s">
        <v>9</v>
      </c>
      <c r="B1642" s="644" t="s">
        <v>161</v>
      </c>
      <c r="C1642" s="645"/>
      <c r="D1642" s="645"/>
      <c r="E1642" s="530"/>
    </row>
    <row r="1643" spans="1:5" ht="15.75" thickBot="1" x14ac:dyDescent="0.3">
      <c r="A1643" s="66" t="s">
        <v>14</v>
      </c>
      <c r="B1643" s="726" t="s">
        <v>154</v>
      </c>
      <c r="C1643" s="727"/>
      <c r="D1643" s="727"/>
      <c r="E1643" s="728"/>
    </row>
    <row r="1644" spans="1:5" x14ac:dyDescent="0.25">
      <c r="A1644" s="722"/>
      <c r="B1644" s="85">
        <v>2019</v>
      </c>
      <c r="C1644" s="85">
        <v>2020</v>
      </c>
      <c r="D1644" s="85">
        <v>2021</v>
      </c>
      <c r="E1644" s="85">
        <v>2022</v>
      </c>
    </row>
    <row r="1645" spans="1:5" ht="15.75" thickBot="1" x14ac:dyDescent="0.3">
      <c r="A1645" s="723"/>
      <c r="B1645" s="86" t="s">
        <v>6</v>
      </c>
      <c r="C1645" s="86" t="s">
        <v>6</v>
      </c>
      <c r="D1645" s="86" t="s">
        <v>6</v>
      </c>
      <c r="E1645" s="86" t="s">
        <v>6</v>
      </c>
    </row>
    <row r="1646" spans="1:5" ht="15.75" thickBot="1" x14ac:dyDescent="0.3">
      <c r="A1646" s="66" t="s">
        <v>8</v>
      </c>
      <c r="B1646" s="317">
        <v>14</v>
      </c>
      <c r="C1646" s="317">
        <v>10</v>
      </c>
      <c r="D1646" s="66"/>
      <c r="E1646" s="66"/>
    </row>
    <row r="1647" spans="1:5" ht="15.75" thickBot="1" x14ac:dyDescent="0.3">
      <c r="A1647" s="66" t="s">
        <v>15</v>
      </c>
      <c r="B1647" s="91">
        <v>40000</v>
      </c>
      <c r="C1647" s="91">
        <v>29500</v>
      </c>
      <c r="D1647" s="91">
        <f>D1665</f>
        <v>0</v>
      </c>
      <c r="E1647" s="91">
        <f>E1665</f>
        <v>0</v>
      </c>
    </row>
    <row r="1648" spans="1:5" ht="15.75" thickBot="1" x14ac:dyDescent="0.3">
      <c r="A1648" s="66" t="s">
        <v>23</v>
      </c>
      <c r="B1648" s="91">
        <f>B1647/B1646</f>
        <v>2857.1428571428573</v>
      </c>
      <c r="C1648" s="91">
        <f>C1647/C1646</f>
        <v>2950</v>
      </c>
      <c r="D1648" s="91" t="e">
        <f>D1647/D1646</f>
        <v>#DIV/0!</v>
      </c>
      <c r="E1648" s="91" t="e">
        <f>E1647/E1646</f>
        <v>#DIV/0!</v>
      </c>
    </row>
    <row r="1649" spans="1:5" ht="15.75" thickBot="1" x14ac:dyDescent="0.3">
      <c r="A1649" s="66" t="s">
        <v>16</v>
      </c>
      <c r="B1649" s="87" t="e">
        <f>B1646/A1646-1</f>
        <v>#VALUE!</v>
      </c>
      <c r="C1649" s="87">
        <f t="shared" ref="C1649:D1651" si="61">C1646/B1646-1</f>
        <v>-0.2857142857142857</v>
      </c>
      <c r="D1649" s="87">
        <f t="shared" si="61"/>
        <v>-1</v>
      </c>
      <c r="E1649" s="87" t="e">
        <f>E1646/D1646-1</f>
        <v>#DIV/0!</v>
      </c>
    </row>
    <row r="1650" spans="1:5" ht="15.75" thickBot="1" x14ac:dyDescent="0.3">
      <c r="A1650" s="66" t="s">
        <v>17</v>
      </c>
      <c r="B1650" s="87" t="e">
        <f>B1647/A1647-1</f>
        <v>#VALUE!</v>
      </c>
      <c r="C1650" s="87">
        <f t="shared" si="61"/>
        <v>-0.26249999999999996</v>
      </c>
      <c r="D1650" s="87">
        <f t="shared" si="61"/>
        <v>-1</v>
      </c>
      <c r="E1650" s="87" t="e">
        <f>E1647/D1647-1</f>
        <v>#DIV/0!</v>
      </c>
    </row>
    <row r="1651" spans="1:5" ht="15.75" thickBot="1" x14ac:dyDescent="0.3">
      <c r="A1651" s="66" t="s">
        <v>18</v>
      </c>
      <c r="B1651" s="87" t="e">
        <f>B1648/A1648-1</f>
        <v>#VALUE!</v>
      </c>
      <c r="C1651" s="87">
        <f t="shared" si="61"/>
        <v>3.2499999999999973E-2</v>
      </c>
      <c r="D1651" s="87" t="e">
        <f t="shared" si="61"/>
        <v>#DIV/0!</v>
      </c>
      <c r="E1651" s="87" t="e">
        <f>E1648/D1648-1</f>
        <v>#DIV/0!</v>
      </c>
    </row>
    <row r="1652" spans="1:5" ht="15.75" thickBot="1" x14ac:dyDescent="0.3">
      <c r="A1652" s="716" t="s">
        <v>162</v>
      </c>
      <c r="B1652" s="717"/>
      <c r="C1652" s="717"/>
      <c r="D1652" s="717"/>
      <c r="E1652" s="718"/>
    </row>
    <row r="1653" spans="1:5" x14ac:dyDescent="0.25">
      <c r="A1653" s="722"/>
      <c r="B1653" s="85">
        <v>2019</v>
      </c>
      <c r="C1653" s="85">
        <v>2020</v>
      </c>
      <c r="D1653" s="85">
        <v>2021</v>
      </c>
      <c r="E1653" s="85">
        <v>2021</v>
      </c>
    </row>
    <row r="1654" spans="1:5" ht="15.75" thickBot="1" x14ac:dyDescent="0.3">
      <c r="A1654" s="723"/>
      <c r="B1654" s="86" t="s">
        <v>6</v>
      </c>
      <c r="C1654" s="86" t="s">
        <v>6</v>
      </c>
      <c r="D1654" s="86" t="s">
        <v>6</v>
      </c>
      <c r="E1654" s="86" t="s">
        <v>6</v>
      </c>
    </row>
    <row r="1655" spans="1:5" ht="15.75" thickBot="1" x14ac:dyDescent="0.3">
      <c r="A1655" s="88" t="s">
        <v>40</v>
      </c>
      <c r="B1655" s="89">
        <f>B1656+B1657+B1658+B1659</f>
        <v>0</v>
      </c>
      <c r="C1655" s="89">
        <f>C1656+C1657+C1658+C1659</f>
        <v>0</v>
      </c>
      <c r="D1655" s="89">
        <f>D1656+D1657+D1658+D1659</f>
        <v>0</v>
      </c>
      <c r="E1655" s="89">
        <f>E1656+E1657+E1658+E1659</f>
        <v>0</v>
      </c>
    </row>
    <row r="1656" spans="1:5" ht="15.75" thickBot="1" x14ac:dyDescent="0.3">
      <c r="A1656" s="75" t="s">
        <v>50</v>
      </c>
      <c r="B1656" s="89"/>
      <c r="C1656" s="89"/>
      <c r="D1656" s="89"/>
      <c r="E1656" s="89"/>
    </row>
    <row r="1657" spans="1:5" ht="15.75" customHeight="1" thickBot="1" x14ac:dyDescent="0.3">
      <c r="A1657" s="75" t="s">
        <v>54</v>
      </c>
      <c r="B1657" s="89"/>
      <c r="C1657" s="89"/>
      <c r="D1657" s="89"/>
      <c r="E1657" s="89"/>
    </row>
    <row r="1658" spans="1:5" ht="15.75" thickBot="1" x14ac:dyDescent="0.3">
      <c r="A1658" s="75" t="s">
        <v>55</v>
      </c>
      <c r="B1658" s="89"/>
      <c r="C1658" s="89"/>
      <c r="D1658" s="89"/>
      <c r="E1658" s="89"/>
    </row>
    <row r="1659" spans="1:5" ht="15.75" thickBot="1" x14ac:dyDescent="0.3">
      <c r="A1659" s="75" t="s">
        <v>56</v>
      </c>
      <c r="B1659" s="89"/>
      <c r="C1659" s="89"/>
      <c r="D1659" s="89"/>
      <c r="E1659" s="89"/>
    </row>
    <row r="1660" spans="1:5" ht="15.75" thickBot="1" x14ac:dyDescent="0.3">
      <c r="A1660" s="88" t="s">
        <v>41</v>
      </c>
      <c r="B1660" s="79">
        <f>B1661+B1662+B1663+B1664</f>
        <v>40000</v>
      </c>
      <c r="C1660" s="79">
        <f>C1661+C1662+C1663+C1664</f>
        <v>29500</v>
      </c>
      <c r="D1660" s="79">
        <f>D1661+D1662+D1663+D1664</f>
        <v>0</v>
      </c>
      <c r="E1660" s="79">
        <f>E1661+E1662+E1663+E1664</f>
        <v>0</v>
      </c>
    </row>
    <row r="1661" spans="1:5" ht="15.75" thickBot="1" x14ac:dyDescent="0.3">
      <c r="A1661" s="75" t="s">
        <v>50</v>
      </c>
      <c r="B1661" s="89">
        <v>40000</v>
      </c>
      <c r="C1661" s="89">
        <v>29500</v>
      </c>
      <c r="D1661" s="89"/>
      <c r="E1661" s="89"/>
    </row>
    <row r="1662" spans="1:5" ht="15.75" thickBot="1" x14ac:dyDescent="0.3">
      <c r="A1662" s="75" t="s">
        <v>54</v>
      </c>
      <c r="B1662" s="89"/>
      <c r="C1662" s="89"/>
      <c r="D1662" s="89"/>
      <c r="E1662" s="89"/>
    </row>
    <row r="1663" spans="1:5" ht="15.75" thickBot="1" x14ac:dyDescent="0.3">
      <c r="A1663" s="75" t="s">
        <v>55</v>
      </c>
      <c r="B1663" s="89"/>
      <c r="C1663" s="89"/>
      <c r="D1663" s="89"/>
      <c r="E1663" s="89"/>
    </row>
    <row r="1664" spans="1:5" ht="15.75" thickBot="1" x14ac:dyDescent="0.3">
      <c r="A1664" s="75" t="s">
        <v>56</v>
      </c>
      <c r="B1664" s="89"/>
      <c r="C1664" s="89"/>
      <c r="D1664" s="89"/>
      <c r="E1664" s="89"/>
    </row>
    <row r="1665" spans="1:5" ht="15.75" thickBot="1" x14ac:dyDescent="0.3">
      <c r="A1665" s="78" t="s">
        <v>61</v>
      </c>
      <c r="B1665" s="79">
        <f>B1655+B1660</f>
        <v>40000</v>
      </c>
      <c r="C1665" s="79">
        <f>C1655+C1660</f>
        <v>29500</v>
      </c>
      <c r="D1665" s="79">
        <f>D1655+D1660</f>
        <v>0</v>
      </c>
      <c r="E1665" s="79">
        <f>E1655+E1660</f>
        <v>0</v>
      </c>
    </row>
    <row r="1666" spans="1:5" ht="23.25" thickBot="1" x14ac:dyDescent="0.3">
      <c r="A1666" s="73" t="s">
        <v>163</v>
      </c>
      <c r="B1666" s="109" t="s">
        <v>164</v>
      </c>
      <c r="C1666" s="109" t="s">
        <v>53</v>
      </c>
      <c r="D1666" s="753" t="s">
        <v>669</v>
      </c>
      <c r="E1666" s="754"/>
    </row>
    <row r="1667" spans="1:5" ht="27" customHeight="1" thickBot="1" x14ac:dyDescent="0.3">
      <c r="A1667" s="66" t="s">
        <v>9</v>
      </c>
      <c r="B1667" s="644" t="s">
        <v>165</v>
      </c>
      <c r="C1667" s="645"/>
      <c r="D1667" s="645"/>
      <c r="E1667" s="530"/>
    </row>
    <row r="1668" spans="1:5" ht="15.75" thickBot="1" x14ac:dyDescent="0.3">
      <c r="A1668" s="66" t="s">
        <v>14</v>
      </c>
      <c r="B1668" s="726" t="s">
        <v>154</v>
      </c>
      <c r="C1668" s="727"/>
      <c r="D1668" s="727"/>
      <c r="E1668" s="728"/>
    </row>
    <row r="1669" spans="1:5" x14ac:dyDescent="0.25">
      <c r="A1669" s="722"/>
      <c r="B1669" s="85">
        <v>2019</v>
      </c>
      <c r="C1669" s="85">
        <v>2020</v>
      </c>
      <c r="D1669" s="85">
        <v>2021</v>
      </c>
      <c r="E1669" s="85">
        <v>2022</v>
      </c>
    </row>
    <row r="1670" spans="1:5" ht="15.75" thickBot="1" x14ac:dyDescent="0.3">
      <c r="A1670" s="723"/>
      <c r="B1670" s="86" t="s">
        <v>6</v>
      </c>
      <c r="C1670" s="86" t="s">
        <v>6</v>
      </c>
      <c r="D1670" s="86" t="s">
        <v>6</v>
      </c>
      <c r="E1670" s="86" t="s">
        <v>6</v>
      </c>
    </row>
    <row r="1671" spans="1:5" ht="15.75" thickBot="1" x14ac:dyDescent="0.3">
      <c r="A1671" s="66" t="s">
        <v>8</v>
      </c>
      <c r="B1671" s="317">
        <v>1</v>
      </c>
      <c r="C1671" s="66"/>
      <c r="D1671" s="66"/>
      <c r="E1671" s="66"/>
    </row>
    <row r="1672" spans="1:5" ht="15.75" thickBot="1" x14ac:dyDescent="0.3">
      <c r="A1672" s="66" t="s">
        <v>15</v>
      </c>
      <c r="B1672" s="91">
        <v>53707</v>
      </c>
      <c r="C1672" s="91">
        <f>C1690</f>
        <v>0</v>
      </c>
      <c r="D1672" s="91">
        <f>D1690</f>
        <v>0</v>
      </c>
      <c r="E1672" s="91">
        <f>E1690</f>
        <v>0</v>
      </c>
    </row>
    <row r="1673" spans="1:5" ht="15.75" thickBot="1" x14ac:dyDescent="0.3">
      <c r="A1673" s="66" t="s">
        <v>23</v>
      </c>
      <c r="B1673" s="91">
        <f>B1672/B1671</f>
        <v>53707</v>
      </c>
      <c r="C1673" s="91" t="e">
        <f>C1672/C1671</f>
        <v>#DIV/0!</v>
      </c>
      <c r="D1673" s="91" t="e">
        <f>D1672/D1671</f>
        <v>#DIV/0!</v>
      </c>
      <c r="E1673" s="91" t="e">
        <f>E1672/E1671</f>
        <v>#DIV/0!</v>
      </c>
    </row>
    <row r="1674" spans="1:5" ht="15.75" thickBot="1" x14ac:dyDescent="0.3">
      <c r="A1674" s="66" t="s">
        <v>16</v>
      </c>
      <c r="B1674" s="87" t="e">
        <f>B1671/A1671-1</f>
        <v>#VALUE!</v>
      </c>
      <c r="C1674" s="87">
        <f t="shared" ref="C1674:D1676" si="62">C1671/B1671-1</f>
        <v>-1</v>
      </c>
      <c r="D1674" s="87" t="e">
        <f t="shared" si="62"/>
        <v>#DIV/0!</v>
      </c>
      <c r="E1674" s="87" t="e">
        <f>E1671/D1671-1</f>
        <v>#DIV/0!</v>
      </c>
    </row>
    <row r="1675" spans="1:5" ht="15.75" thickBot="1" x14ac:dyDescent="0.3">
      <c r="A1675" s="66" t="s">
        <v>17</v>
      </c>
      <c r="B1675" s="87" t="e">
        <f>B1672/A1672-1</f>
        <v>#VALUE!</v>
      </c>
      <c r="C1675" s="87">
        <f t="shared" si="62"/>
        <v>-1</v>
      </c>
      <c r="D1675" s="87" t="e">
        <f t="shared" si="62"/>
        <v>#DIV/0!</v>
      </c>
      <c r="E1675" s="87" t="e">
        <f>E1672/D1672-1</f>
        <v>#DIV/0!</v>
      </c>
    </row>
    <row r="1676" spans="1:5" ht="15.75" thickBot="1" x14ac:dyDescent="0.3">
      <c r="A1676" s="66" t="s">
        <v>18</v>
      </c>
      <c r="B1676" s="87" t="e">
        <f>B1673/A1673-1</f>
        <v>#VALUE!</v>
      </c>
      <c r="C1676" s="87" t="e">
        <f t="shared" si="62"/>
        <v>#DIV/0!</v>
      </c>
      <c r="D1676" s="87" t="e">
        <f t="shared" si="62"/>
        <v>#DIV/0!</v>
      </c>
      <c r="E1676" s="87" t="e">
        <f>E1673/D1673-1</f>
        <v>#DIV/0!</v>
      </c>
    </row>
    <row r="1677" spans="1:5" ht="15.75" thickBot="1" x14ac:dyDescent="0.3">
      <c r="A1677" s="716" t="s">
        <v>166</v>
      </c>
      <c r="B1677" s="717"/>
      <c r="C1677" s="717"/>
      <c r="D1677" s="717"/>
      <c r="E1677" s="718"/>
    </row>
    <row r="1678" spans="1:5" x14ac:dyDescent="0.25">
      <c r="A1678" s="722"/>
      <c r="B1678" s="85">
        <v>2019</v>
      </c>
      <c r="C1678" s="85">
        <v>2020</v>
      </c>
      <c r="D1678" s="85">
        <v>2021</v>
      </c>
      <c r="E1678" s="85">
        <v>2022</v>
      </c>
    </row>
    <row r="1679" spans="1:5" ht="15.75" thickBot="1" x14ac:dyDescent="0.3">
      <c r="A1679" s="723"/>
      <c r="B1679" s="86" t="s">
        <v>6</v>
      </c>
      <c r="C1679" s="86" t="s">
        <v>6</v>
      </c>
      <c r="D1679" s="86" t="s">
        <v>6</v>
      </c>
      <c r="E1679" s="86" t="s">
        <v>6</v>
      </c>
    </row>
    <row r="1680" spans="1:5" ht="15.75" thickBot="1" x14ac:dyDescent="0.3">
      <c r="A1680" s="88" t="s">
        <v>40</v>
      </c>
      <c r="B1680" s="89">
        <f>B1681+B1682+B1683+B1684</f>
        <v>0</v>
      </c>
      <c r="C1680" s="89">
        <f>C1681+C1682+C1683+C1684</f>
        <v>0</v>
      </c>
      <c r="D1680" s="89">
        <f>D1681+D1682+D1683+D1684</f>
        <v>0</v>
      </c>
      <c r="E1680" s="89">
        <f>E1681+E1682+E1683+E1684</f>
        <v>0</v>
      </c>
    </row>
    <row r="1681" spans="1:5" ht="15.75" thickBot="1" x14ac:dyDescent="0.3">
      <c r="A1681" s="75" t="s">
        <v>50</v>
      </c>
      <c r="B1681" s="89"/>
      <c r="C1681" s="89"/>
      <c r="D1681" s="89"/>
      <c r="E1681" s="89"/>
    </row>
    <row r="1682" spans="1:5" ht="15.75" customHeight="1" thickBot="1" x14ac:dyDescent="0.3">
      <c r="A1682" s="75" t="s">
        <v>54</v>
      </c>
      <c r="B1682" s="89"/>
      <c r="C1682" s="89"/>
      <c r="D1682" s="89"/>
      <c r="E1682" s="89"/>
    </row>
    <row r="1683" spans="1:5" ht="15.75" thickBot="1" x14ac:dyDescent="0.3">
      <c r="A1683" s="75" t="s">
        <v>55</v>
      </c>
      <c r="B1683" s="89"/>
      <c r="C1683" s="89"/>
      <c r="D1683" s="89"/>
      <c r="E1683" s="89"/>
    </row>
    <row r="1684" spans="1:5" ht="15.75" thickBot="1" x14ac:dyDescent="0.3">
      <c r="A1684" s="75" t="s">
        <v>56</v>
      </c>
      <c r="B1684" s="89"/>
      <c r="C1684" s="89"/>
      <c r="D1684" s="89"/>
      <c r="E1684" s="89"/>
    </row>
    <row r="1685" spans="1:5" ht="15.75" thickBot="1" x14ac:dyDescent="0.3">
      <c r="A1685" s="88" t="s">
        <v>41</v>
      </c>
      <c r="B1685" s="79">
        <f>B1686+B1687+B1688+B1689</f>
        <v>53707</v>
      </c>
      <c r="C1685" s="79">
        <f>C1686+C1687+C1688+C1689</f>
        <v>0</v>
      </c>
      <c r="D1685" s="79">
        <f>D1686+D1687+D1688+D1689</f>
        <v>0</v>
      </c>
      <c r="E1685" s="79">
        <f>E1686+E1687+E1688+E1689</f>
        <v>0</v>
      </c>
    </row>
    <row r="1686" spans="1:5" ht="15.75" thickBot="1" x14ac:dyDescent="0.3">
      <c r="A1686" s="75" t="s">
        <v>50</v>
      </c>
      <c r="B1686" s="89">
        <v>53707</v>
      </c>
      <c r="C1686" s="89"/>
      <c r="D1686" s="89"/>
      <c r="E1686" s="89"/>
    </row>
    <row r="1687" spans="1:5" ht="15.75" thickBot="1" x14ac:dyDescent="0.3">
      <c r="A1687" s="75" t="s">
        <v>54</v>
      </c>
      <c r="B1687" s="89"/>
      <c r="C1687" s="89"/>
      <c r="D1687" s="89"/>
      <c r="E1687" s="89"/>
    </row>
    <row r="1688" spans="1:5" ht="15.75" thickBot="1" x14ac:dyDescent="0.3">
      <c r="A1688" s="75" t="s">
        <v>55</v>
      </c>
      <c r="B1688" s="89"/>
      <c r="C1688" s="89"/>
      <c r="D1688" s="89"/>
      <c r="E1688" s="89"/>
    </row>
    <row r="1689" spans="1:5" ht="15.75" thickBot="1" x14ac:dyDescent="0.3">
      <c r="A1689" s="75" t="s">
        <v>56</v>
      </c>
      <c r="B1689" s="89"/>
      <c r="C1689" s="89"/>
      <c r="D1689" s="89"/>
      <c r="E1689" s="89"/>
    </row>
    <row r="1690" spans="1:5" ht="15.75" thickBot="1" x14ac:dyDescent="0.3">
      <c r="A1690" s="78" t="s">
        <v>61</v>
      </c>
      <c r="B1690" s="79">
        <f>B1680+B1685</f>
        <v>53707</v>
      </c>
      <c r="C1690" s="79">
        <f>C1680+C1685</f>
        <v>0</v>
      </c>
      <c r="D1690" s="79">
        <f>D1680+D1685</f>
        <v>0</v>
      </c>
      <c r="E1690" s="79">
        <f>E1680+E1685</f>
        <v>0</v>
      </c>
    </row>
    <row r="1691" spans="1:5" ht="23.25" thickBot="1" x14ac:dyDescent="0.3">
      <c r="A1691" s="73" t="s">
        <v>85</v>
      </c>
      <c r="B1691" s="109" t="s">
        <v>167</v>
      </c>
      <c r="C1691" s="109" t="s">
        <v>53</v>
      </c>
      <c r="D1691" s="753" t="s">
        <v>670</v>
      </c>
      <c r="E1691" s="754"/>
    </row>
    <row r="1692" spans="1:5" ht="30.75" customHeight="1" thickBot="1" x14ac:dyDescent="0.3">
      <c r="A1692" s="66" t="s">
        <v>9</v>
      </c>
      <c r="B1692" s="644" t="s">
        <v>168</v>
      </c>
      <c r="C1692" s="645"/>
      <c r="D1692" s="645"/>
      <c r="E1692" s="530"/>
    </row>
    <row r="1693" spans="1:5" ht="15.75" thickBot="1" x14ac:dyDescent="0.3">
      <c r="A1693" s="66" t="s">
        <v>14</v>
      </c>
      <c r="B1693" s="726" t="s">
        <v>154</v>
      </c>
      <c r="C1693" s="727"/>
      <c r="D1693" s="727"/>
      <c r="E1693" s="728"/>
    </row>
    <row r="1694" spans="1:5" x14ac:dyDescent="0.25">
      <c r="A1694" s="722"/>
      <c r="B1694" s="85">
        <v>2019</v>
      </c>
      <c r="C1694" s="85">
        <v>2020</v>
      </c>
      <c r="D1694" s="85">
        <v>2021</v>
      </c>
      <c r="E1694" s="85">
        <v>2022</v>
      </c>
    </row>
    <row r="1695" spans="1:5" ht="15.75" thickBot="1" x14ac:dyDescent="0.3">
      <c r="A1695" s="723"/>
      <c r="B1695" s="86" t="s">
        <v>6</v>
      </c>
      <c r="C1695" s="86" t="s">
        <v>6</v>
      </c>
      <c r="D1695" s="86" t="s">
        <v>6</v>
      </c>
      <c r="E1695" s="86" t="s">
        <v>6</v>
      </c>
    </row>
    <row r="1696" spans="1:5" ht="15.75" thickBot="1" x14ac:dyDescent="0.3">
      <c r="A1696" s="66" t="s">
        <v>8</v>
      </c>
      <c r="B1696" s="317">
        <v>0.3</v>
      </c>
      <c r="C1696" s="66"/>
      <c r="D1696" s="66"/>
      <c r="E1696" s="66"/>
    </row>
    <row r="1697" spans="1:5" ht="15.75" thickBot="1" x14ac:dyDescent="0.3">
      <c r="A1697" s="66" t="s">
        <v>15</v>
      </c>
      <c r="B1697" s="91">
        <v>22000</v>
      </c>
      <c r="C1697" s="91">
        <f>C1715</f>
        <v>0</v>
      </c>
      <c r="D1697" s="91">
        <f>D1715</f>
        <v>0</v>
      </c>
      <c r="E1697" s="91">
        <f>E1715</f>
        <v>0</v>
      </c>
    </row>
    <row r="1698" spans="1:5" ht="15.75" thickBot="1" x14ac:dyDescent="0.3">
      <c r="A1698" s="66" t="s">
        <v>23</v>
      </c>
      <c r="B1698" s="91">
        <f>B1697/B1696</f>
        <v>73333.333333333343</v>
      </c>
      <c r="C1698" s="91" t="e">
        <f>C1697/C1696</f>
        <v>#DIV/0!</v>
      </c>
      <c r="D1698" s="91" t="e">
        <f>D1697/D1696</f>
        <v>#DIV/0!</v>
      </c>
      <c r="E1698" s="91" t="e">
        <f>E1697/E1696</f>
        <v>#DIV/0!</v>
      </c>
    </row>
    <row r="1699" spans="1:5" ht="15.75" thickBot="1" x14ac:dyDescent="0.3">
      <c r="A1699" s="66" t="s">
        <v>16</v>
      </c>
      <c r="B1699" s="87" t="e">
        <f>B1696/A1696-1</f>
        <v>#VALUE!</v>
      </c>
      <c r="C1699" s="87">
        <f t="shared" ref="C1699:D1701" si="63">C1696/B1696-1</f>
        <v>-1</v>
      </c>
      <c r="D1699" s="87" t="e">
        <f t="shared" si="63"/>
        <v>#DIV/0!</v>
      </c>
      <c r="E1699" s="87" t="e">
        <f>E1696/D1696-1</f>
        <v>#DIV/0!</v>
      </c>
    </row>
    <row r="1700" spans="1:5" ht="15.75" thickBot="1" x14ac:dyDescent="0.3">
      <c r="A1700" s="66" t="s">
        <v>17</v>
      </c>
      <c r="B1700" s="87" t="e">
        <f>B1697/A1697-1</f>
        <v>#VALUE!</v>
      </c>
      <c r="C1700" s="87">
        <f t="shared" si="63"/>
        <v>-1</v>
      </c>
      <c r="D1700" s="87" t="e">
        <f t="shared" si="63"/>
        <v>#DIV/0!</v>
      </c>
      <c r="E1700" s="87" t="e">
        <f>E1697/D1697-1</f>
        <v>#DIV/0!</v>
      </c>
    </row>
    <row r="1701" spans="1:5" ht="15.75" thickBot="1" x14ac:dyDescent="0.3">
      <c r="A1701" s="66" t="s">
        <v>18</v>
      </c>
      <c r="B1701" s="87" t="e">
        <f>B1698/A1698-1</f>
        <v>#VALUE!</v>
      </c>
      <c r="C1701" s="87" t="e">
        <f t="shared" si="63"/>
        <v>#DIV/0!</v>
      </c>
      <c r="D1701" s="87" t="e">
        <f t="shared" si="63"/>
        <v>#DIV/0!</v>
      </c>
      <c r="E1701" s="87" t="e">
        <f>E1698/D1698-1</f>
        <v>#DIV/0!</v>
      </c>
    </row>
    <row r="1702" spans="1:5" ht="15.75" thickBot="1" x14ac:dyDescent="0.3">
      <c r="A1702" s="716" t="s">
        <v>169</v>
      </c>
      <c r="B1702" s="717"/>
      <c r="C1702" s="717"/>
      <c r="D1702" s="717"/>
      <c r="E1702" s="718"/>
    </row>
    <row r="1703" spans="1:5" x14ac:dyDescent="0.25">
      <c r="A1703" s="722"/>
      <c r="B1703" s="85">
        <v>2019</v>
      </c>
      <c r="C1703" s="85">
        <v>2020</v>
      </c>
      <c r="D1703" s="85">
        <v>2021</v>
      </c>
      <c r="E1703" s="85">
        <v>2021</v>
      </c>
    </row>
    <row r="1704" spans="1:5" ht="15.75" thickBot="1" x14ac:dyDescent="0.3">
      <c r="A1704" s="723"/>
      <c r="B1704" s="86" t="s">
        <v>6</v>
      </c>
      <c r="C1704" s="86" t="s">
        <v>6</v>
      </c>
      <c r="D1704" s="86" t="s">
        <v>6</v>
      </c>
      <c r="E1704" s="86" t="s">
        <v>6</v>
      </c>
    </row>
    <row r="1705" spans="1:5" ht="15.75" thickBot="1" x14ac:dyDescent="0.3">
      <c r="A1705" s="88" t="s">
        <v>40</v>
      </c>
      <c r="B1705" s="89">
        <f>B1706+B1707+B1708+B1709</f>
        <v>0</v>
      </c>
      <c r="C1705" s="89">
        <f>C1706+C1707+C1708+C1709</f>
        <v>0</v>
      </c>
      <c r="D1705" s="89">
        <f>D1706+D1707+D1708+D1709</f>
        <v>0</v>
      </c>
      <c r="E1705" s="89">
        <f>E1706+E1707+E1708+E1709</f>
        <v>0</v>
      </c>
    </row>
    <row r="1706" spans="1:5" ht="15.75" thickBot="1" x14ac:dyDescent="0.3">
      <c r="A1706" s="75" t="s">
        <v>50</v>
      </c>
      <c r="B1706" s="89"/>
      <c r="C1706" s="89"/>
      <c r="D1706" s="89"/>
      <c r="E1706" s="89"/>
    </row>
    <row r="1707" spans="1:5" ht="15.75" customHeight="1" thickBot="1" x14ac:dyDescent="0.3">
      <c r="A1707" s="75" t="s">
        <v>54</v>
      </c>
      <c r="B1707" s="89"/>
      <c r="C1707" s="89"/>
      <c r="D1707" s="89"/>
      <c r="E1707" s="89"/>
    </row>
    <row r="1708" spans="1:5" ht="15.75" thickBot="1" x14ac:dyDescent="0.3">
      <c r="A1708" s="75" t="s">
        <v>55</v>
      </c>
      <c r="B1708" s="89"/>
      <c r="C1708" s="89"/>
      <c r="D1708" s="89"/>
      <c r="E1708" s="89"/>
    </row>
    <row r="1709" spans="1:5" ht="15.75" thickBot="1" x14ac:dyDescent="0.3">
      <c r="A1709" s="75" t="s">
        <v>56</v>
      </c>
      <c r="B1709" s="89"/>
      <c r="C1709" s="89"/>
      <c r="D1709" s="89"/>
      <c r="E1709" s="89"/>
    </row>
    <row r="1710" spans="1:5" ht="15.75" thickBot="1" x14ac:dyDescent="0.3">
      <c r="A1710" s="88" t="s">
        <v>41</v>
      </c>
      <c r="B1710" s="79">
        <f>B1711+B1712+B1713+B1714</f>
        <v>22000</v>
      </c>
      <c r="C1710" s="79">
        <f>C1711+C1712+C1713+C1714</f>
        <v>0</v>
      </c>
      <c r="D1710" s="79">
        <f>D1711+D1712+D1713+D1714</f>
        <v>0</v>
      </c>
      <c r="E1710" s="79">
        <f>E1711+E1712+E1713+E1714</f>
        <v>0</v>
      </c>
    </row>
    <row r="1711" spans="1:5" ht="15.75" thickBot="1" x14ac:dyDescent="0.3">
      <c r="A1711" s="75" t="s">
        <v>50</v>
      </c>
      <c r="B1711" s="89">
        <v>22000</v>
      </c>
      <c r="C1711" s="89"/>
      <c r="D1711" s="89"/>
      <c r="E1711" s="89"/>
    </row>
    <row r="1712" spans="1:5" ht="15.75" thickBot="1" x14ac:dyDescent="0.3">
      <c r="A1712" s="75" t="s">
        <v>54</v>
      </c>
      <c r="B1712" s="89"/>
      <c r="C1712" s="89"/>
      <c r="D1712" s="89"/>
      <c r="E1712" s="89"/>
    </row>
    <row r="1713" spans="1:5" ht="15.75" thickBot="1" x14ac:dyDescent="0.3">
      <c r="A1713" s="75" t="s">
        <v>55</v>
      </c>
      <c r="B1713" s="89"/>
      <c r="C1713" s="89"/>
      <c r="D1713" s="89"/>
      <c r="E1713" s="89"/>
    </row>
    <row r="1714" spans="1:5" ht="15.75" thickBot="1" x14ac:dyDescent="0.3">
      <c r="A1714" s="75" t="s">
        <v>56</v>
      </c>
      <c r="B1714" s="89"/>
      <c r="C1714" s="89"/>
      <c r="D1714" s="89"/>
      <c r="E1714" s="89"/>
    </row>
    <row r="1715" spans="1:5" ht="15.75" thickBot="1" x14ac:dyDescent="0.3">
      <c r="A1715" s="78" t="s">
        <v>61</v>
      </c>
      <c r="B1715" s="79">
        <f>B1705+B1710</f>
        <v>22000</v>
      </c>
      <c r="C1715" s="79">
        <f>C1705+C1710</f>
        <v>0</v>
      </c>
      <c r="D1715" s="79">
        <f>D1705+D1710</f>
        <v>0</v>
      </c>
      <c r="E1715" s="79">
        <f>E1705+E1710</f>
        <v>0</v>
      </c>
    </row>
    <row r="1716" spans="1:5" ht="34.5" thickBot="1" x14ac:dyDescent="0.3">
      <c r="A1716" s="73" t="s">
        <v>170</v>
      </c>
      <c r="B1716" s="109" t="s">
        <v>171</v>
      </c>
      <c r="C1716" s="109" t="s">
        <v>53</v>
      </c>
      <c r="D1716" s="753" t="s">
        <v>671</v>
      </c>
      <c r="E1716" s="754"/>
    </row>
    <row r="1717" spans="1:5" ht="39.75" customHeight="1" thickBot="1" x14ac:dyDescent="0.3">
      <c r="A1717" s="66" t="s">
        <v>9</v>
      </c>
      <c r="B1717" s="644" t="s">
        <v>172</v>
      </c>
      <c r="C1717" s="645"/>
      <c r="D1717" s="645"/>
      <c r="E1717" s="530"/>
    </row>
    <row r="1718" spans="1:5" ht="15.75" thickBot="1" x14ac:dyDescent="0.3">
      <c r="A1718" s="66" t="s">
        <v>14</v>
      </c>
      <c r="B1718" s="726" t="s">
        <v>154</v>
      </c>
      <c r="C1718" s="727"/>
      <c r="D1718" s="727"/>
      <c r="E1718" s="728"/>
    </row>
    <row r="1719" spans="1:5" x14ac:dyDescent="0.25">
      <c r="A1719" s="722"/>
      <c r="B1719" s="85">
        <v>2019</v>
      </c>
      <c r="C1719" s="85">
        <v>2020</v>
      </c>
      <c r="D1719" s="85">
        <v>2021</v>
      </c>
      <c r="E1719" s="85">
        <v>2022</v>
      </c>
    </row>
    <row r="1720" spans="1:5" ht="15.75" thickBot="1" x14ac:dyDescent="0.3">
      <c r="A1720" s="723"/>
      <c r="B1720" s="86" t="s">
        <v>6</v>
      </c>
      <c r="C1720" s="86" t="s">
        <v>6</v>
      </c>
      <c r="D1720" s="86" t="s">
        <v>6</v>
      </c>
      <c r="E1720" s="86" t="s">
        <v>6</v>
      </c>
    </row>
    <row r="1721" spans="1:5" ht="15.75" thickBot="1" x14ac:dyDescent="0.3">
      <c r="A1721" s="66" t="s">
        <v>8</v>
      </c>
      <c r="B1721" s="317">
        <v>4</v>
      </c>
      <c r="C1721" s="317">
        <v>2.5</v>
      </c>
      <c r="D1721" s="66"/>
      <c r="E1721" s="66"/>
    </row>
    <row r="1722" spans="1:5" ht="15.75" thickBot="1" x14ac:dyDescent="0.3">
      <c r="A1722" s="66" t="s">
        <v>15</v>
      </c>
      <c r="B1722" s="91">
        <v>79812</v>
      </c>
      <c r="C1722" s="105">
        <v>49173.478000000003</v>
      </c>
      <c r="D1722" s="91">
        <f>D1740</f>
        <v>0</v>
      </c>
      <c r="E1722" s="91">
        <f>E1740</f>
        <v>0</v>
      </c>
    </row>
    <row r="1723" spans="1:5" ht="15.75" thickBot="1" x14ac:dyDescent="0.3">
      <c r="A1723" s="66" t="s">
        <v>23</v>
      </c>
      <c r="B1723" s="91">
        <f>B1722/B1721</f>
        <v>19953</v>
      </c>
      <c r="C1723" s="91">
        <f>C1722/C1721</f>
        <v>19669.391200000002</v>
      </c>
      <c r="D1723" s="91" t="e">
        <f>D1722/D1721</f>
        <v>#DIV/0!</v>
      </c>
      <c r="E1723" s="91" t="e">
        <f>E1722/E1721</f>
        <v>#DIV/0!</v>
      </c>
    </row>
    <row r="1724" spans="1:5" ht="15.75" thickBot="1" x14ac:dyDescent="0.3">
      <c r="A1724" s="66" t="s">
        <v>16</v>
      </c>
      <c r="B1724" s="87" t="e">
        <f>B1721/A1721-1</f>
        <v>#VALUE!</v>
      </c>
      <c r="C1724" s="87">
        <f t="shared" ref="C1724:D1726" si="64">C1721/B1721-1</f>
        <v>-0.375</v>
      </c>
      <c r="D1724" s="87">
        <f t="shared" si="64"/>
        <v>-1</v>
      </c>
      <c r="E1724" s="87" t="e">
        <f>E1721/D1721-1</f>
        <v>#DIV/0!</v>
      </c>
    </row>
    <row r="1725" spans="1:5" ht="15.75" thickBot="1" x14ac:dyDescent="0.3">
      <c r="A1725" s="66" t="s">
        <v>17</v>
      </c>
      <c r="B1725" s="87" t="e">
        <f>B1722/A1722-1</f>
        <v>#VALUE!</v>
      </c>
      <c r="C1725" s="87">
        <f t="shared" si="64"/>
        <v>-0.38388365158121585</v>
      </c>
      <c r="D1725" s="87">
        <f t="shared" si="64"/>
        <v>-1</v>
      </c>
      <c r="E1725" s="87" t="e">
        <f>E1722/D1722-1</f>
        <v>#DIV/0!</v>
      </c>
    </row>
    <row r="1726" spans="1:5" ht="15.75" thickBot="1" x14ac:dyDescent="0.3">
      <c r="A1726" s="66" t="s">
        <v>18</v>
      </c>
      <c r="B1726" s="87" t="e">
        <f>B1723/A1723-1</f>
        <v>#VALUE!</v>
      </c>
      <c r="C1726" s="87">
        <f t="shared" si="64"/>
        <v>-1.4213842529945286E-2</v>
      </c>
      <c r="D1726" s="87" t="e">
        <f t="shared" si="64"/>
        <v>#DIV/0!</v>
      </c>
      <c r="E1726" s="87" t="e">
        <f>E1723/D1723-1</f>
        <v>#DIV/0!</v>
      </c>
    </row>
    <row r="1727" spans="1:5" ht="15.75" thickBot="1" x14ac:dyDescent="0.3">
      <c r="A1727" s="716" t="s">
        <v>173</v>
      </c>
      <c r="B1727" s="717"/>
      <c r="C1727" s="717"/>
      <c r="D1727" s="717"/>
      <c r="E1727" s="718"/>
    </row>
    <row r="1728" spans="1:5" x14ac:dyDescent="0.25">
      <c r="A1728" s="722"/>
      <c r="B1728" s="85">
        <v>2019</v>
      </c>
      <c r="C1728" s="85">
        <v>2020</v>
      </c>
      <c r="D1728" s="85">
        <v>2021</v>
      </c>
      <c r="E1728" s="85">
        <v>2021</v>
      </c>
    </row>
    <row r="1729" spans="1:5" ht="15.75" thickBot="1" x14ac:dyDescent="0.3">
      <c r="A1729" s="723"/>
      <c r="B1729" s="86" t="s">
        <v>6</v>
      </c>
      <c r="C1729" s="86" t="s">
        <v>6</v>
      </c>
      <c r="D1729" s="86" t="s">
        <v>6</v>
      </c>
      <c r="E1729" s="86" t="s">
        <v>6</v>
      </c>
    </row>
    <row r="1730" spans="1:5" ht="15.75" thickBot="1" x14ac:dyDescent="0.3">
      <c r="A1730" s="88" t="s">
        <v>40</v>
      </c>
      <c r="B1730" s="89">
        <f>B1731+B1732+B1733+B1734</f>
        <v>0</v>
      </c>
      <c r="C1730" s="89">
        <f>C1731+C1732+C1733+C1734</f>
        <v>0</v>
      </c>
      <c r="D1730" s="89">
        <f>D1731+D1732+D1733+D1734</f>
        <v>0</v>
      </c>
      <c r="E1730" s="89">
        <f>E1731+E1732+E1733+E1734</f>
        <v>0</v>
      </c>
    </row>
    <row r="1731" spans="1:5" ht="15.75" thickBot="1" x14ac:dyDescent="0.3">
      <c r="A1731" s="75" t="s">
        <v>50</v>
      </c>
      <c r="B1731" s="89"/>
      <c r="C1731" s="89"/>
      <c r="D1731" s="89"/>
      <c r="E1731" s="89"/>
    </row>
    <row r="1732" spans="1:5" ht="15.75" customHeight="1" thickBot="1" x14ac:dyDescent="0.3">
      <c r="A1732" s="75" t="s">
        <v>54</v>
      </c>
      <c r="B1732" s="89"/>
      <c r="C1732" s="89"/>
      <c r="D1732" s="89"/>
      <c r="E1732" s="89"/>
    </row>
    <row r="1733" spans="1:5" ht="15.75" thickBot="1" x14ac:dyDescent="0.3">
      <c r="A1733" s="75" t="s">
        <v>55</v>
      </c>
      <c r="B1733" s="89"/>
      <c r="C1733" s="89"/>
      <c r="D1733" s="89"/>
      <c r="E1733" s="89"/>
    </row>
    <row r="1734" spans="1:5" ht="15.75" thickBot="1" x14ac:dyDescent="0.3">
      <c r="A1734" s="75" t="s">
        <v>56</v>
      </c>
      <c r="B1734" s="89"/>
      <c r="C1734" s="89"/>
      <c r="D1734" s="89"/>
      <c r="E1734" s="89"/>
    </row>
    <row r="1735" spans="1:5" ht="15.75" thickBot="1" x14ac:dyDescent="0.3">
      <c r="A1735" s="88" t="s">
        <v>41</v>
      </c>
      <c r="B1735" s="79">
        <f>B1736+B1737+B1738+B1739</f>
        <v>79812</v>
      </c>
      <c r="C1735" s="79">
        <f>C1736+C1737+C1738+C1739</f>
        <v>49173.478000000003</v>
      </c>
      <c r="D1735" s="79">
        <f>D1736+D1737+D1738+D1739</f>
        <v>0</v>
      </c>
      <c r="E1735" s="79">
        <f>E1736+E1737+E1738+E1739</f>
        <v>0</v>
      </c>
    </row>
    <row r="1736" spans="1:5" ht="15.75" thickBot="1" x14ac:dyDescent="0.3">
      <c r="A1736" s="75" t="s">
        <v>50</v>
      </c>
      <c r="B1736" s="89">
        <v>79812</v>
      </c>
      <c r="C1736" s="89">
        <f>+C1722</f>
        <v>49173.478000000003</v>
      </c>
      <c r="D1736" s="89"/>
      <c r="E1736" s="89"/>
    </row>
    <row r="1737" spans="1:5" ht="15.75" thickBot="1" x14ac:dyDescent="0.3">
      <c r="A1737" s="75" t="s">
        <v>54</v>
      </c>
      <c r="B1737" s="89"/>
      <c r="C1737" s="89"/>
      <c r="D1737" s="89"/>
      <c r="E1737" s="89"/>
    </row>
    <row r="1738" spans="1:5" ht="15.75" thickBot="1" x14ac:dyDescent="0.3">
      <c r="A1738" s="75" t="s">
        <v>55</v>
      </c>
      <c r="B1738" s="89"/>
      <c r="C1738" s="89"/>
      <c r="D1738" s="89"/>
      <c r="E1738" s="89"/>
    </row>
    <row r="1739" spans="1:5" ht="15.75" thickBot="1" x14ac:dyDescent="0.3">
      <c r="A1739" s="75" t="s">
        <v>56</v>
      </c>
      <c r="B1739" s="89"/>
      <c r="C1739" s="89"/>
      <c r="D1739" s="89"/>
      <c r="E1739" s="89"/>
    </row>
    <row r="1740" spans="1:5" ht="15.75" thickBot="1" x14ac:dyDescent="0.3">
      <c r="A1740" s="78" t="s">
        <v>61</v>
      </c>
      <c r="B1740" s="79">
        <f>B1730+B1735</f>
        <v>79812</v>
      </c>
      <c r="C1740" s="79">
        <f>C1730+C1735</f>
        <v>49173.478000000003</v>
      </c>
      <c r="D1740" s="79">
        <f>D1730+D1735</f>
        <v>0</v>
      </c>
      <c r="E1740" s="79">
        <f>E1730+E1735</f>
        <v>0</v>
      </c>
    </row>
    <row r="1741" spans="1:5" ht="23.25" thickBot="1" x14ac:dyDescent="0.3">
      <c r="A1741" s="73" t="s">
        <v>174</v>
      </c>
      <c r="B1741" s="109" t="s">
        <v>175</v>
      </c>
      <c r="C1741" s="109" t="s">
        <v>53</v>
      </c>
      <c r="D1741" s="753" t="s">
        <v>672</v>
      </c>
      <c r="E1741" s="754"/>
    </row>
    <row r="1742" spans="1:5" ht="31.15" customHeight="1" thickBot="1" x14ac:dyDescent="0.3">
      <c r="A1742" s="66" t="s">
        <v>9</v>
      </c>
      <c r="B1742" s="644" t="s">
        <v>176</v>
      </c>
      <c r="C1742" s="645"/>
      <c r="D1742" s="645"/>
      <c r="E1742" s="530"/>
    </row>
    <row r="1743" spans="1:5" ht="15.75" thickBot="1" x14ac:dyDescent="0.3">
      <c r="A1743" s="66" t="s">
        <v>14</v>
      </c>
      <c r="B1743" s="726" t="s">
        <v>154</v>
      </c>
      <c r="C1743" s="727"/>
      <c r="D1743" s="727"/>
      <c r="E1743" s="728"/>
    </row>
    <row r="1744" spans="1:5" x14ac:dyDescent="0.25">
      <c r="A1744" s="722"/>
      <c r="B1744" s="85">
        <v>2019</v>
      </c>
      <c r="C1744" s="85">
        <v>2020</v>
      </c>
      <c r="D1744" s="85">
        <v>2021</v>
      </c>
      <c r="E1744" s="85">
        <v>2022</v>
      </c>
    </row>
    <row r="1745" spans="1:5" ht="15.75" thickBot="1" x14ac:dyDescent="0.3">
      <c r="A1745" s="723"/>
      <c r="B1745" s="86" t="s">
        <v>6</v>
      </c>
      <c r="C1745" s="86" t="s">
        <v>6</v>
      </c>
      <c r="D1745" s="86" t="s">
        <v>6</v>
      </c>
      <c r="E1745" s="86" t="s">
        <v>6</v>
      </c>
    </row>
    <row r="1746" spans="1:5" ht="15.75" thickBot="1" x14ac:dyDescent="0.3">
      <c r="A1746" s="66" t="s">
        <v>8</v>
      </c>
      <c r="B1746" s="317">
        <v>0.8</v>
      </c>
      <c r="C1746" s="317">
        <v>0.3</v>
      </c>
      <c r="D1746" s="66"/>
      <c r="E1746" s="66"/>
    </row>
    <row r="1747" spans="1:5" ht="15.75" thickBot="1" x14ac:dyDescent="0.3">
      <c r="A1747" s="66" t="s">
        <v>15</v>
      </c>
      <c r="B1747" s="91">
        <v>40000</v>
      </c>
      <c r="C1747" s="105">
        <v>10867.415999999999</v>
      </c>
      <c r="D1747" s="91">
        <f>D1765</f>
        <v>0</v>
      </c>
      <c r="E1747" s="91">
        <f>E1765</f>
        <v>0</v>
      </c>
    </row>
    <row r="1748" spans="1:5" ht="15.75" thickBot="1" x14ac:dyDescent="0.3">
      <c r="A1748" s="66" t="s">
        <v>23</v>
      </c>
      <c r="B1748" s="91">
        <f>B1747/B1746</f>
        <v>50000</v>
      </c>
      <c r="C1748" s="91">
        <f>C1747/C1746</f>
        <v>36224.720000000001</v>
      </c>
      <c r="D1748" s="91" t="e">
        <f>D1747/D1746</f>
        <v>#DIV/0!</v>
      </c>
      <c r="E1748" s="91" t="e">
        <f>E1747/E1746</f>
        <v>#DIV/0!</v>
      </c>
    </row>
    <row r="1749" spans="1:5" ht="15.75" thickBot="1" x14ac:dyDescent="0.3">
      <c r="A1749" s="66" t="s">
        <v>16</v>
      </c>
      <c r="B1749" s="87" t="e">
        <f>B1746/A1746-1</f>
        <v>#VALUE!</v>
      </c>
      <c r="C1749" s="87">
        <f t="shared" ref="C1749:D1751" si="65">C1746/B1746-1</f>
        <v>-0.625</v>
      </c>
      <c r="D1749" s="87">
        <f t="shared" si="65"/>
        <v>-1</v>
      </c>
      <c r="E1749" s="87" t="e">
        <f>E1746/D1746-1</f>
        <v>#DIV/0!</v>
      </c>
    </row>
    <row r="1750" spans="1:5" ht="15.75" thickBot="1" x14ac:dyDescent="0.3">
      <c r="A1750" s="66" t="s">
        <v>17</v>
      </c>
      <c r="B1750" s="87" t="e">
        <f>B1747/A1747-1</f>
        <v>#VALUE!</v>
      </c>
      <c r="C1750" s="87">
        <f t="shared" si="65"/>
        <v>-0.72831460000000003</v>
      </c>
      <c r="D1750" s="87">
        <f t="shared" si="65"/>
        <v>-1</v>
      </c>
      <c r="E1750" s="87" t="e">
        <f>E1747/D1747-1</f>
        <v>#DIV/0!</v>
      </c>
    </row>
    <row r="1751" spans="1:5" ht="15.75" thickBot="1" x14ac:dyDescent="0.3">
      <c r="A1751" s="66" t="s">
        <v>18</v>
      </c>
      <c r="B1751" s="87" t="e">
        <f>B1748/A1748-1</f>
        <v>#VALUE!</v>
      </c>
      <c r="C1751" s="87">
        <f t="shared" si="65"/>
        <v>-0.27550560000000002</v>
      </c>
      <c r="D1751" s="87" t="e">
        <f t="shared" si="65"/>
        <v>#DIV/0!</v>
      </c>
      <c r="E1751" s="87" t="e">
        <f>E1748/D1748-1</f>
        <v>#DIV/0!</v>
      </c>
    </row>
    <row r="1752" spans="1:5" ht="15.75" thickBot="1" x14ac:dyDescent="0.3">
      <c r="A1752" s="716" t="s">
        <v>177</v>
      </c>
      <c r="B1752" s="717"/>
      <c r="C1752" s="717"/>
      <c r="D1752" s="717"/>
      <c r="E1752" s="718"/>
    </row>
    <row r="1753" spans="1:5" x14ac:dyDescent="0.25">
      <c r="A1753" s="722"/>
      <c r="B1753" s="85">
        <v>2019</v>
      </c>
      <c r="C1753" s="85">
        <v>2020</v>
      </c>
      <c r="D1753" s="85">
        <v>2021</v>
      </c>
      <c r="E1753" s="85">
        <v>2022</v>
      </c>
    </row>
    <row r="1754" spans="1:5" ht="15.75" thickBot="1" x14ac:dyDescent="0.3">
      <c r="A1754" s="723"/>
      <c r="B1754" s="86" t="s">
        <v>6</v>
      </c>
      <c r="C1754" s="86" t="s">
        <v>6</v>
      </c>
      <c r="D1754" s="86" t="s">
        <v>6</v>
      </c>
      <c r="E1754" s="86" t="s">
        <v>6</v>
      </c>
    </row>
    <row r="1755" spans="1:5" ht="15.75" thickBot="1" x14ac:dyDescent="0.3">
      <c r="A1755" s="88" t="s">
        <v>40</v>
      </c>
      <c r="B1755" s="89">
        <f>B1756+B1757+B1758+B1759</f>
        <v>0</v>
      </c>
      <c r="C1755" s="89">
        <f>C1756+C1757+C1758+C1759</f>
        <v>0</v>
      </c>
      <c r="D1755" s="89">
        <f>D1756+D1757+D1758+D1759</f>
        <v>0</v>
      </c>
      <c r="E1755" s="89">
        <f>E1756+E1757+E1758+E1759</f>
        <v>0</v>
      </c>
    </row>
    <row r="1756" spans="1:5" ht="15.75" thickBot="1" x14ac:dyDescent="0.3">
      <c r="A1756" s="75" t="s">
        <v>50</v>
      </c>
      <c r="B1756" s="89"/>
      <c r="C1756" s="89"/>
      <c r="D1756" s="89"/>
      <c r="E1756" s="89"/>
    </row>
    <row r="1757" spans="1:5" ht="15.75" thickBot="1" x14ac:dyDescent="0.3">
      <c r="A1757" s="75" t="s">
        <v>54</v>
      </c>
      <c r="B1757" s="89"/>
      <c r="C1757" s="89"/>
      <c r="D1757" s="89"/>
      <c r="E1757" s="89"/>
    </row>
    <row r="1758" spans="1:5" ht="15.75" thickBot="1" x14ac:dyDescent="0.3">
      <c r="A1758" s="75" t="s">
        <v>55</v>
      </c>
      <c r="B1758" s="89"/>
      <c r="C1758" s="89"/>
      <c r="D1758" s="89"/>
      <c r="E1758" s="89"/>
    </row>
    <row r="1759" spans="1:5" ht="15.75" thickBot="1" x14ac:dyDescent="0.3">
      <c r="A1759" s="75" t="s">
        <v>56</v>
      </c>
      <c r="B1759" s="89"/>
      <c r="C1759" s="89"/>
      <c r="D1759" s="89"/>
      <c r="E1759" s="89"/>
    </row>
    <row r="1760" spans="1:5" ht="15.75" thickBot="1" x14ac:dyDescent="0.3">
      <c r="A1760" s="88" t="s">
        <v>41</v>
      </c>
      <c r="B1760" s="79">
        <f>B1761+B1762+B1763+B1764</f>
        <v>40000</v>
      </c>
      <c r="C1760" s="79">
        <f>C1761+C1762+C1763+C1764</f>
        <v>10867.415999999999</v>
      </c>
      <c r="D1760" s="79">
        <f>D1761+D1762+D1763+D1764</f>
        <v>0</v>
      </c>
      <c r="E1760" s="79">
        <f>E1761+E1762+E1763+E1764</f>
        <v>0</v>
      </c>
    </row>
    <row r="1761" spans="1:5" ht="15.75" thickBot="1" x14ac:dyDescent="0.3">
      <c r="A1761" s="75" t="s">
        <v>50</v>
      </c>
      <c r="B1761" s="89">
        <v>40000</v>
      </c>
      <c r="C1761" s="89">
        <f>+C1747</f>
        <v>10867.415999999999</v>
      </c>
      <c r="D1761" s="89"/>
      <c r="E1761" s="89"/>
    </row>
    <row r="1762" spans="1:5" ht="15.75" thickBot="1" x14ac:dyDescent="0.3">
      <c r="A1762" s="75" t="s">
        <v>54</v>
      </c>
      <c r="B1762" s="89"/>
      <c r="C1762" s="89"/>
      <c r="D1762" s="89"/>
      <c r="E1762" s="89"/>
    </row>
    <row r="1763" spans="1:5" ht="15.75" thickBot="1" x14ac:dyDescent="0.3">
      <c r="A1763" s="75" t="s">
        <v>55</v>
      </c>
      <c r="B1763" s="89"/>
      <c r="C1763" s="89"/>
      <c r="D1763" s="89"/>
      <c r="E1763" s="89"/>
    </row>
    <row r="1764" spans="1:5" ht="15.75" thickBot="1" x14ac:dyDescent="0.3">
      <c r="A1764" s="75" t="s">
        <v>56</v>
      </c>
      <c r="B1764" s="89"/>
      <c r="C1764" s="89"/>
      <c r="D1764" s="89"/>
      <c r="E1764" s="89"/>
    </row>
    <row r="1765" spans="1:5" ht="15.75" thickBot="1" x14ac:dyDescent="0.3">
      <c r="A1765" s="78" t="s">
        <v>61</v>
      </c>
      <c r="B1765" s="79">
        <f>B1755+B1760</f>
        <v>40000</v>
      </c>
      <c r="C1765" s="79">
        <f>C1755+C1760</f>
        <v>10867.415999999999</v>
      </c>
      <c r="D1765" s="79">
        <f>D1755+D1760</f>
        <v>0</v>
      </c>
      <c r="E1765" s="79">
        <f>E1755+E1760</f>
        <v>0</v>
      </c>
    </row>
    <row r="1766" spans="1:5" ht="23.25" thickBot="1" x14ac:dyDescent="0.3">
      <c r="A1766" s="73" t="s">
        <v>178</v>
      </c>
      <c r="B1766" s="109" t="s">
        <v>179</v>
      </c>
      <c r="C1766" s="109" t="s">
        <v>53</v>
      </c>
      <c r="D1766" s="753" t="s">
        <v>180</v>
      </c>
      <c r="E1766" s="754"/>
    </row>
    <row r="1767" spans="1:5" ht="24" customHeight="1" thickBot="1" x14ac:dyDescent="0.3">
      <c r="A1767" s="66" t="s">
        <v>9</v>
      </c>
      <c r="B1767" s="644" t="s">
        <v>181</v>
      </c>
      <c r="C1767" s="645"/>
      <c r="D1767" s="645"/>
      <c r="E1767" s="530"/>
    </row>
    <row r="1768" spans="1:5" ht="15.75" thickBot="1" x14ac:dyDescent="0.3">
      <c r="A1768" s="66" t="s">
        <v>14</v>
      </c>
      <c r="B1768" s="726" t="s">
        <v>154</v>
      </c>
      <c r="C1768" s="727"/>
      <c r="D1768" s="727"/>
      <c r="E1768" s="728"/>
    </row>
    <row r="1769" spans="1:5" x14ac:dyDescent="0.25">
      <c r="A1769" s="722"/>
      <c r="B1769" s="85">
        <v>2019</v>
      </c>
      <c r="C1769" s="85">
        <v>2020</v>
      </c>
      <c r="D1769" s="85">
        <v>2021</v>
      </c>
      <c r="E1769" s="85">
        <v>2022</v>
      </c>
    </row>
    <row r="1770" spans="1:5" ht="15.75" thickBot="1" x14ac:dyDescent="0.3">
      <c r="A1770" s="723"/>
      <c r="B1770" s="86" t="s">
        <v>6</v>
      </c>
      <c r="C1770" s="86" t="s">
        <v>6</v>
      </c>
      <c r="D1770" s="86" t="s">
        <v>6</v>
      </c>
      <c r="E1770" s="86" t="s">
        <v>6</v>
      </c>
    </row>
    <row r="1771" spans="1:5" ht="15.75" thickBot="1" x14ac:dyDescent="0.3">
      <c r="A1771" s="66" t="s">
        <v>8</v>
      </c>
      <c r="B1771" s="317">
        <v>3.5</v>
      </c>
      <c r="C1771" s="317">
        <v>0</v>
      </c>
      <c r="D1771" s="66"/>
      <c r="E1771" s="66"/>
    </row>
    <row r="1772" spans="1:5" ht="15.75" thickBot="1" x14ac:dyDescent="0.3">
      <c r="A1772" s="66" t="s">
        <v>15</v>
      </c>
      <c r="B1772" s="91">
        <v>21000</v>
      </c>
      <c r="C1772" s="91">
        <v>0</v>
      </c>
      <c r="D1772" s="91">
        <f>D1790</f>
        <v>0</v>
      </c>
      <c r="E1772" s="91">
        <f>E1790</f>
        <v>0</v>
      </c>
    </row>
    <row r="1773" spans="1:5" ht="15.75" thickBot="1" x14ac:dyDescent="0.3">
      <c r="A1773" s="66" t="s">
        <v>23</v>
      </c>
      <c r="B1773" s="91">
        <f>B1772/B1771</f>
        <v>6000</v>
      </c>
      <c r="C1773" s="91" t="e">
        <f>C1772/C1771</f>
        <v>#DIV/0!</v>
      </c>
      <c r="D1773" s="91" t="e">
        <f>D1772/D1771</f>
        <v>#DIV/0!</v>
      </c>
      <c r="E1773" s="91" t="e">
        <f>E1772/E1771</f>
        <v>#DIV/0!</v>
      </c>
    </row>
    <row r="1774" spans="1:5" ht="15.75" thickBot="1" x14ac:dyDescent="0.3">
      <c r="A1774" s="66" t="s">
        <v>16</v>
      </c>
      <c r="B1774" s="87" t="e">
        <f>B1771/A1771-1</f>
        <v>#VALUE!</v>
      </c>
      <c r="C1774" s="87">
        <f t="shared" ref="C1774:D1776" si="66">C1771/B1771-1</f>
        <v>-1</v>
      </c>
      <c r="D1774" s="87" t="e">
        <f t="shared" si="66"/>
        <v>#DIV/0!</v>
      </c>
      <c r="E1774" s="87" t="e">
        <f>E1771/D1771-1</f>
        <v>#DIV/0!</v>
      </c>
    </row>
    <row r="1775" spans="1:5" ht="15.75" thickBot="1" x14ac:dyDescent="0.3">
      <c r="A1775" s="66" t="s">
        <v>17</v>
      </c>
      <c r="B1775" s="87" t="e">
        <f>B1772/A1772-1</f>
        <v>#VALUE!</v>
      </c>
      <c r="C1775" s="87">
        <f t="shared" si="66"/>
        <v>-1</v>
      </c>
      <c r="D1775" s="87" t="e">
        <f t="shared" si="66"/>
        <v>#DIV/0!</v>
      </c>
      <c r="E1775" s="87" t="e">
        <f>E1772/D1772-1</f>
        <v>#DIV/0!</v>
      </c>
    </row>
    <row r="1776" spans="1:5" ht="15.75" thickBot="1" x14ac:dyDescent="0.3">
      <c r="A1776" s="66" t="s">
        <v>18</v>
      </c>
      <c r="B1776" s="87" t="e">
        <f>B1773/A1773-1</f>
        <v>#VALUE!</v>
      </c>
      <c r="C1776" s="87" t="e">
        <f t="shared" si="66"/>
        <v>#DIV/0!</v>
      </c>
      <c r="D1776" s="87" t="e">
        <f t="shared" si="66"/>
        <v>#DIV/0!</v>
      </c>
      <c r="E1776" s="87" t="e">
        <f>E1773/D1773-1</f>
        <v>#DIV/0!</v>
      </c>
    </row>
    <row r="1777" spans="1:5" ht="15.75" thickBot="1" x14ac:dyDescent="0.3">
      <c r="A1777" s="716" t="s">
        <v>182</v>
      </c>
      <c r="B1777" s="717"/>
      <c r="C1777" s="717"/>
      <c r="D1777" s="717"/>
      <c r="E1777" s="718"/>
    </row>
    <row r="1778" spans="1:5" x14ac:dyDescent="0.25">
      <c r="A1778" s="722"/>
      <c r="B1778" s="85">
        <v>2019</v>
      </c>
      <c r="C1778" s="85">
        <v>2020</v>
      </c>
      <c r="D1778" s="85">
        <v>2021</v>
      </c>
      <c r="E1778" s="85">
        <v>2022</v>
      </c>
    </row>
    <row r="1779" spans="1:5" ht="15.75" thickBot="1" x14ac:dyDescent="0.3">
      <c r="A1779" s="723"/>
      <c r="B1779" s="86" t="s">
        <v>6</v>
      </c>
      <c r="C1779" s="86" t="s">
        <v>6</v>
      </c>
      <c r="D1779" s="86" t="s">
        <v>6</v>
      </c>
      <c r="E1779" s="86" t="s">
        <v>6</v>
      </c>
    </row>
    <row r="1780" spans="1:5" ht="15.75" thickBot="1" x14ac:dyDescent="0.3">
      <c r="A1780" s="88" t="s">
        <v>40</v>
      </c>
      <c r="B1780" s="89">
        <f>B1781+B1782+B1783+B1784</f>
        <v>0</v>
      </c>
      <c r="C1780" s="89">
        <f>C1781+C1782+C1783+C1784</f>
        <v>0</v>
      </c>
      <c r="D1780" s="89">
        <f>D1781+D1782+D1783+D1784</f>
        <v>0</v>
      </c>
      <c r="E1780" s="89">
        <f>E1781+E1782+E1783+E1784</f>
        <v>0</v>
      </c>
    </row>
    <row r="1781" spans="1:5" ht="15.75" thickBot="1" x14ac:dyDescent="0.3">
      <c r="A1781" s="75" t="s">
        <v>50</v>
      </c>
      <c r="B1781" s="89"/>
      <c r="C1781" s="89"/>
      <c r="D1781" s="89"/>
      <c r="E1781" s="89"/>
    </row>
    <row r="1782" spans="1:5" ht="15.75" customHeight="1" thickBot="1" x14ac:dyDescent="0.3">
      <c r="A1782" s="75" t="s">
        <v>54</v>
      </c>
      <c r="B1782" s="89"/>
      <c r="C1782" s="89"/>
      <c r="D1782" s="89"/>
      <c r="E1782" s="89"/>
    </row>
    <row r="1783" spans="1:5" ht="15.75" thickBot="1" x14ac:dyDescent="0.3">
      <c r="A1783" s="75" t="s">
        <v>55</v>
      </c>
      <c r="B1783" s="89"/>
      <c r="C1783" s="89"/>
      <c r="D1783" s="89"/>
      <c r="E1783" s="89"/>
    </row>
    <row r="1784" spans="1:5" ht="15.75" thickBot="1" x14ac:dyDescent="0.3">
      <c r="A1784" s="75" t="s">
        <v>56</v>
      </c>
      <c r="B1784" s="89"/>
      <c r="C1784" s="89"/>
      <c r="D1784" s="89"/>
      <c r="E1784" s="89"/>
    </row>
    <row r="1785" spans="1:5" ht="15.75" thickBot="1" x14ac:dyDescent="0.3">
      <c r="A1785" s="88" t="s">
        <v>41</v>
      </c>
      <c r="B1785" s="79">
        <f>B1786+B1787+B1788+B1789</f>
        <v>21000</v>
      </c>
      <c r="C1785" s="79">
        <f>C1786+C1787+C1788+C1789</f>
        <v>0</v>
      </c>
      <c r="D1785" s="79">
        <f>D1786+D1787+D1788+D1789</f>
        <v>0</v>
      </c>
      <c r="E1785" s="79">
        <f>E1786+E1787+E1788+E1789</f>
        <v>0</v>
      </c>
    </row>
    <row r="1786" spans="1:5" ht="15.75" thickBot="1" x14ac:dyDescent="0.3">
      <c r="A1786" s="75" t="s">
        <v>50</v>
      </c>
      <c r="B1786" s="89">
        <v>21000</v>
      </c>
      <c r="C1786" s="89">
        <v>0</v>
      </c>
      <c r="D1786" s="89"/>
      <c r="E1786" s="89"/>
    </row>
    <row r="1787" spans="1:5" ht="15.75" thickBot="1" x14ac:dyDescent="0.3">
      <c r="A1787" s="75" t="s">
        <v>54</v>
      </c>
      <c r="B1787" s="89"/>
      <c r="C1787" s="89"/>
      <c r="D1787" s="89"/>
      <c r="E1787" s="89"/>
    </row>
    <row r="1788" spans="1:5" ht="15.75" thickBot="1" x14ac:dyDescent="0.3">
      <c r="A1788" s="75" t="s">
        <v>55</v>
      </c>
      <c r="B1788" s="89"/>
      <c r="C1788" s="89"/>
      <c r="D1788" s="89"/>
      <c r="E1788" s="89"/>
    </row>
    <row r="1789" spans="1:5" ht="15.75" thickBot="1" x14ac:dyDescent="0.3">
      <c r="A1789" s="75" t="s">
        <v>56</v>
      </c>
      <c r="B1789" s="89"/>
      <c r="C1789" s="89"/>
      <c r="D1789" s="89"/>
      <c r="E1789" s="89"/>
    </row>
    <row r="1790" spans="1:5" ht="15.75" thickBot="1" x14ac:dyDescent="0.3">
      <c r="A1790" s="78" t="s">
        <v>61</v>
      </c>
      <c r="B1790" s="79">
        <f>B1780+B1785</f>
        <v>21000</v>
      </c>
      <c r="C1790" s="79">
        <f>C1780+C1785</f>
        <v>0</v>
      </c>
      <c r="D1790" s="79">
        <f>D1780+D1785</f>
        <v>0</v>
      </c>
      <c r="E1790" s="79">
        <f>E1780+E1785</f>
        <v>0</v>
      </c>
    </row>
    <row r="1791" spans="1:5" ht="34.5" thickBot="1" x14ac:dyDescent="0.3">
      <c r="A1791" s="73" t="s">
        <v>183</v>
      </c>
      <c r="B1791" s="109" t="s">
        <v>184</v>
      </c>
      <c r="C1791" s="109" t="s">
        <v>53</v>
      </c>
      <c r="D1791" s="753" t="s">
        <v>673</v>
      </c>
      <c r="E1791" s="754"/>
    </row>
    <row r="1792" spans="1:5" ht="23.45" customHeight="1" thickBot="1" x14ac:dyDescent="0.3">
      <c r="A1792" s="66" t="s">
        <v>9</v>
      </c>
      <c r="B1792" s="644" t="s">
        <v>185</v>
      </c>
      <c r="C1792" s="645"/>
      <c r="D1792" s="645"/>
      <c r="E1792" s="530"/>
    </row>
    <row r="1793" spans="1:5" ht="15.75" thickBot="1" x14ac:dyDescent="0.3">
      <c r="A1793" s="66" t="s">
        <v>14</v>
      </c>
      <c r="B1793" s="726" t="s">
        <v>154</v>
      </c>
      <c r="C1793" s="727"/>
      <c r="D1793" s="727"/>
      <c r="E1793" s="728"/>
    </row>
    <row r="1794" spans="1:5" x14ac:dyDescent="0.25">
      <c r="A1794" s="722"/>
      <c r="B1794" s="85">
        <v>2019</v>
      </c>
      <c r="C1794" s="85">
        <v>2020</v>
      </c>
      <c r="D1794" s="85">
        <v>2021</v>
      </c>
      <c r="E1794" s="85">
        <v>2022</v>
      </c>
    </row>
    <row r="1795" spans="1:5" ht="15.75" thickBot="1" x14ac:dyDescent="0.3">
      <c r="A1795" s="723"/>
      <c r="B1795" s="86" t="s">
        <v>6</v>
      </c>
      <c r="C1795" s="86" t="s">
        <v>6</v>
      </c>
      <c r="D1795" s="86" t="s">
        <v>6</v>
      </c>
      <c r="E1795" s="86" t="s">
        <v>6</v>
      </c>
    </row>
    <row r="1796" spans="1:5" ht="15.75" thickBot="1" x14ac:dyDescent="0.3">
      <c r="A1796" s="66" t="s">
        <v>8</v>
      </c>
      <c r="B1796" s="317">
        <v>0.2</v>
      </c>
      <c r="C1796" s="66"/>
      <c r="D1796" s="66"/>
      <c r="E1796" s="66"/>
    </row>
    <row r="1797" spans="1:5" ht="15.75" thickBot="1" x14ac:dyDescent="0.3">
      <c r="A1797" s="66" t="s">
        <v>15</v>
      </c>
      <c r="B1797" s="91">
        <v>25000</v>
      </c>
      <c r="C1797" s="91">
        <f>C1815</f>
        <v>0</v>
      </c>
      <c r="D1797" s="91">
        <f>D1815</f>
        <v>0</v>
      </c>
      <c r="E1797" s="91">
        <f>E1815</f>
        <v>0</v>
      </c>
    </row>
    <row r="1798" spans="1:5" ht="15.75" thickBot="1" x14ac:dyDescent="0.3">
      <c r="A1798" s="66" t="s">
        <v>23</v>
      </c>
      <c r="B1798" s="91">
        <f>B1797/B1796</f>
        <v>125000</v>
      </c>
      <c r="C1798" s="91" t="e">
        <f>C1797/C1796</f>
        <v>#DIV/0!</v>
      </c>
      <c r="D1798" s="91" t="e">
        <f>D1797/D1796</f>
        <v>#DIV/0!</v>
      </c>
      <c r="E1798" s="91" t="e">
        <f>E1797/E1796</f>
        <v>#DIV/0!</v>
      </c>
    </row>
    <row r="1799" spans="1:5" ht="15.75" thickBot="1" x14ac:dyDescent="0.3">
      <c r="A1799" s="66" t="s">
        <v>16</v>
      </c>
      <c r="B1799" s="87" t="e">
        <f>B1796/A1796-1</f>
        <v>#VALUE!</v>
      </c>
      <c r="C1799" s="87">
        <f t="shared" ref="C1799:D1801" si="67">C1796/B1796-1</f>
        <v>-1</v>
      </c>
      <c r="D1799" s="87" t="e">
        <f t="shared" si="67"/>
        <v>#DIV/0!</v>
      </c>
      <c r="E1799" s="87" t="e">
        <f>E1796/D1796-1</f>
        <v>#DIV/0!</v>
      </c>
    </row>
    <row r="1800" spans="1:5" ht="15.75" thickBot="1" x14ac:dyDescent="0.3">
      <c r="A1800" s="66" t="s">
        <v>17</v>
      </c>
      <c r="B1800" s="87" t="e">
        <f>B1797/A1797-1</f>
        <v>#VALUE!</v>
      </c>
      <c r="C1800" s="87">
        <f t="shared" si="67"/>
        <v>-1</v>
      </c>
      <c r="D1800" s="87" t="e">
        <f t="shared" si="67"/>
        <v>#DIV/0!</v>
      </c>
      <c r="E1800" s="87" t="e">
        <f>E1797/D1797-1</f>
        <v>#DIV/0!</v>
      </c>
    </row>
    <row r="1801" spans="1:5" ht="15.75" thickBot="1" x14ac:dyDescent="0.3">
      <c r="A1801" s="66" t="s">
        <v>18</v>
      </c>
      <c r="B1801" s="87" t="e">
        <f>B1798/A1798-1</f>
        <v>#VALUE!</v>
      </c>
      <c r="C1801" s="87" t="e">
        <f t="shared" si="67"/>
        <v>#DIV/0!</v>
      </c>
      <c r="D1801" s="87" t="e">
        <f t="shared" si="67"/>
        <v>#DIV/0!</v>
      </c>
      <c r="E1801" s="87" t="e">
        <f>E1798/D1798-1</f>
        <v>#DIV/0!</v>
      </c>
    </row>
    <row r="1802" spans="1:5" ht="15.75" thickBot="1" x14ac:dyDescent="0.3">
      <c r="A1802" s="716" t="s">
        <v>186</v>
      </c>
      <c r="B1802" s="717"/>
      <c r="C1802" s="717"/>
      <c r="D1802" s="717"/>
      <c r="E1802" s="718"/>
    </row>
    <row r="1803" spans="1:5" x14ac:dyDescent="0.25">
      <c r="A1803" s="722"/>
      <c r="B1803" s="85">
        <v>2019</v>
      </c>
      <c r="C1803" s="85">
        <v>2020</v>
      </c>
      <c r="D1803" s="85">
        <v>2021</v>
      </c>
      <c r="E1803" s="85">
        <v>2022</v>
      </c>
    </row>
    <row r="1804" spans="1:5" ht="15.75" thickBot="1" x14ac:dyDescent="0.3">
      <c r="A1804" s="723"/>
      <c r="B1804" s="86" t="s">
        <v>6</v>
      </c>
      <c r="C1804" s="86" t="s">
        <v>6</v>
      </c>
      <c r="D1804" s="86" t="s">
        <v>6</v>
      </c>
      <c r="E1804" s="86" t="s">
        <v>6</v>
      </c>
    </row>
    <row r="1805" spans="1:5" ht="15.75" thickBot="1" x14ac:dyDescent="0.3">
      <c r="A1805" s="88" t="s">
        <v>40</v>
      </c>
      <c r="B1805" s="89">
        <f>B1806+B1807+B1808+B1809</f>
        <v>0</v>
      </c>
      <c r="C1805" s="89">
        <f>C1806+C1807+C1808+C1809</f>
        <v>0</v>
      </c>
      <c r="D1805" s="89">
        <f>D1806+D1807+D1808+D1809</f>
        <v>0</v>
      </c>
      <c r="E1805" s="89">
        <f>E1806+E1807+E1808+E1809</f>
        <v>0</v>
      </c>
    </row>
    <row r="1806" spans="1:5" ht="15.75" thickBot="1" x14ac:dyDescent="0.3">
      <c r="A1806" s="75" t="s">
        <v>50</v>
      </c>
      <c r="B1806" s="89"/>
      <c r="C1806" s="89"/>
      <c r="D1806" s="89"/>
      <c r="E1806" s="89"/>
    </row>
    <row r="1807" spans="1:5" ht="15.75" thickBot="1" x14ac:dyDescent="0.3">
      <c r="A1807" s="75" t="s">
        <v>54</v>
      </c>
      <c r="B1807" s="89"/>
      <c r="C1807" s="89"/>
      <c r="D1807" s="89"/>
      <c r="E1807" s="89"/>
    </row>
    <row r="1808" spans="1:5" ht="15.75" thickBot="1" x14ac:dyDescent="0.3">
      <c r="A1808" s="75" t="s">
        <v>55</v>
      </c>
      <c r="B1808" s="89"/>
      <c r="C1808" s="89"/>
      <c r="D1808" s="89"/>
      <c r="E1808" s="89"/>
    </row>
    <row r="1809" spans="1:5" ht="15.75" customHeight="1" thickBot="1" x14ac:dyDescent="0.3">
      <c r="A1809" s="75" t="s">
        <v>56</v>
      </c>
      <c r="B1809" s="89"/>
      <c r="C1809" s="89"/>
      <c r="D1809" s="89"/>
      <c r="E1809" s="89"/>
    </row>
    <row r="1810" spans="1:5" ht="15.75" customHeight="1" thickBot="1" x14ac:dyDescent="0.3">
      <c r="A1810" s="88" t="s">
        <v>41</v>
      </c>
      <c r="B1810" s="79">
        <f>B1811+B1812+B1813+B1814</f>
        <v>25000</v>
      </c>
      <c r="C1810" s="79">
        <f>C1811+C1812+C1813+C1814</f>
        <v>0</v>
      </c>
      <c r="D1810" s="79">
        <f>D1811+D1812+D1813+D1814</f>
        <v>0</v>
      </c>
      <c r="E1810" s="79">
        <f>E1811+E1812+E1813+E1814</f>
        <v>0</v>
      </c>
    </row>
    <row r="1811" spans="1:5" ht="15.75" thickBot="1" x14ac:dyDescent="0.3">
      <c r="A1811" s="75" t="s">
        <v>50</v>
      </c>
      <c r="B1811" s="89">
        <v>25000</v>
      </c>
      <c r="C1811" s="89"/>
      <c r="D1811" s="89"/>
      <c r="E1811" s="89"/>
    </row>
    <row r="1812" spans="1:5" ht="15.75" thickBot="1" x14ac:dyDescent="0.3">
      <c r="A1812" s="75" t="s">
        <v>54</v>
      </c>
      <c r="B1812" s="89"/>
      <c r="C1812" s="89"/>
      <c r="D1812" s="89"/>
      <c r="E1812" s="89"/>
    </row>
    <row r="1813" spans="1:5" ht="15.75" thickBot="1" x14ac:dyDescent="0.3">
      <c r="A1813" s="75" t="s">
        <v>55</v>
      </c>
      <c r="B1813" s="89"/>
      <c r="C1813" s="89"/>
      <c r="D1813" s="89"/>
      <c r="E1813" s="89"/>
    </row>
    <row r="1814" spans="1:5" ht="15.75" thickBot="1" x14ac:dyDescent="0.3">
      <c r="A1814" s="75" t="s">
        <v>56</v>
      </c>
      <c r="B1814" s="89"/>
      <c r="C1814" s="89"/>
      <c r="D1814" s="89"/>
      <c r="E1814" s="89"/>
    </row>
    <row r="1815" spans="1:5" ht="15.75" thickBot="1" x14ac:dyDescent="0.3">
      <c r="A1815" s="78" t="s">
        <v>274</v>
      </c>
      <c r="B1815" s="79">
        <f>B1805+B1810</f>
        <v>25000</v>
      </c>
      <c r="C1815" s="79">
        <f>C1805+C1810</f>
        <v>0</v>
      </c>
      <c r="D1815" s="79">
        <f>D1805+D1810</f>
        <v>0</v>
      </c>
      <c r="E1815" s="79">
        <f>E1805+E1810</f>
        <v>0</v>
      </c>
    </row>
    <row r="1816" spans="1:5" ht="23.25" thickBot="1" x14ac:dyDescent="0.3">
      <c r="A1816" s="73" t="s">
        <v>187</v>
      </c>
      <c r="B1816" s="109" t="s">
        <v>674</v>
      </c>
      <c r="C1816" s="109" t="s">
        <v>53</v>
      </c>
      <c r="D1816" s="753"/>
      <c r="E1816" s="754"/>
    </row>
    <row r="1817" spans="1:5" ht="15.75" thickBot="1" x14ac:dyDescent="0.3">
      <c r="A1817" s="66" t="s">
        <v>9</v>
      </c>
      <c r="B1817" s="644" t="s">
        <v>675</v>
      </c>
      <c r="C1817" s="645"/>
      <c r="D1817" s="645"/>
      <c r="E1817" s="530"/>
    </row>
    <row r="1818" spans="1:5" ht="15.75" thickBot="1" x14ac:dyDescent="0.3">
      <c r="A1818" s="66" t="s">
        <v>14</v>
      </c>
      <c r="B1818" s="726" t="s">
        <v>154</v>
      </c>
      <c r="C1818" s="727"/>
      <c r="D1818" s="727"/>
      <c r="E1818" s="728"/>
    </row>
    <row r="1819" spans="1:5" x14ac:dyDescent="0.25">
      <c r="A1819" s="722"/>
      <c r="B1819" s="85">
        <v>2019</v>
      </c>
      <c r="C1819" s="85">
        <v>2020</v>
      </c>
      <c r="D1819" s="85">
        <v>2021</v>
      </c>
      <c r="E1819" s="85">
        <v>2022</v>
      </c>
    </row>
    <row r="1820" spans="1:5" ht="15.75" thickBot="1" x14ac:dyDescent="0.3">
      <c r="A1820" s="723"/>
      <c r="B1820" s="86" t="s">
        <v>6</v>
      </c>
      <c r="C1820" s="86" t="s">
        <v>6</v>
      </c>
      <c r="D1820" s="86" t="s">
        <v>6</v>
      </c>
      <c r="E1820" s="86" t="s">
        <v>6</v>
      </c>
    </row>
    <row r="1821" spans="1:5" ht="15.75" thickBot="1" x14ac:dyDescent="0.3">
      <c r="A1821" s="66" t="s">
        <v>8</v>
      </c>
      <c r="B1821" s="317"/>
      <c r="C1821" s="317">
        <v>0.2</v>
      </c>
      <c r="D1821" s="66"/>
      <c r="E1821" s="66"/>
    </row>
    <row r="1822" spans="1:5" ht="15.75" thickBot="1" x14ac:dyDescent="0.3">
      <c r="A1822" s="66" t="s">
        <v>15</v>
      </c>
      <c r="B1822" s="91">
        <v>0</v>
      </c>
      <c r="C1822" s="105">
        <v>49138.642</v>
      </c>
      <c r="D1822" s="91">
        <f>D1840</f>
        <v>0</v>
      </c>
      <c r="E1822" s="91">
        <f>E1840</f>
        <v>0</v>
      </c>
    </row>
    <row r="1823" spans="1:5" ht="15.75" thickBot="1" x14ac:dyDescent="0.3">
      <c r="A1823" s="66" t="s">
        <v>23</v>
      </c>
      <c r="B1823" s="91" t="e">
        <f>B1822/B1821</f>
        <v>#DIV/0!</v>
      </c>
      <c r="C1823" s="91">
        <f>C1822/C1821</f>
        <v>245693.21</v>
      </c>
      <c r="D1823" s="91" t="e">
        <f>D1822/D1821</f>
        <v>#DIV/0!</v>
      </c>
      <c r="E1823" s="91" t="e">
        <f>E1822/E1821</f>
        <v>#DIV/0!</v>
      </c>
    </row>
    <row r="1824" spans="1:5" ht="15.75" thickBot="1" x14ac:dyDescent="0.3">
      <c r="A1824" s="66" t="s">
        <v>16</v>
      </c>
      <c r="B1824" s="87" t="e">
        <f t="shared" ref="B1824:E1826" si="68">B1821/A1821-1</f>
        <v>#VALUE!</v>
      </c>
      <c r="C1824" s="87" t="e">
        <f t="shared" si="68"/>
        <v>#DIV/0!</v>
      </c>
      <c r="D1824" s="87">
        <f t="shared" si="68"/>
        <v>-1</v>
      </c>
      <c r="E1824" s="87" t="e">
        <f t="shared" si="68"/>
        <v>#DIV/0!</v>
      </c>
    </row>
    <row r="1825" spans="1:5" ht="15.75" thickBot="1" x14ac:dyDescent="0.3">
      <c r="A1825" s="66" t="s">
        <v>17</v>
      </c>
      <c r="B1825" s="87" t="e">
        <f t="shared" si="68"/>
        <v>#VALUE!</v>
      </c>
      <c r="C1825" s="87" t="e">
        <f t="shared" si="68"/>
        <v>#DIV/0!</v>
      </c>
      <c r="D1825" s="87">
        <f t="shared" si="68"/>
        <v>-1</v>
      </c>
      <c r="E1825" s="87" t="e">
        <f t="shared" si="68"/>
        <v>#DIV/0!</v>
      </c>
    </row>
    <row r="1826" spans="1:5" ht="15.75" thickBot="1" x14ac:dyDescent="0.3">
      <c r="A1826" s="66" t="s">
        <v>18</v>
      </c>
      <c r="B1826" s="87" t="e">
        <f t="shared" si="68"/>
        <v>#DIV/0!</v>
      </c>
      <c r="C1826" s="87" t="e">
        <f t="shared" si="68"/>
        <v>#DIV/0!</v>
      </c>
      <c r="D1826" s="87" t="e">
        <f t="shared" si="68"/>
        <v>#DIV/0!</v>
      </c>
      <c r="E1826" s="87" t="e">
        <f t="shared" si="68"/>
        <v>#DIV/0!</v>
      </c>
    </row>
    <row r="1827" spans="1:5" ht="15.75" thickBot="1" x14ac:dyDescent="0.3">
      <c r="A1827" s="716" t="s">
        <v>189</v>
      </c>
      <c r="B1827" s="717"/>
      <c r="C1827" s="717"/>
      <c r="D1827" s="717"/>
      <c r="E1827" s="718"/>
    </row>
    <row r="1828" spans="1:5" x14ac:dyDescent="0.25">
      <c r="A1828" s="722"/>
      <c r="B1828" s="85">
        <v>2019</v>
      </c>
      <c r="C1828" s="85">
        <v>2020</v>
      </c>
      <c r="D1828" s="85">
        <v>2021</v>
      </c>
      <c r="E1828" s="85">
        <v>2022</v>
      </c>
    </row>
    <row r="1829" spans="1:5" ht="15.75" thickBot="1" x14ac:dyDescent="0.3">
      <c r="A1829" s="723"/>
      <c r="B1829" s="86" t="s">
        <v>6</v>
      </c>
      <c r="C1829" s="86" t="s">
        <v>6</v>
      </c>
      <c r="D1829" s="86" t="s">
        <v>6</v>
      </c>
      <c r="E1829" s="86" t="s">
        <v>6</v>
      </c>
    </row>
    <row r="1830" spans="1:5" ht="15.75" thickBot="1" x14ac:dyDescent="0.3">
      <c r="A1830" s="88" t="s">
        <v>40</v>
      </c>
      <c r="B1830" s="89">
        <f>B1831+B1832+B1833+B1834</f>
        <v>0</v>
      </c>
      <c r="C1830" s="89">
        <f>C1831+C1832+C1833+C1834</f>
        <v>0</v>
      </c>
      <c r="D1830" s="89">
        <f>D1831+D1832+D1833+D1834</f>
        <v>0</v>
      </c>
      <c r="E1830" s="89">
        <f>E1831+E1832+E1833+E1834</f>
        <v>0</v>
      </c>
    </row>
    <row r="1831" spans="1:5" ht="15.75" thickBot="1" x14ac:dyDescent="0.3">
      <c r="A1831" s="75" t="s">
        <v>50</v>
      </c>
      <c r="B1831" s="89"/>
      <c r="C1831" s="89"/>
      <c r="D1831" s="89"/>
      <c r="E1831" s="89"/>
    </row>
    <row r="1832" spans="1:5" ht="15.75" thickBot="1" x14ac:dyDescent="0.3">
      <c r="A1832" s="75" t="s">
        <v>54</v>
      </c>
      <c r="B1832" s="89"/>
      <c r="C1832" s="89"/>
      <c r="D1832" s="89"/>
      <c r="E1832" s="89"/>
    </row>
    <row r="1833" spans="1:5" ht="15.75" thickBot="1" x14ac:dyDescent="0.3">
      <c r="A1833" s="75" t="s">
        <v>55</v>
      </c>
      <c r="B1833" s="89"/>
      <c r="C1833" s="89"/>
      <c r="D1833" s="89"/>
      <c r="E1833" s="89"/>
    </row>
    <row r="1834" spans="1:5" ht="15.75" thickBot="1" x14ac:dyDescent="0.3">
      <c r="A1834" s="75" t="s">
        <v>56</v>
      </c>
      <c r="B1834" s="89"/>
      <c r="C1834" s="89"/>
      <c r="D1834" s="89"/>
      <c r="E1834" s="89"/>
    </row>
    <row r="1835" spans="1:5" ht="15.75" thickBot="1" x14ac:dyDescent="0.3">
      <c r="A1835" s="88" t="s">
        <v>41</v>
      </c>
      <c r="B1835" s="79">
        <f>B1836+B1837+B1838+B1839</f>
        <v>0</v>
      </c>
      <c r="C1835" s="79">
        <f>C1836+C1837+C1838+C1839</f>
        <v>49138.642</v>
      </c>
      <c r="D1835" s="79">
        <f>D1836+D1837+D1838+D1839</f>
        <v>0</v>
      </c>
      <c r="E1835" s="79">
        <f>E1836+E1837+E1838+E1839</f>
        <v>0</v>
      </c>
    </row>
    <row r="1836" spans="1:5" ht="15.75" thickBot="1" x14ac:dyDescent="0.3">
      <c r="A1836" s="75" t="s">
        <v>50</v>
      </c>
      <c r="B1836" s="89"/>
      <c r="C1836" s="89">
        <f>+C1822</f>
        <v>49138.642</v>
      </c>
      <c r="D1836" s="89"/>
      <c r="E1836" s="89"/>
    </row>
    <row r="1837" spans="1:5" ht="15.75" thickBot="1" x14ac:dyDescent="0.3">
      <c r="A1837" s="75" t="s">
        <v>54</v>
      </c>
      <c r="B1837" s="89"/>
      <c r="C1837" s="89"/>
      <c r="D1837" s="89"/>
      <c r="E1837" s="89"/>
    </row>
    <row r="1838" spans="1:5" ht="15.75" thickBot="1" x14ac:dyDescent="0.3">
      <c r="A1838" s="75" t="s">
        <v>55</v>
      </c>
      <c r="B1838" s="89"/>
      <c r="C1838" s="89"/>
      <c r="D1838" s="89"/>
      <c r="E1838" s="89"/>
    </row>
    <row r="1839" spans="1:5" ht="15.75" thickBot="1" x14ac:dyDescent="0.3">
      <c r="A1839" s="75" t="s">
        <v>56</v>
      </c>
      <c r="B1839" s="89"/>
      <c r="C1839" s="89"/>
      <c r="D1839" s="89"/>
      <c r="E1839" s="89"/>
    </row>
    <row r="1840" spans="1:5" ht="15.75" thickBot="1" x14ac:dyDescent="0.3">
      <c r="A1840" s="78" t="s">
        <v>278</v>
      </c>
      <c r="B1840" s="79">
        <f>B1830+B1835</f>
        <v>0</v>
      </c>
      <c r="C1840" s="79">
        <f>C1830+C1835</f>
        <v>49138.642</v>
      </c>
      <c r="D1840" s="79">
        <f>D1830+D1835</f>
        <v>0</v>
      </c>
      <c r="E1840" s="79">
        <f>E1830+E1835</f>
        <v>0</v>
      </c>
    </row>
    <row r="1841" spans="1:5" ht="34.5" thickBot="1" x14ac:dyDescent="0.3">
      <c r="A1841" s="73" t="s">
        <v>279</v>
      </c>
      <c r="B1841" s="109" t="s">
        <v>676</v>
      </c>
      <c r="C1841" s="109" t="s">
        <v>53</v>
      </c>
      <c r="D1841" s="753"/>
      <c r="E1841" s="754"/>
    </row>
    <row r="1842" spans="1:5" ht="27" customHeight="1" thickBot="1" x14ac:dyDescent="0.3">
      <c r="A1842" s="66" t="s">
        <v>9</v>
      </c>
      <c r="B1842" s="644" t="s">
        <v>677</v>
      </c>
      <c r="C1842" s="645"/>
      <c r="D1842" s="645"/>
      <c r="E1842" s="530"/>
    </row>
    <row r="1843" spans="1:5" ht="15.75" thickBot="1" x14ac:dyDescent="0.3">
      <c r="A1843" s="66" t="s">
        <v>14</v>
      </c>
      <c r="B1843" s="726" t="s">
        <v>154</v>
      </c>
      <c r="C1843" s="727"/>
      <c r="D1843" s="727"/>
      <c r="E1843" s="728"/>
    </row>
    <row r="1844" spans="1:5" x14ac:dyDescent="0.25">
      <c r="A1844" s="722"/>
      <c r="B1844" s="85">
        <v>2019</v>
      </c>
      <c r="C1844" s="85">
        <v>2020</v>
      </c>
      <c r="D1844" s="85">
        <v>2021</v>
      </c>
      <c r="E1844" s="85">
        <v>2022</v>
      </c>
    </row>
    <row r="1845" spans="1:5" ht="15.75" thickBot="1" x14ac:dyDescent="0.3">
      <c r="A1845" s="723"/>
      <c r="B1845" s="86" t="s">
        <v>6</v>
      </c>
      <c r="C1845" s="86" t="s">
        <v>6</v>
      </c>
      <c r="D1845" s="86" t="s">
        <v>6</v>
      </c>
      <c r="E1845" s="86" t="s">
        <v>6</v>
      </c>
    </row>
    <row r="1846" spans="1:5" ht="15.75" thickBot="1" x14ac:dyDescent="0.3">
      <c r="A1846" s="66" t="s">
        <v>8</v>
      </c>
      <c r="B1846" s="317"/>
      <c r="C1846" s="317">
        <v>0.8</v>
      </c>
      <c r="D1846" s="317">
        <v>0.7</v>
      </c>
      <c r="E1846" s="66"/>
    </row>
    <row r="1847" spans="1:5" ht="15.75" thickBot="1" x14ac:dyDescent="0.3">
      <c r="A1847" s="66" t="s">
        <v>15</v>
      </c>
      <c r="B1847" s="91">
        <v>0</v>
      </c>
      <c r="C1847" s="105">
        <v>54556.180999999997</v>
      </c>
      <c r="D1847" s="105">
        <v>65444</v>
      </c>
      <c r="E1847" s="91">
        <f>E1865</f>
        <v>0</v>
      </c>
    </row>
    <row r="1848" spans="1:5" ht="15.75" thickBot="1" x14ac:dyDescent="0.3">
      <c r="A1848" s="66" t="s">
        <v>23</v>
      </c>
      <c r="B1848" s="91" t="e">
        <f>B1847/B1846</f>
        <v>#DIV/0!</v>
      </c>
      <c r="C1848" s="91">
        <f>C1847/C1846</f>
        <v>68195.226249999992</v>
      </c>
      <c r="D1848" s="91">
        <f>D1847/D1846</f>
        <v>93491.42857142858</v>
      </c>
      <c r="E1848" s="91" t="e">
        <f>E1847/E1846</f>
        <v>#DIV/0!</v>
      </c>
    </row>
    <row r="1849" spans="1:5" ht="15.75" thickBot="1" x14ac:dyDescent="0.3">
      <c r="A1849" s="66" t="s">
        <v>16</v>
      </c>
      <c r="B1849" s="87" t="e">
        <f t="shared" ref="B1849:E1851" si="69">B1846/A1846-1</f>
        <v>#VALUE!</v>
      </c>
      <c r="C1849" s="87" t="e">
        <f t="shared" si="69"/>
        <v>#DIV/0!</v>
      </c>
      <c r="D1849" s="87">
        <f t="shared" si="69"/>
        <v>-0.12500000000000011</v>
      </c>
      <c r="E1849" s="87">
        <f t="shared" si="69"/>
        <v>-1</v>
      </c>
    </row>
    <row r="1850" spans="1:5" ht="15.75" thickBot="1" x14ac:dyDescent="0.3">
      <c r="A1850" s="66" t="s">
        <v>17</v>
      </c>
      <c r="B1850" s="87" t="e">
        <f t="shared" si="69"/>
        <v>#VALUE!</v>
      </c>
      <c r="C1850" s="87" t="e">
        <f t="shared" si="69"/>
        <v>#DIV/0!</v>
      </c>
      <c r="D1850" s="87">
        <f t="shared" si="69"/>
        <v>0.19957076907564342</v>
      </c>
      <c r="E1850" s="87">
        <f t="shared" si="69"/>
        <v>-1</v>
      </c>
    </row>
    <row r="1851" spans="1:5" ht="15.75" thickBot="1" x14ac:dyDescent="0.3">
      <c r="A1851" s="66" t="s">
        <v>18</v>
      </c>
      <c r="B1851" s="87" t="e">
        <f t="shared" si="69"/>
        <v>#DIV/0!</v>
      </c>
      <c r="C1851" s="87" t="e">
        <f t="shared" si="69"/>
        <v>#DIV/0!</v>
      </c>
      <c r="D1851" s="87">
        <f t="shared" si="69"/>
        <v>0.37093802180073543</v>
      </c>
      <c r="E1851" s="87" t="e">
        <f t="shared" si="69"/>
        <v>#DIV/0!</v>
      </c>
    </row>
    <row r="1852" spans="1:5" ht="15.75" thickBot="1" x14ac:dyDescent="0.3">
      <c r="A1852" s="716" t="s">
        <v>492</v>
      </c>
      <c r="B1852" s="717"/>
      <c r="C1852" s="717"/>
      <c r="D1852" s="717"/>
      <c r="E1852" s="718"/>
    </row>
    <row r="1853" spans="1:5" x14ac:dyDescent="0.25">
      <c r="A1853" s="722"/>
      <c r="B1853" s="85">
        <v>2019</v>
      </c>
      <c r="C1853" s="85">
        <v>2020</v>
      </c>
      <c r="D1853" s="85">
        <v>2021</v>
      </c>
      <c r="E1853" s="85">
        <v>2022</v>
      </c>
    </row>
    <row r="1854" spans="1:5" ht="15.75" thickBot="1" x14ac:dyDescent="0.3">
      <c r="A1854" s="723"/>
      <c r="B1854" s="86" t="s">
        <v>6</v>
      </c>
      <c r="C1854" s="86" t="s">
        <v>6</v>
      </c>
      <c r="D1854" s="86" t="s">
        <v>6</v>
      </c>
      <c r="E1854" s="86" t="s">
        <v>6</v>
      </c>
    </row>
    <row r="1855" spans="1:5" ht="15.75" thickBot="1" x14ac:dyDescent="0.3">
      <c r="A1855" s="88" t="s">
        <v>40</v>
      </c>
      <c r="B1855" s="89">
        <f>B1856+B1857+B1858+B1859</f>
        <v>0</v>
      </c>
      <c r="C1855" s="89">
        <f>C1856+C1857+C1858+C1859</f>
        <v>0</v>
      </c>
      <c r="D1855" s="89">
        <f>D1856+D1857+D1858+D1859</f>
        <v>0</v>
      </c>
      <c r="E1855" s="89">
        <f>E1856+E1857+E1858+E1859</f>
        <v>0</v>
      </c>
    </row>
    <row r="1856" spans="1:5" ht="15.75" thickBot="1" x14ac:dyDescent="0.3">
      <c r="A1856" s="75" t="s">
        <v>50</v>
      </c>
      <c r="B1856" s="89"/>
      <c r="C1856" s="89"/>
      <c r="D1856" s="89"/>
      <c r="E1856" s="89"/>
    </row>
    <row r="1857" spans="1:5" ht="15.75" thickBot="1" x14ac:dyDescent="0.3">
      <c r="A1857" s="75" t="s">
        <v>54</v>
      </c>
      <c r="B1857" s="89"/>
      <c r="C1857" s="89"/>
      <c r="D1857" s="89"/>
      <c r="E1857" s="89"/>
    </row>
    <row r="1858" spans="1:5" ht="15.75" thickBot="1" x14ac:dyDescent="0.3">
      <c r="A1858" s="75" t="s">
        <v>55</v>
      </c>
      <c r="B1858" s="89"/>
      <c r="C1858" s="89"/>
      <c r="D1858" s="89"/>
      <c r="E1858" s="89"/>
    </row>
    <row r="1859" spans="1:5" ht="15.75" thickBot="1" x14ac:dyDescent="0.3">
      <c r="A1859" s="75" t="s">
        <v>56</v>
      </c>
      <c r="B1859" s="89"/>
      <c r="C1859" s="89"/>
      <c r="D1859" s="89"/>
      <c r="E1859" s="89"/>
    </row>
    <row r="1860" spans="1:5" ht="15.75" thickBot="1" x14ac:dyDescent="0.3">
      <c r="A1860" s="88" t="s">
        <v>41</v>
      </c>
      <c r="B1860" s="79">
        <f>B1861+B1862+B1863+B1864</f>
        <v>0</v>
      </c>
      <c r="C1860" s="79">
        <f>C1861+C1862+C1863+C1864</f>
        <v>54556.180999999997</v>
      </c>
      <c r="D1860" s="79">
        <f>D1861+D1862+D1863+D1864</f>
        <v>65444</v>
      </c>
      <c r="E1860" s="79">
        <f>E1861+E1862+E1863+E1864</f>
        <v>0</v>
      </c>
    </row>
    <row r="1861" spans="1:5" ht="15.75" thickBot="1" x14ac:dyDescent="0.3">
      <c r="A1861" s="75" t="s">
        <v>50</v>
      </c>
      <c r="B1861" s="89"/>
      <c r="C1861" s="89">
        <f>+C1847</f>
        <v>54556.180999999997</v>
      </c>
      <c r="D1861" s="89">
        <f>+D1847</f>
        <v>65444</v>
      </c>
      <c r="E1861" s="89"/>
    </row>
    <row r="1862" spans="1:5" ht="15.75" thickBot="1" x14ac:dyDescent="0.3">
      <c r="A1862" s="75" t="s">
        <v>54</v>
      </c>
      <c r="B1862" s="89"/>
      <c r="C1862" s="89"/>
      <c r="D1862" s="89"/>
      <c r="E1862" s="89"/>
    </row>
    <row r="1863" spans="1:5" ht="15.75" thickBot="1" x14ac:dyDescent="0.3">
      <c r="A1863" s="75" t="s">
        <v>55</v>
      </c>
      <c r="B1863" s="89"/>
      <c r="C1863" s="89"/>
      <c r="D1863" s="89"/>
      <c r="E1863" s="89"/>
    </row>
    <row r="1864" spans="1:5" ht="15.75" thickBot="1" x14ac:dyDescent="0.3">
      <c r="A1864" s="75" t="s">
        <v>56</v>
      </c>
      <c r="B1864" s="89"/>
      <c r="C1864" s="89"/>
      <c r="D1864" s="89"/>
      <c r="E1864" s="89"/>
    </row>
    <row r="1865" spans="1:5" ht="15.75" thickBot="1" x14ac:dyDescent="0.3">
      <c r="A1865" s="78" t="s">
        <v>283</v>
      </c>
      <c r="B1865" s="79">
        <f>B1855+B1860</f>
        <v>0</v>
      </c>
      <c r="C1865" s="79">
        <f>C1855+C1860</f>
        <v>54556.180999999997</v>
      </c>
      <c r="D1865" s="79">
        <f>D1855+D1860</f>
        <v>65444</v>
      </c>
      <c r="E1865" s="79">
        <f>E1855+E1860</f>
        <v>0</v>
      </c>
    </row>
    <row r="1866" spans="1:5" ht="34.5" thickBot="1" x14ac:dyDescent="0.3">
      <c r="A1866" s="73" t="s">
        <v>494</v>
      </c>
      <c r="B1866" s="109" t="s">
        <v>678</v>
      </c>
      <c r="C1866" s="109" t="s">
        <v>53</v>
      </c>
      <c r="D1866" s="753"/>
      <c r="E1866" s="754"/>
    </row>
    <row r="1867" spans="1:5" ht="30" customHeight="1" thickBot="1" x14ac:dyDescent="0.3">
      <c r="A1867" s="66" t="s">
        <v>9</v>
      </c>
      <c r="B1867" s="644" t="s">
        <v>679</v>
      </c>
      <c r="C1867" s="645"/>
      <c r="D1867" s="645"/>
      <c r="E1867" s="530"/>
    </row>
    <row r="1868" spans="1:5" ht="15.75" thickBot="1" x14ac:dyDescent="0.3">
      <c r="A1868" s="66" t="s">
        <v>14</v>
      </c>
      <c r="B1868" s="726" t="s">
        <v>154</v>
      </c>
      <c r="C1868" s="727"/>
      <c r="D1868" s="727"/>
      <c r="E1868" s="728"/>
    </row>
    <row r="1869" spans="1:5" x14ac:dyDescent="0.25">
      <c r="A1869" s="722"/>
      <c r="B1869" s="85">
        <v>2019</v>
      </c>
      <c r="C1869" s="85">
        <v>2020</v>
      </c>
      <c r="D1869" s="85">
        <v>2021</v>
      </c>
      <c r="E1869" s="85">
        <v>2022</v>
      </c>
    </row>
    <row r="1870" spans="1:5" ht="15.75" thickBot="1" x14ac:dyDescent="0.3">
      <c r="A1870" s="723"/>
      <c r="B1870" s="86" t="s">
        <v>6</v>
      </c>
      <c r="C1870" s="86" t="s">
        <v>6</v>
      </c>
      <c r="D1870" s="86" t="s">
        <v>6</v>
      </c>
      <c r="E1870" s="86" t="s">
        <v>6</v>
      </c>
    </row>
    <row r="1871" spans="1:5" ht="15.75" thickBot="1" x14ac:dyDescent="0.3">
      <c r="A1871" s="66" t="s">
        <v>8</v>
      </c>
      <c r="B1871" s="317"/>
      <c r="C1871" s="317">
        <v>0.4</v>
      </c>
      <c r="D1871" s="317">
        <v>0.2</v>
      </c>
      <c r="E1871" s="66"/>
    </row>
    <row r="1872" spans="1:5" ht="15.75" thickBot="1" x14ac:dyDescent="0.3">
      <c r="A1872" s="66" t="s">
        <v>15</v>
      </c>
      <c r="B1872" s="91">
        <v>0</v>
      </c>
      <c r="C1872" s="105">
        <v>40000</v>
      </c>
      <c r="D1872" s="105">
        <v>22332</v>
      </c>
      <c r="E1872" s="91">
        <f>E1890</f>
        <v>0</v>
      </c>
    </row>
    <row r="1873" spans="1:5" ht="15.75" thickBot="1" x14ac:dyDescent="0.3">
      <c r="A1873" s="66" t="s">
        <v>23</v>
      </c>
      <c r="B1873" s="91" t="e">
        <f>B1872/B1871</f>
        <v>#DIV/0!</v>
      </c>
      <c r="C1873" s="91">
        <f>C1872/C1871</f>
        <v>100000</v>
      </c>
      <c r="D1873" s="91">
        <f>D1872/D1871</f>
        <v>111660</v>
      </c>
      <c r="E1873" s="91" t="e">
        <f>E1872/E1871</f>
        <v>#DIV/0!</v>
      </c>
    </row>
    <row r="1874" spans="1:5" ht="15.75" thickBot="1" x14ac:dyDescent="0.3">
      <c r="A1874" s="66" t="s">
        <v>16</v>
      </c>
      <c r="B1874" s="87" t="e">
        <f t="shared" ref="B1874:E1876" si="70">B1871/A1871-1</f>
        <v>#VALUE!</v>
      </c>
      <c r="C1874" s="87" t="e">
        <f t="shared" si="70"/>
        <v>#DIV/0!</v>
      </c>
      <c r="D1874" s="87">
        <f t="shared" si="70"/>
        <v>-0.5</v>
      </c>
      <c r="E1874" s="87">
        <f t="shared" si="70"/>
        <v>-1</v>
      </c>
    </row>
    <row r="1875" spans="1:5" ht="15.75" thickBot="1" x14ac:dyDescent="0.3">
      <c r="A1875" s="66" t="s">
        <v>17</v>
      </c>
      <c r="B1875" s="87" t="e">
        <f t="shared" si="70"/>
        <v>#VALUE!</v>
      </c>
      <c r="C1875" s="87" t="e">
        <f t="shared" si="70"/>
        <v>#DIV/0!</v>
      </c>
      <c r="D1875" s="87">
        <f t="shared" si="70"/>
        <v>-0.44169999999999998</v>
      </c>
      <c r="E1875" s="87">
        <f t="shared" si="70"/>
        <v>-1</v>
      </c>
    </row>
    <row r="1876" spans="1:5" ht="15.75" thickBot="1" x14ac:dyDescent="0.3">
      <c r="A1876" s="66" t="s">
        <v>18</v>
      </c>
      <c r="B1876" s="87" t="e">
        <f t="shared" si="70"/>
        <v>#DIV/0!</v>
      </c>
      <c r="C1876" s="87" t="e">
        <f t="shared" si="70"/>
        <v>#DIV/0!</v>
      </c>
      <c r="D1876" s="87">
        <f t="shared" si="70"/>
        <v>0.11660000000000004</v>
      </c>
      <c r="E1876" s="87" t="e">
        <f t="shared" si="70"/>
        <v>#DIV/0!</v>
      </c>
    </row>
    <row r="1877" spans="1:5" ht="15.75" customHeight="1" thickBot="1" x14ac:dyDescent="0.3">
      <c r="A1877" s="716" t="s">
        <v>497</v>
      </c>
      <c r="B1877" s="717"/>
      <c r="C1877" s="717"/>
      <c r="D1877" s="717"/>
      <c r="E1877" s="718"/>
    </row>
    <row r="1878" spans="1:5" x14ac:dyDescent="0.25">
      <c r="A1878" s="722"/>
      <c r="B1878" s="85">
        <v>2019</v>
      </c>
      <c r="C1878" s="85">
        <v>2020</v>
      </c>
      <c r="D1878" s="85">
        <v>2021</v>
      </c>
      <c r="E1878" s="85">
        <v>2022</v>
      </c>
    </row>
    <row r="1879" spans="1:5" ht="15.75" thickBot="1" x14ac:dyDescent="0.3">
      <c r="A1879" s="723"/>
      <c r="B1879" s="86" t="s">
        <v>6</v>
      </c>
      <c r="C1879" s="86" t="s">
        <v>6</v>
      </c>
      <c r="D1879" s="86" t="s">
        <v>6</v>
      </c>
      <c r="E1879" s="86" t="s">
        <v>6</v>
      </c>
    </row>
    <row r="1880" spans="1:5" ht="15.75" thickBot="1" x14ac:dyDescent="0.3">
      <c r="A1880" s="88" t="s">
        <v>40</v>
      </c>
      <c r="B1880" s="89">
        <f>B1881+B1882+B1883+B1884</f>
        <v>0</v>
      </c>
      <c r="C1880" s="89">
        <f>C1881+C1882+C1883+C1884</f>
        <v>0</v>
      </c>
      <c r="D1880" s="89">
        <f>D1881+D1882+D1883+D1884</f>
        <v>0</v>
      </c>
      <c r="E1880" s="89">
        <f>E1881+E1882+E1883+E1884</f>
        <v>0</v>
      </c>
    </row>
    <row r="1881" spans="1:5" ht="15.75" thickBot="1" x14ac:dyDescent="0.3">
      <c r="A1881" s="75" t="s">
        <v>50</v>
      </c>
      <c r="B1881" s="89"/>
      <c r="C1881" s="89"/>
      <c r="D1881" s="89"/>
      <c r="E1881" s="89"/>
    </row>
    <row r="1882" spans="1:5" ht="15.75" thickBot="1" x14ac:dyDescent="0.3">
      <c r="A1882" s="75" t="s">
        <v>54</v>
      </c>
      <c r="B1882" s="89"/>
      <c r="C1882" s="89"/>
      <c r="D1882" s="89"/>
      <c r="E1882" s="89"/>
    </row>
    <row r="1883" spans="1:5" ht="15.75" thickBot="1" x14ac:dyDescent="0.3">
      <c r="A1883" s="75" t="s">
        <v>55</v>
      </c>
      <c r="B1883" s="89"/>
      <c r="C1883" s="89"/>
      <c r="D1883" s="89"/>
      <c r="E1883" s="89"/>
    </row>
    <row r="1884" spans="1:5" ht="15.75" thickBot="1" x14ac:dyDescent="0.3">
      <c r="A1884" s="75" t="s">
        <v>56</v>
      </c>
      <c r="B1884" s="89"/>
      <c r="C1884" s="89"/>
      <c r="D1884" s="89"/>
      <c r="E1884" s="89"/>
    </row>
    <row r="1885" spans="1:5" ht="15.75" thickBot="1" x14ac:dyDescent="0.3">
      <c r="A1885" s="88" t="s">
        <v>41</v>
      </c>
      <c r="B1885" s="79">
        <f>B1886+B1887+B1888+B1889</f>
        <v>0</v>
      </c>
      <c r="C1885" s="79">
        <f>C1886+C1887+C1888+C1889</f>
        <v>40000</v>
      </c>
      <c r="D1885" s="79">
        <f>D1886+D1887+D1888+D1889</f>
        <v>22332</v>
      </c>
      <c r="E1885" s="79">
        <f>E1886+E1887+E1888+E1889</f>
        <v>0</v>
      </c>
    </row>
    <row r="1886" spans="1:5" ht="15.75" thickBot="1" x14ac:dyDescent="0.3">
      <c r="A1886" s="75" t="s">
        <v>50</v>
      </c>
      <c r="B1886" s="89"/>
      <c r="C1886" s="89">
        <f>+C1872</f>
        <v>40000</v>
      </c>
      <c r="D1886" s="89">
        <f>+D1872</f>
        <v>22332</v>
      </c>
      <c r="E1886" s="89"/>
    </row>
    <row r="1887" spans="1:5" ht="15.75" customHeight="1" thickBot="1" x14ac:dyDescent="0.3">
      <c r="A1887" s="75" t="s">
        <v>54</v>
      </c>
      <c r="B1887" s="89"/>
      <c r="C1887" s="89"/>
      <c r="D1887" s="89"/>
      <c r="E1887" s="89"/>
    </row>
    <row r="1888" spans="1:5" ht="15.75" thickBot="1" x14ac:dyDescent="0.3">
      <c r="A1888" s="75" t="s">
        <v>55</v>
      </c>
      <c r="B1888" s="89"/>
      <c r="C1888" s="89"/>
      <c r="D1888" s="89"/>
      <c r="E1888" s="89"/>
    </row>
    <row r="1889" spans="1:8" ht="15.75" thickBot="1" x14ac:dyDescent="0.3">
      <c r="A1889" s="75" t="s">
        <v>56</v>
      </c>
      <c r="B1889" s="89"/>
      <c r="C1889" s="89"/>
      <c r="D1889" s="89"/>
      <c r="E1889" s="89"/>
    </row>
    <row r="1890" spans="1:8" ht="15.75" thickBot="1" x14ac:dyDescent="0.3">
      <c r="A1890" s="78" t="s">
        <v>680</v>
      </c>
      <c r="B1890" s="79">
        <f>B1880+B1885</f>
        <v>0</v>
      </c>
      <c r="C1890" s="79">
        <f>C1880+C1885</f>
        <v>40000</v>
      </c>
      <c r="D1890" s="79">
        <f>D1880+D1885</f>
        <v>22332</v>
      </c>
      <c r="E1890" s="79">
        <f>E1880+E1885</f>
        <v>0</v>
      </c>
    </row>
    <row r="1891" spans="1:8" ht="34.5" thickBot="1" x14ac:dyDescent="0.3">
      <c r="A1891" s="73" t="s">
        <v>499</v>
      </c>
      <c r="B1891" s="109" t="s">
        <v>681</v>
      </c>
      <c r="C1891" s="109" t="s">
        <v>53</v>
      </c>
      <c r="D1891" s="753"/>
      <c r="E1891" s="754"/>
    </row>
    <row r="1892" spans="1:8" ht="15.75" customHeight="1" thickBot="1" x14ac:dyDescent="0.3">
      <c r="A1892" s="66" t="s">
        <v>9</v>
      </c>
      <c r="B1892" s="644" t="s">
        <v>188</v>
      </c>
      <c r="C1892" s="645"/>
      <c r="D1892" s="645"/>
      <c r="E1892" s="530"/>
    </row>
    <row r="1893" spans="1:8" ht="15.75" thickBot="1" x14ac:dyDescent="0.3">
      <c r="A1893" s="66" t="s">
        <v>14</v>
      </c>
      <c r="B1893" s="726" t="s">
        <v>154</v>
      </c>
      <c r="C1893" s="727"/>
      <c r="D1893" s="727"/>
      <c r="E1893" s="728"/>
    </row>
    <row r="1894" spans="1:8" ht="15.75" customHeight="1" x14ac:dyDescent="0.25">
      <c r="A1894" s="722"/>
      <c r="B1894" s="85">
        <v>2019</v>
      </c>
      <c r="C1894" s="85">
        <v>2020</v>
      </c>
      <c r="D1894" s="85">
        <v>2021</v>
      </c>
      <c r="E1894" s="85">
        <v>2022</v>
      </c>
      <c r="H1894" s="113"/>
    </row>
    <row r="1895" spans="1:8" ht="15.75" thickBot="1" x14ac:dyDescent="0.3">
      <c r="A1895" s="723"/>
      <c r="B1895" s="86" t="s">
        <v>6</v>
      </c>
      <c r="C1895" s="86" t="s">
        <v>6</v>
      </c>
      <c r="D1895" s="86" t="s">
        <v>6</v>
      </c>
      <c r="E1895" s="86" t="s">
        <v>6</v>
      </c>
    </row>
    <row r="1896" spans="1:8" ht="15.75" thickBot="1" x14ac:dyDescent="0.3">
      <c r="A1896" s="66" t="s">
        <v>8</v>
      </c>
      <c r="B1896" s="317">
        <v>0</v>
      </c>
      <c r="C1896" s="317">
        <v>0</v>
      </c>
      <c r="D1896" s="317">
        <v>6</v>
      </c>
      <c r="E1896" s="317">
        <v>10</v>
      </c>
    </row>
    <row r="1897" spans="1:8" ht="15.75" thickBot="1" x14ac:dyDescent="0.3">
      <c r="A1897" s="66" t="s">
        <v>15</v>
      </c>
      <c r="B1897" s="91"/>
      <c r="C1897" s="91"/>
      <c r="D1897" s="105">
        <v>232224</v>
      </c>
      <c r="E1897" s="91">
        <v>350000</v>
      </c>
      <c r="G1897" s="10"/>
    </row>
    <row r="1898" spans="1:8" ht="15.75" thickBot="1" x14ac:dyDescent="0.3">
      <c r="A1898" s="66" t="s">
        <v>23</v>
      </c>
      <c r="B1898" s="91" t="e">
        <f>B1897/B1896</f>
        <v>#DIV/0!</v>
      </c>
      <c r="C1898" s="91" t="e">
        <f>C1897/C1896</f>
        <v>#DIV/0!</v>
      </c>
      <c r="D1898" s="91">
        <f>D1897/D1896</f>
        <v>38704</v>
      </c>
      <c r="E1898" s="91">
        <f>E1897/E1896</f>
        <v>35000</v>
      </c>
    </row>
    <row r="1899" spans="1:8" ht="15.75" thickBot="1" x14ac:dyDescent="0.3">
      <c r="A1899" s="66" t="s">
        <v>16</v>
      </c>
      <c r="B1899" s="87" t="e">
        <f>B1896/A1896-1</f>
        <v>#VALUE!</v>
      </c>
      <c r="C1899" s="87" t="e">
        <f t="shared" ref="C1899:D1901" si="71">C1896/B1896-1</f>
        <v>#DIV/0!</v>
      </c>
      <c r="D1899" s="87" t="e">
        <f t="shared" si="71"/>
        <v>#DIV/0!</v>
      </c>
      <c r="E1899" s="87">
        <f>E1896/D1896-1</f>
        <v>0.66666666666666674</v>
      </c>
    </row>
    <row r="1900" spans="1:8" ht="15.75" thickBot="1" x14ac:dyDescent="0.3">
      <c r="A1900" s="66" t="s">
        <v>17</v>
      </c>
      <c r="B1900" s="87" t="e">
        <f>B1897/A1897-1</f>
        <v>#VALUE!</v>
      </c>
      <c r="C1900" s="87" t="e">
        <f t="shared" si="71"/>
        <v>#DIV/0!</v>
      </c>
      <c r="D1900" s="87" t="e">
        <f t="shared" si="71"/>
        <v>#DIV/0!</v>
      </c>
      <c r="E1900" s="87">
        <f>E1897/D1897-1</f>
        <v>0.50716549538376743</v>
      </c>
    </row>
    <row r="1901" spans="1:8" ht="15.75" thickBot="1" x14ac:dyDescent="0.3">
      <c r="A1901" s="66" t="s">
        <v>18</v>
      </c>
      <c r="B1901" s="87" t="e">
        <f>B1898/A1898-1</f>
        <v>#DIV/0!</v>
      </c>
      <c r="C1901" s="87" t="e">
        <f t="shared" si="71"/>
        <v>#DIV/0!</v>
      </c>
      <c r="D1901" s="87" t="e">
        <f t="shared" si="71"/>
        <v>#DIV/0!</v>
      </c>
      <c r="E1901" s="87">
        <f>E1898/D1898-1</f>
        <v>-9.5700702769739521E-2</v>
      </c>
    </row>
    <row r="1902" spans="1:8" ht="15.75" thickBot="1" x14ac:dyDescent="0.3">
      <c r="A1902" s="716" t="s">
        <v>189</v>
      </c>
      <c r="B1902" s="717"/>
      <c r="C1902" s="717"/>
      <c r="D1902" s="717"/>
      <c r="E1902" s="718"/>
    </row>
    <row r="1903" spans="1:8" x14ac:dyDescent="0.25">
      <c r="A1903" s="722"/>
      <c r="B1903" s="85">
        <v>2019</v>
      </c>
      <c r="C1903" s="85">
        <v>2020</v>
      </c>
      <c r="D1903" s="85">
        <v>2021</v>
      </c>
      <c r="E1903" s="85">
        <v>2022</v>
      </c>
    </row>
    <row r="1904" spans="1:8" ht="15.75" thickBot="1" x14ac:dyDescent="0.3">
      <c r="A1904" s="723"/>
      <c r="B1904" s="86" t="s">
        <v>6</v>
      </c>
      <c r="C1904" s="86" t="s">
        <v>6</v>
      </c>
      <c r="D1904" s="86" t="s">
        <v>6</v>
      </c>
      <c r="E1904" s="86" t="s">
        <v>6</v>
      </c>
    </row>
    <row r="1905" spans="1:5" ht="15.75" thickBot="1" x14ac:dyDescent="0.3">
      <c r="A1905" s="88" t="s">
        <v>40</v>
      </c>
      <c r="B1905" s="89">
        <f>B1906+B1907+B1908+B1909</f>
        <v>0</v>
      </c>
      <c r="C1905" s="89">
        <f>C1906+C1907+C1908+C1909</f>
        <v>0</v>
      </c>
      <c r="D1905" s="89">
        <f>D1906+D1907+D1908+D1909</f>
        <v>0</v>
      </c>
      <c r="E1905" s="89">
        <f>E1906+E1907+E1908+E1909</f>
        <v>0</v>
      </c>
    </row>
    <row r="1906" spans="1:5" ht="15.75" thickBot="1" x14ac:dyDescent="0.3">
      <c r="A1906" s="75" t="s">
        <v>50</v>
      </c>
      <c r="B1906" s="89"/>
      <c r="C1906" s="89"/>
      <c r="D1906" s="89"/>
      <c r="E1906" s="89"/>
    </row>
    <row r="1907" spans="1:5" ht="15.75" thickBot="1" x14ac:dyDescent="0.3">
      <c r="A1907" s="75" t="s">
        <v>54</v>
      </c>
      <c r="B1907" s="89"/>
      <c r="C1907" s="89"/>
      <c r="D1907" s="89"/>
      <c r="E1907" s="89"/>
    </row>
    <row r="1908" spans="1:5" ht="15.75" thickBot="1" x14ac:dyDescent="0.3">
      <c r="A1908" s="75" t="s">
        <v>55</v>
      </c>
      <c r="B1908" s="89"/>
      <c r="C1908" s="89"/>
      <c r="D1908" s="89"/>
      <c r="E1908" s="89"/>
    </row>
    <row r="1909" spans="1:5" ht="15.75" thickBot="1" x14ac:dyDescent="0.3">
      <c r="A1909" s="75" t="s">
        <v>56</v>
      </c>
      <c r="B1909" s="89"/>
      <c r="C1909" s="89"/>
      <c r="D1909" s="89"/>
      <c r="E1909" s="89"/>
    </row>
    <row r="1910" spans="1:5" ht="15.75" thickBot="1" x14ac:dyDescent="0.3">
      <c r="A1910" s="88" t="s">
        <v>41</v>
      </c>
      <c r="B1910" s="79">
        <f>B1911+B1912+B1913+B1914</f>
        <v>0</v>
      </c>
      <c r="C1910" s="79">
        <f>C1911+C1912+C1913+C1914</f>
        <v>0</v>
      </c>
      <c r="D1910" s="79">
        <f>D1911+D1912+D1913+D1914</f>
        <v>232224</v>
      </c>
      <c r="E1910" s="79">
        <f>E1911+E1912+E1913+E1914</f>
        <v>350000</v>
      </c>
    </row>
    <row r="1911" spans="1:5" ht="15.75" thickBot="1" x14ac:dyDescent="0.3">
      <c r="A1911" s="75" t="s">
        <v>50</v>
      </c>
      <c r="B1911" s="79"/>
      <c r="C1911" s="79"/>
      <c r="D1911" s="79">
        <f>+D1897</f>
        <v>232224</v>
      </c>
      <c r="E1911" s="79">
        <f>+E1897</f>
        <v>350000</v>
      </c>
    </row>
    <row r="1912" spans="1:5" ht="15.75" thickBot="1" x14ac:dyDescent="0.3">
      <c r="A1912" s="75" t="s">
        <v>54</v>
      </c>
      <c r="B1912" s="89"/>
      <c r="C1912" s="89"/>
      <c r="D1912" s="89"/>
      <c r="E1912" s="89"/>
    </row>
    <row r="1913" spans="1:5" ht="15.75" thickBot="1" x14ac:dyDescent="0.3">
      <c r="A1913" s="75" t="s">
        <v>55</v>
      </c>
      <c r="B1913" s="89"/>
      <c r="C1913" s="89"/>
      <c r="D1913" s="89"/>
      <c r="E1913" s="89"/>
    </row>
    <row r="1914" spans="1:5" ht="15.75" thickBot="1" x14ac:dyDescent="0.3">
      <c r="A1914" s="75" t="s">
        <v>56</v>
      </c>
      <c r="B1914" s="89"/>
      <c r="C1914" s="89"/>
      <c r="D1914" s="89"/>
      <c r="E1914" s="89"/>
    </row>
    <row r="1915" spans="1:5" ht="15.75" thickBot="1" x14ac:dyDescent="0.3">
      <c r="A1915" s="78" t="s">
        <v>61</v>
      </c>
      <c r="B1915" s="79">
        <f>B1905+B1910</f>
        <v>0</v>
      </c>
      <c r="C1915" s="79">
        <f>C1905+C1910</f>
        <v>0</v>
      </c>
      <c r="D1915" s="79">
        <f>D1905+D1910</f>
        <v>232224</v>
      </c>
      <c r="E1915" s="79">
        <f>E1905+E1910</f>
        <v>350000</v>
      </c>
    </row>
    <row r="1916" spans="1:5" ht="15.75" thickBot="1" x14ac:dyDescent="0.3">
      <c r="A1916" s="719" t="s">
        <v>38</v>
      </c>
      <c r="B1916" s="720"/>
      <c r="C1916" s="720"/>
      <c r="D1916" s="720"/>
      <c r="E1916" s="721"/>
    </row>
    <row r="1917" spans="1:5" ht="15.75" thickBot="1" x14ac:dyDescent="0.3">
      <c r="A1917" s="719" t="s">
        <v>42</v>
      </c>
      <c r="B1917" s="720"/>
      <c r="C1917" s="720"/>
      <c r="D1917" s="720"/>
      <c r="E1917" s="721"/>
    </row>
    <row r="1918" spans="1:5" ht="15.75" thickBot="1" x14ac:dyDescent="0.3">
      <c r="A1918" s="73" t="s">
        <v>45</v>
      </c>
      <c r="B1918" s="729" t="s">
        <v>190</v>
      </c>
      <c r="C1918" s="730"/>
      <c r="D1918" s="731"/>
      <c r="E1918" s="732"/>
    </row>
    <row r="1919" spans="1:5" ht="42" customHeight="1" thickBot="1" x14ac:dyDescent="0.3">
      <c r="A1919" s="73" t="s">
        <v>52</v>
      </c>
      <c r="B1919" s="73" t="s">
        <v>191</v>
      </c>
      <c r="C1919" s="84" t="s">
        <v>53</v>
      </c>
      <c r="D1919" s="731"/>
      <c r="E1919" s="732"/>
    </row>
    <row r="1920" spans="1:5" ht="24" customHeight="1" thickBot="1" x14ac:dyDescent="0.3">
      <c r="A1920" s="66" t="s">
        <v>9</v>
      </c>
      <c r="B1920" s="644" t="s">
        <v>192</v>
      </c>
      <c r="C1920" s="645"/>
      <c r="D1920" s="645"/>
      <c r="E1920" s="530"/>
    </row>
    <row r="1921" spans="1:11" ht="15.75" thickBot="1" x14ac:dyDescent="0.3">
      <c r="A1921" s="66" t="s">
        <v>14</v>
      </c>
      <c r="B1921" s="726" t="s">
        <v>193</v>
      </c>
      <c r="C1921" s="727"/>
      <c r="D1921" s="727"/>
      <c r="E1921" s="728"/>
    </row>
    <row r="1922" spans="1:11" x14ac:dyDescent="0.25">
      <c r="A1922" s="722"/>
      <c r="B1922" s="85">
        <v>2019</v>
      </c>
      <c r="C1922" s="85">
        <v>2020</v>
      </c>
      <c r="D1922" s="85">
        <v>2021</v>
      </c>
      <c r="E1922" s="85">
        <v>2022</v>
      </c>
    </row>
    <row r="1923" spans="1:11" ht="15.75" thickBot="1" x14ac:dyDescent="0.3">
      <c r="A1923" s="723"/>
      <c r="B1923" s="86" t="s">
        <v>6</v>
      </c>
      <c r="C1923" s="86" t="s">
        <v>6</v>
      </c>
      <c r="D1923" s="86" t="s">
        <v>6</v>
      </c>
      <c r="E1923" s="86" t="s">
        <v>6</v>
      </c>
    </row>
    <row r="1924" spans="1:11" ht="15.75" thickBot="1" x14ac:dyDescent="0.3">
      <c r="A1924" s="66" t="s">
        <v>8</v>
      </c>
      <c r="B1924" s="317">
        <v>4</v>
      </c>
      <c r="C1924" s="317">
        <v>4</v>
      </c>
      <c r="D1924" s="317">
        <v>4</v>
      </c>
      <c r="E1924" s="317">
        <v>4</v>
      </c>
    </row>
    <row r="1925" spans="1:11" ht="15.75" thickBot="1" x14ac:dyDescent="0.3">
      <c r="A1925" s="66" t="s">
        <v>15</v>
      </c>
      <c r="B1925" s="91">
        <v>20000</v>
      </c>
      <c r="C1925" s="105">
        <v>30000</v>
      </c>
      <c r="D1925" s="105">
        <v>30000</v>
      </c>
      <c r="E1925" s="105">
        <v>30000</v>
      </c>
    </row>
    <row r="1926" spans="1:11" ht="15.75" thickBot="1" x14ac:dyDescent="0.3">
      <c r="A1926" s="66" t="s">
        <v>23</v>
      </c>
      <c r="B1926" s="91">
        <f>B1925/B1924</f>
        <v>5000</v>
      </c>
      <c r="C1926" s="91">
        <f>C1925/C1924</f>
        <v>7500</v>
      </c>
      <c r="D1926" s="91">
        <f>D1925/D1924</f>
        <v>7500</v>
      </c>
      <c r="E1926" s="91">
        <f>E1925/E1924</f>
        <v>7500</v>
      </c>
    </row>
    <row r="1927" spans="1:11" ht="15.75" thickBot="1" x14ac:dyDescent="0.3">
      <c r="A1927" s="66" t="s">
        <v>16</v>
      </c>
      <c r="B1927" s="87" t="e">
        <f>B1924/A1924-1</f>
        <v>#VALUE!</v>
      </c>
      <c r="C1927" s="87">
        <f t="shared" ref="C1927:D1929" si="72">C1924/B1924-1</f>
        <v>0</v>
      </c>
      <c r="D1927" s="87">
        <f t="shared" si="72"/>
        <v>0</v>
      </c>
      <c r="E1927" s="87">
        <f>E1924/D1924-1</f>
        <v>0</v>
      </c>
      <c r="G1927" s="10"/>
      <c r="H1927" s="10"/>
      <c r="I1927" s="10"/>
      <c r="J1927" s="10"/>
      <c r="K1927" s="10"/>
    </row>
    <row r="1928" spans="1:11" ht="15.75" thickBot="1" x14ac:dyDescent="0.3">
      <c r="A1928" s="66" t="s">
        <v>17</v>
      </c>
      <c r="B1928" s="87" t="e">
        <f>B1925/A1925-1</f>
        <v>#VALUE!</v>
      </c>
      <c r="C1928" s="87">
        <f t="shared" si="72"/>
        <v>0.5</v>
      </c>
      <c r="D1928" s="87">
        <f t="shared" si="72"/>
        <v>0</v>
      </c>
      <c r="E1928" s="87">
        <f>E1925/D1925-1</f>
        <v>0</v>
      </c>
    </row>
    <row r="1929" spans="1:11" ht="15.75" thickBot="1" x14ac:dyDescent="0.3">
      <c r="A1929" s="66" t="s">
        <v>18</v>
      </c>
      <c r="B1929" s="87" t="e">
        <f>B1926/A1926-1</f>
        <v>#VALUE!</v>
      </c>
      <c r="C1929" s="87">
        <f t="shared" si="72"/>
        <v>0.5</v>
      </c>
      <c r="D1929" s="87">
        <f t="shared" si="72"/>
        <v>0</v>
      </c>
      <c r="E1929" s="87">
        <f>E1926/D1926-1</f>
        <v>0</v>
      </c>
    </row>
    <row r="1930" spans="1:11" ht="15.75" thickBot="1" x14ac:dyDescent="0.3">
      <c r="A1930" s="716" t="s">
        <v>100</v>
      </c>
      <c r="B1930" s="717"/>
      <c r="C1930" s="717"/>
      <c r="D1930" s="717"/>
      <c r="E1930" s="718"/>
    </row>
    <row r="1931" spans="1:11" x14ac:dyDescent="0.25">
      <c r="A1931" s="722"/>
      <c r="B1931" s="85">
        <v>2019</v>
      </c>
      <c r="C1931" s="85">
        <v>2020</v>
      </c>
      <c r="D1931" s="85">
        <v>2021</v>
      </c>
      <c r="E1931" s="85">
        <v>2022</v>
      </c>
    </row>
    <row r="1932" spans="1:11" ht="15.75" thickBot="1" x14ac:dyDescent="0.3">
      <c r="A1932" s="723"/>
      <c r="B1932" s="86" t="s">
        <v>6</v>
      </c>
      <c r="C1932" s="86" t="s">
        <v>6</v>
      </c>
      <c r="D1932" s="86" t="s">
        <v>6</v>
      </c>
      <c r="E1932" s="86" t="s">
        <v>6</v>
      </c>
    </row>
    <row r="1933" spans="1:11" ht="15.75" thickBot="1" x14ac:dyDescent="0.3">
      <c r="A1933" s="88" t="s">
        <v>40</v>
      </c>
      <c r="B1933" s="89">
        <f>B1934+B1935+B1936+B1937</f>
        <v>20000</v>
      </c>
      <c r="C1933" s="89">
        <f>C1934+C1935+C1936+C1937</f>
        <v>30000</v>
      </c>
      <c r="D1933" s="89">
        <f>D1934+D1935+D1936+D1937</f>
        <v>30000</v>
      </c>
      <c r="E1933" s="89">
        <f>E1934+E1935+E1936+E1937</f>
        <v>30000</v>
      </c>
    </row>
    <row r="1934" spans="1:11" ht="15.75" thickBot="1" x14ac:dyDescent="0.3">
      <c r="A1934" s="75" t="s">
        <v>50</v>
      </c>
      <c r="B1934" s="89">
        <v>20000</v>
      </c>
      <c r="C1934" s="89">
        <f>+C1925</f>
        <v>30000</v>
      </c>
      <c r="D1934" s="89">
        <f>+D1925</f>
        <v>30000</v>
      </c>
      <c r="E1934" s="89">
        <f>+E1925</f>
        <v>30000</v>
      </c>
    </row>
    <row r="1935" spans="1:11" ht="15.75" thickBot="1" x14ac:dyDescent="0.3">
      <c r="A1935" s="75" t="s">
        <v>54</v>
      </c>
      <c r="B1935" s="89"/>
      <c r="C1935" s="89"/>
      <c r="D1935" s="89"/>
      <c r="E1935" s="89"/>
    </row>
    <row r="1936" spans="1:11" ht="15.75" thickBot="1" x14ac:dyDescent="0.3">
      <c r="A1936" s="75" t="s">
        <v>55</v>
      </c>
      <c r="B1936" s="89"/>
      <c r="C1936" s="89"/>
      <c r="D1936" s="89"/>
      <c r="E1936" s="89"/>
    </row>
    <row r="1937" spans="1:8" ht="15.75" thickBot="1" x14ac:dyDescent="0.3">
      <c r="A1937" s="75" t="s">
        <v>56</v>
      </c>
      <c r="B1937" s="89"/>
      <c r="C1937" s="89"/>
      <c r="D1937" s="89"/>
      <c r="E1937" s="89"/>
    </row>
    <row r="1938" spans="1:8" ht="15.75" thickBot="1" x14ac:dyDescent="0.3">
      <c r="A1938" s="88" t="s">
        <v>41</v>
      </c>
      <c r="B1938" s="79">
        <f>B1939+B1940+B1941+B1942</f>
        <v>0</v>
      </c>
      <c r="C1938" s="79">
        <f>C1939+C1940+C1941+C1942</f>
        <v>0</v>
      </c>
      <c r="D1938" s="79">
        <f>D1939+D1940+D1941+D1942</f>
        <v>0</v>
      </c>
      <c r="E1938" s="79">
        <f>E1939+E1940+E1941+E1942</f>
        <v>0</v>
      </c>
    </row>
    <row r="1939" spans="1:8" ht="15.75" thickBot="1" x14ac:dyDescent="0.3">
      <c r="A1939" s="75" t="s">
        <v>50</v>
      </c>
      <c r="B1939" s="79"/>
      <c r="C1939" s="79"/>
      <c r="D1939" s="79"/>
      <c r="E1939" s="79"/>
    </row>
    <row r="1940" spans="1:8" ht="15.75" thickBot="1" x14ac:dyDescent="0.3">
      <c r="A1940" s="75" t="s">
        <v>54</v>
      </c>
      <c r="B1940" s="79"/>
      <c r="C1940" s="79"/>
      <c r="D1940" s="79"/>
      <c r="E1940" s="79"/>
    </row>
    <row r="1941" spans="1:8" ht="15.75" thickBot="1" x14ac:dyDescent="0.3">
      <c r="A1941" s="75" t="s">
        <v>55</v>
      </c>
      <c r="B1941" s="79"/>
      <c r="C1941" s="79"/>
      <c r="D1941" s="79"/>
      <c r="E1941" s="79"/>
    </row>
    <row r="1942" spans="1:8" ht="15.75" thickBot="1" x14ac:dyDescent="0.3">
      <c r="A1942" s="75" t="s">
        <v>56</v>
      </c>
      <c r="B1942" s="79"/>
      <c r="C1942" s="79"/>
      <c r="D1942" s="79"/>
      <c r="E1942" s="79"/>
    </row>
    <row r="1943" spans="1:8" ht="15" customHeight="1" thickBot="1" x14ac:dyDescent="0.3">
      <c r="A1943" s="78" t="s">
        <v>61</v>
      </c>
      <c r="B1943" s="79">
        <f>B1933+B1938</f>
        <v>20000</v>
      </c>
      <c r="C1943" s="79">
        <f>C1933+C1938</f>
        <v>30000</v>
      </c>
      <c r="D1943" s="79">
        <f>D1933+D1938</f>
        <v>30000</v>
      </c>
      <c r="E1943" s="79">
        <f>E1933+E1938</f>
        <v>30000</v>
      </c>
    </row>
    <row r="1944" spans="1:8" ht="15.75" thickBot="1" x14ac:dyDescent="0.3">
      <c r="A1944" s="114"/>
      <c r="B1944" s="115"/>
      <c r="C1944" s="115"/>
      <c r="D1944" s="115"/>
      <c r="E1944" s="115"/>
    </row>
    <row r="1945" spans="1:8" ht="24.75" thickBot="1" x14ac:dyDescent="0.3">
      <c r="A1945" s="68" t="s">
        <v>46</v>
      </c>
      <c r="B1945" s="116">
        <f>+B1925+B1897+B1872+B1847+B1822+B1797+B1772+B1747+B1722+B1697+B1672+B1647+B1622+B1597+B1572+B1541+B1516+B1476+B1439+B1402+B1363+B1332+B1307+B1281+B1256+B1228+B1203+B1178+B1153+B1128+B1103+B1078+B1053+B1028+B1003+B978+B953+B928+B903+B878+B853+B828+B803+B778+B753+B728+B703+B678+B653+B628+B603+B578+B553+B528+B503+B478+B453+B428+B403+B378+B353+B328+B303+B278+B253+B228+B203+B175+B150+B125+B100+B75+B32</f>
        <v>3245800</v>
      </c>
      <c r="C1945" s="116">
        <f>+C1925+C1897+C1872+C1847+C1822+C1797+C1772+C1747+C1722+C1697+C1672+C1647+C1622+C1597+C1572+C1541+C1516+C1476+C1439+C1402+C1363+C1332+C1307+C1281+C1256+C1228+C1203+C1178+C1153+C1128+C1103+C1078+C1053+C1028+C1003+C978+C953+C928+C903+C878+C853+C828+C803+C778+C753+C728+C703+C678+C653+C628+C603+C578+C553+C528+C503+C478+C453+C428+C403+C378+C353+C328+C303+C278+C253+C228+C203+C175+C150+C125+C100+C75+C32</f>
        <v>3165799.6716999998</v>
      </c>
      <c r="D1945" s="116">
        <f>+D1925+D1897+D1872+D1847+D1822+D1797+D1772+D1747+D1722+D1697+D1672+D1647+D1622+D1597+D1572+D1541+D1516+D1476+D1439+D1402+D1363+D1332+D1307+D1281+D1256+D1228+D1203+D1178+D1153+D1128+D1103+D1078+D1053+D1028+D1003+D978+D953+D928+D903+D878+D853+D828+D803+D778+D753+D728+D703+D678+D653+D628+D603+D578+D553+D528+D503+D478+D453+D428+D403+D378+D353+D328+D303+D278+D253+D228+D203+D175+D150+D125+D100+D75+D32</f>
        <v>3170800</v>
      </c>
      <c r="E1945" s="116">
        <f>+E1925+E1897+E1872+E1847+E1822+E1797+E1772+E1747+E1722+E1697+E1672+E1647+E1622+E1597+E1572+E1541+E1516+E1476+E1439+E1402+E1363+E1332+E1307+E1281+E1256+E1228+E1203+E1178+E1153+E1128+E1103+E1078+E1053+E1028+E1003+E978+E953+E928+E903+E878+E853+E828+E803+E778+E753+E728+E703+E678+E653+E628+E603+E578+E553+E528+E503+E478+E453+E428+E403+E378+E353+E328+E303+E278+E253+E228+E203+E175+E150+E125+E100+E75+E32</f>
        <v>3175800</v>
      </c>
      <c r="H1945" s="10"/>
    </row>
    <row r="1946" spans="1:8" ht="24.75" thickBot="1" x14ac:dyDescent="0.3">
      <c r="A1946" s="68" t="s">
        <v>47</v>
      </c>
      <c r="B1946" s="116">
        <f>+B1947+B1950+B1953+B1968+B1973</f>
        <v>3245800</v>
      </c>
      <c r="C1946" s="116">
        <f>+C1947+C1950+C1953+C1968+C1973</f>
        <v>3165799.6716999998</v>
      </c>
      <c r="D1946" s="116">
        <f>+D1947+D1950+D1953+D1968+D1973</f>
        <v>3170800</v>
      </c>
      <c r="E1946" s="116">
        <f>+E1947+E1950+E1953+E1968+E1973</f>
        <v>3175800</v>
      </c>
    </row>
    <row r="1947" spans="1:8" ht="15.75" customHeight="1" thickBot="1" x14ac:dyDescent="0.3">
      <c r="A1947" s="88" t="s">
        <v>0</v>
      </c>
      <c r="B1947" s="101">
        <f>B1948+B1949</f>
        <v>215900</v>
      </c>
      <c r="C1947" s="101">
        <f>C1948+C1949</f>
        <v>215900</v>
      </c>
      <c r="D1947" s="101">
        <f>D1948+D1949</f>
        <v>215900</v>
      </c>
      <c r="E1947" s="101">
        <f>E1948+E1949</f>
        <v>215900</v>
      </c>
    </row>
    <row r="1948" spans="1:8" ht="15.75" thickBot="1" x14ac:dyDescent="0.3">
      <c r="A1948" s="75" t="s">
        <v>50</v>
      </c>
      <c r="B1948" s="79">
        <f>+B1410+B1373+B40+B1447</f>
        <v>215900</v>
      </c>
      <c r="C1948" s="79">
        <f>+C1410+C1373+C40+C1447</f>
        <v>215900</v>
      </c>
      <c r="D1948" s="79">
        <f>+D1410+D1373+D40+D1447</f>
        <v>215900</v>
      </c>
      <c r="E1948" s="79">
        <f>+E1410+E1373+E40+E1447</f>
        <v>215900</v>
      </c>
    </row>
    <row r="1949" spans="1:8" ht="15.75" thickBot="1" x14ac:dyDescent="0.3">
      <c r="A1949" s="75" t="s">
        <v>62</v>
      </c>
      <c r="B1949" s="79"/>
      <c r="C1949" s="79"/>
      <c r="D1949" s="79"/>
      <c r="E1949" s="79"/>
      <c r="G1949" s="10"/>
    </row>
    <row r="1950" spans="1:8" ht="15.75" thickBot="1" x14ac:dyDescent="0.3">
      <c r="A1950" s="88" t="s">
        <v>32</v>
      </c>
      <c r="B1950" s="101">
        <f>B1951+B1952</f>
        <v>36100</v>
      </c>
      <c r="C1950" s="101">
        <f>C1951+C1952</f>
        <v>36100</v>
      </c>
      <c r="D1950" s="101">
        <f>D1951+D1952</f>
        <v>36100</v>
      </c>
      <c r="E1950" s="101">
        <f>E1951+E1952</f>
        <v>36100</v>
      </c>
    </row>
    <row r="1951" spans="1:8" ht="15.75" thickBot="1" x14ac:dyDescent="0.3">
      <c r="A1951" s="75" t="s">
        <v>50</v>
      </c>
      <c r="B1951" s="89">
        <f>+B1413+B1376+B43+B1450</f>
        <v>36100</v>
      </c>
      <c r="C1951" s="89">
        <f>+C1413+C1376+C43+C1450</f>
        <v>36100</v>
      </c>
      <c r="D1951" s="89">
        <f>+D1413+D1376+D43+D1450</f>
        <v>36100</v>
      </c>
      <c r="E1951" s="89">
        <f>+E1413+E1376+E43+E1450</f>
        <v>36100</v>
      </c>
    </row>
    <row r="1952" spans="1:8" ht="15.75" thickBot="1" x14ac:dyDescent="0.3">
      <c r="A1952" s="75" t="s">
        <v>62</v>
      </c>
      <c r="B1952" s="79"/>
      <c r="C1952" s="79"/>
      <c r="D1952" s="79"/>
      <c r="E1952" s="79"/>
    </row>
    <row r="1953" spans="1:5" ht="15.75" thickBot="1" x14ac:dyDescent="0.3">
      <c r="A1953" s="88" t="s">
        <v>1</v>
      </c>
      <c r="B1953" s="101">
        <f>B1954+B1955</f>
        <v>438000</v>
      </c>
      <c r="C1953" s="101">
        <f>C1954+C1955</f>
        <v>458000</v>
      </c>
      <c r="D1953" s="101">
        <f>D1954+D1955</f>
        <v>463000</v>
      </c>
      <c r="E1953" s="101">
        <f>E1954+E1955</f>
        <v>468000</v>
      </c>
    </row>
    <row r="1954" spans="1:5" ht="15.75" thickBot="1" x14ac:dyDescent="0.3">
      <c r="A1954" s="75" t="s">
        <v>50</v>
      </c>
      <c r="B1954" s="79">
        <f>+B1416+B1379+B46</f>
        <v>438000</v>
      </c>
      <c r="C1954" s="79">
        <f>+C1416+C1379+C46+C1491</f>
        <v>458000</v>
      </c>
      <c r="D1954" s="79">
        <f>+D1416+D1379+D46+D1491</f>
        <v>463000</v>
      </c>
      <c r="E1954" s="79">
        <f>+E1416+E1379+E46+E1491</f>
        <v>468000</v>
      </c>
    </row>
    <row r="1955" spans="1:5" ht="15.75" thickBot="1" x14ac:dyDescent="0.3">
      <c r="A1955" s="75" t="s">
        <v>62</v>
      </c>
      <c r="B1955" s="79"/>
      <c r="C1955" s="79"/>
      <c r="D1955" s="79"/>
      <c r="E1955" s="79"/>
    </row>
    <row r="1956" spans="1:5" ht="15.75" thickBot="1" x14ac:dyDescent="0.3">
      <c r="A1956" s="88" t="s">
        <v>2</v>
      </c>
      <c r="B1956" s="101"/>
      <c r="C1956" s="101"/>
      <c r="D1956" s="101"/>
      <c r="E1956" s="101"/>
    </row>
    <row r="1957" spans="1:5" ht="15.75" thickBot="1" x14ac:dyDescent="0.3">
      <c r="A1957" s="75" t="s">
        <v>50</v>
      </c>
      <c r="B1957" s="89"/>
      <c r="C1957" s="89"/>
      <c r="D1957" s="89"/>
      <c r="E1957" s="89"/>
    </row>
    <row r="1958" spans="1:5" ht="15.75" thickBot="1" x14ac:dyDescent="0.3">
      <c r="A1958" s="75" t="s">
        <v>62</v>
      </c>
      <c r="B1958" s="79"/>
      <c r="C1958" s="79"/>
      <c r="D1958" s="79"/>
      <c r="E1958" s="79"/>
    </row>
    <row r="1959" spans="1:5" ht="15.75" thickBot="1" x14ac:dyDescent="0.3">
      <c r="A1959" s="88" t="s">
        <v>24</v>
      </c>
      <c r="B1959" s="101"/>
      <c r="C1959" s="101"/>
      <c r="D1959" s="101"/>
      <c r="E1959" s="101"/>
    </row>
    <row r="1960" spans="1:5" ht="15.75" thickBot="1" x14ac:dyDescent="0.3">
      <c r="A1960" s="75" t="s">
        <v>50</v>
      </c>
      <c r="B1960" s="89"/>
      <c r="C1960" s="89"/>
      <c r="D1960" s="89"/>
      <c r="E1960" s="89"/>
    </row>
    <row r="1961" spans="1:5" ht="15.75" thickBot="1" x14ac:dyDescent="0.3">
      <c r="A1961" s="75" t="s">
        <v>62</v>
      </c>
      <c r="B1961" s="79"/>
      <c r="C1961" s="79"/>
      <c r="D1961" s="79"/>
      <c r="E1961" s="79"/>
    </row>
    <row r="1962" spans="1:5" ht="15.75" thickBot="1" x14ac:dyDescent="0.3">
      <c r="A1962" s="88" t="s">
        <v>25</v>
      </c>
      <c r="B1962" s="101"/>
      <c r="C1962" s="101"/>
      <c r="D1962" s="101"/>
      <c r="E1962" s="101"/>
    </row>
    <row r="1963" spans="1:5" ht="15.75" thickBot="1" x14ac:dyDescent="0.3">
      <c r="A1963" s="75" t="s">
        <v>50</v>
      </c>
      <c r="B1963" s="89"/>
      <c r="C1963" s="89"/>
      <c r="D1963" s="89"/>
      <c r="E1963" s="89"/>
    </row>
    <row r="1964" spans="1:5" ht="15.75" thickBot="1" x14ac:dyDescent="0.3">
      <c r="A1964" s="75" t="s">
        <v>62</v>
      </c>
      <c r="B1964" s="79"/>
      <c r="C1964" s="79"/>
      <c r="D1964" s="79"/>
      <c r="E1964" s="79"/>
    </row>
    <row r="1965" spans="1:5" ht="15.75" thickBot="1" x14ac:dyDescent="0.3">
      <c r="A1965" s="88" t="s">
        <v>3</v>
      </c>
      <c r="B1965" s="101"/>
      <c r="C1965" s="101"/>
      <c r="D1965" s="101"/>
      <c r="E1965" s="101"/>
    </row>
    <row r="1966" spans="1:5" ht="15.75" thickBot="1" x14ac:dyDescent="0.3">
      <c r="A1966" s="75" t="s">
        <v>50</v>
      </c>
      <c r="B1966" s="89"/>
      <c r="C1966" s="89"/>
      <c r="D1966" s="89"/>
      <c r="E1966" s="89"/>
    </row>
    <row r="1967" spans="1:5" ht="15.75" thickBot="1" x14ac:dyDescent="0.3">
      <c r="A1967" s="75" t="s">
        <v>62</v>
      </c>
      <c r="B1967" s="79"/>
      <c r="C1967" s="79"/>
      <c r="D1967" s="79"/>
      <c r="E1967" s="79"/>
    </row>
    <row r="1968" spans="1:5" ht="15.75" thickBot="1" x14ac:dyDescent="0.3">
      <c r="A1968" s="88" t="s">
        <v>19</v>
      </c>
      <c r="B1968" s="101">
        <f>B1969+B1970+B1971+B1972</f>
        <v>20000</v>
      </c>
      <c r="C1968" s="101">
        <f>C1969+C1970+C1971+C1972</f>
        <v>30000</v>
      </c>
      <c r="D1968" s="101">
        <f>D1969+D1970+D1971+D1972</f>
        <v>30000</v>
      </c>
      <c r="E1968" s="101">
        <f>E1969+E1970+E1971+E1972</f>
        <v>30000</v>
      </c>
    </row>
    <row r="1969" spans="1:9" ht="15.75" thickBot="1" x14ac:dyDescent="0.3">
      <c r="A1969" s="75" t="s">
        <v>50</v>
      </c>
      <c r="B1969" s="89">
        <f t="shared" ref="B1969:E1972" si="73">B84+B109+B1525+B1550+B1581+B1606+B1631+B1934</f>
        <v>20000</v>
      </c>
      <c r="C1969" s="89">
        <f t="shared" si="73"/>
        <v>30000</v>
      </c>
      <c r="D1969" s="89">
        <f t="shared" si="73"/>
        <v>30000</v>
      </c>
      <c r="E1969" s="89">
        <f t="shared" si="73"/>
        <v>30000</v>
      </c>
    </row>
    <row r="1970" spans="1:9" ht="15.75" thickBot="1" x14ac:dyDescent="0.3">
      <c r="A1970" s="75" t="s">
        <v>63</v>
      </c>
      <c r="B1970" s="89">
        <f t="shared" si="73"/>
        <v>0</v>
      </c>
      <c r="C1970" s="89">
        <f t="shared" si="73"/>
        <v>0</v>
      </c>
      <c r="D1970" s="89">
        <f t="shared" si="73"/>
        <v>0</v>
      </c>
      <c r="E1970" s="89">
        <f t="shared" si="73"/>
        <v>0</v>
      </c>
    </row>
    <row r="1971" spans="1:9" ht="15.75" thickBot="1" x14ac:dyDescent="0.3">
      <c r="A1971" s="75" t="s">
        <v>55</v>
      </c>
      <c r="B1971" s="89">
        <f t="shared" si="73"/>
        <v>0</v>
      </c>
      <c r="C1971" s="89">
        <f t="shared" si="73"/>
        <v>0</v>
      </c>
      <c r="D1971" s="89">
        <f t="shared" si="73"/>
        <v>0</v>
      </c>
      <c r="E1971" s="89">
        <f t="shared" si="73"/>
        <v>0</v>
      </c>
    </row>
    <row r="1972" spans="1:9" ht="15.75" thickBot="1" x14ac:dyDescent="0.3">
      <c r="A1972" s="75" t="s">
        <v>56</v>
      </c>
      <c r="B1972" s="89">
        <f t="shared" si="73"/>
        <v>0</v>
      </c>
      <c r="C1972" s="89">
        <f t="shared" si="73"/>
        <v>0</v>
      </c>
      <c r="D1972" s="89">
        <f t="shared" si="73"/>
        <v>0</v>
      </c>
      <c r="E1972" s="89">
        <f t="shared" si="73"/>
        <v>0</v>
      </c>
      <c r="G1972" s="10"/>
    </row>
    <row r="1973" spans="1:9" ht="15.75" thickBot="1" x14ac:dyDescent="0.3">
      <c r="A1973" s="88" t="s">
        <v>20</v>
      </c>
      <c r="B1973" s="101">
        <f>B1974+B1975+B1976+B1977</f>
        <v>2535800</v>
      </c>
      <c r="C1973" s="101">
        <f>C1974+C1975+C1976+C1977</f>
        <v>2425799.6716999998</v>
      </c>
      <c r="D1973" s="101">
        <f>D1974+D1975+D1976+D1977</f>
        <v>2425800</v>
      </c>
      <c r="E1973" s="101">
        <f>E1974+E1975+E1976+E1977</f>
        <v>2425800</v>
      </c>
      <c r="G1973" s="10"/>
      <c r="I1973" s="10"/>
    </row>
    <row r="1974" spans="1:9" ht="15.75" thickBot="1" x14ac:dyDescent="0.3">
      <c r="A1974" s="75" t="s">
        <v>50</v>
      </c>
      <c r="B1974" s="89">
        <f>+B1911+B1886+B1861+B1836+B1811+B1786+B1761+B1736+B1711+B1686+B1661+B1636+B1611+B1586+B1555+B1530+B1346+B1321+B1295+B1270+B1242+B1217+B1192+B1167+B1142+B1117+B1092+B1067+B1042+B1017+B992+B967+B942+B917+B892+B867+B842+B817+B792+B767+B742+B717+B692+B667+B642+B617+B592+B567+B542+B517+B492+B467+B442+B417+B392+B367+B342+B317+B292+B267+B242+B217+B189+B164+B139+B114+B89</f>
        <v>1568798</v>
      </c>
      <c r="C1974" s="89">
        <f>+C1911+C1886+C1861+C1836+C1811+C1786+C1761+C1736+C1711+C1686+C1661+C1636+C1611+C1586+C1555+C1530+C1346+C1321+C1295+C1270+C1242+C1217+C1192+C1167+C1142+C1117+C1092+C1067+C1042+C1017+C992+C967+C942+C917+C892+C867+C842+C817+C792+C767+C742+C717+C692+C667+C642+C617+C592+C567+C542+C517+C492+C467+C442+C417+C392+C367+C342+C317+C292+C267+C242+C217+C189+C164+C139+C114+C89</f>
        <v>1509999.6716999998</v>
      </c>
      <c r="D1974" s="89">
        <f>+D1911+D1886+D1861+D1836+D1811+D1786+D1761+D1736+D1711+D1686+D1661+D1636+D1611+D1586+D1555+D1530+D1346+D1321+D1295+D1270+D1242+D1217+D1192+D1167+D1142+D1117+D1092+D1067+D1042+D1017+D992+D967+D942+D917+D892+D867+D842+D817+D792+D767+D742+D717+D692+D667+D642+D617+D592+D567+D542+D517+D492+D467+D442+D417+D392+D367+D342+D317+D292+D267+D242+D217+D189+D164+D139+D114+D89</f>
        <v>1510000</v>
      </c>
      <c r="E1974" s="89">
        <f>+E1911+E1886+E1861+E1836+E1811+E1786+E1761+E1736+E1711+E1686+E1661+E1636+E1611+E1586+E1555+E1530+E1346+E1321+E1295+E1270+E1242+E1217+E1192+E1167+E1142+E1117+E1092+E1067+E1042+E1017+E992+E967+E942+E917+E892+E867+E842+E817+E792+E767+E742+E717+E692+E667+E642+E617+E592+E567+E542+E517+E492+E467+E442+E417+E392+E367+E342+E317+E292+E267+E242+E217+E189+E164+E139+E114+E89</f>
        <v>1510000</v>
      </c>
      <c r="G1974" s="10"/>
    </row>
    <row r="1975" spans="1:9" ht="15.75" thickBot="1" x14ac:dyDescent="0.3">
      <c r="A1975" s="75" t="s">
        <v>63</v>
      </c>
      <c r="B1975" s="89">
        <f>+B1271+B1322</f>
        <v>755800</v>
      </c>
      <c r="C1975" s="89">
        <f>+C1271+C1322</f>
        <v>755800</v>
      </c>
      <c r="D1975" s="89">
        <f>+D1271+D1322</f>
        <v>755800</v>
      </c>
      <c r="E1975" s="89">
        <f>+E1271+E1322</f>
        <v>755800</v>
      </c>
    </row>
    <row r="1976" spans="1:9" ht="15.75" thickBot="1" x14ac:dyDescent="0.3">
      <c r="A1976" s="75" t="s">
        <v>55</v>
      </c>
      <c r="B1976" s="89">
        <f>B91+B116+B1532+B1557+B1588+B1613+B1638+B1941+B1297</f>
        <v>51202</v>
      </c>
      <c r="C1976" s="89">
        <f>C91+C116+C1532+C1557+C1588+C1613+C1638+C1941+C1297</f>
        <v>10000</v>
      </c>
      <c r="D1976" s="89">
        <f>D91+D116+D1532+D1557+D1588+D1613+D1638+D1941+D1297</f>
        <v>10000</v>
      </c>
      <c r="E1976" s="89">
        <f>E91+E116+E1532+E1557+E1588+E1613+E1638+E1941+E1297</f>
        <v>10000</v>
      </c>
    </row>
    <row r="1977" spans="1:9" ht="15.75" thickBot="1" x14ac:dyDescent="0.3">
      <c r="A1977" s="75" t="s">
        <v>56</v>
      </c>
      <c r="B1977" s="89">
        <f>+B1298+B1349</f>
        <v>160000</v>
      </c>
      <c r="C1977" s="89">
        <f>+C1298+C1349</f>
        <v>150000</v>
      </c>
      <c r="D1977" s="89">
        <f>+D1298+D1349</f>
        <v>150000</v>
      </c>
      <c r="E1977" s="89">
        <f>+E1298+E1349</f>
        <v>150000</v>
      </c>
    </row>
    <row r="1978" spans="1:9" ht="15.75" thickBot="1" x14ac:dyDescent="0.3">
      <c r="A1978" s="117" t="s">
        <v>36</v>
      </c>
      <c r="B1978" s="81">
        <f>IF(B1946-B1945=0,0,"Error")</f>
        <v>0</v>
      </c>
      <c r="C1978" s="81">
        <f>IF(C1946-C1945=0,0,"Error")</f>
        <v>0</v>
      </c>
      <c r="D1978" s="81">
        <f>IF(D1946-D1945=0,0,"Error")</f>
        <v>0</v>
      </c>
      <c r="E1978" s="81">
        <f>IF(E1946-E1945=0,0,"Error")</f>
        <v>0</v>
      </c>
    </row>
    <row r="1979" spans="1:9" x14ac:dyDescent="0.25">
      <c r="B1979" s="10"/>
    </row>
    <row r="1981" spans="1:9" x14ac:dyDescent="0.25">
      <c r="B1981" s="10"/>
    </row>
  </sheetData>
  <mergeCells count="479">
    <mergeCell ref="B1920:E1920"/>
    <mergeCell ref="B1921:E1921"/>
    <mergeCell ref="A1922:A1923"/>
    <mergeCell ref="A1930:E1930"/>
    <mergeCell ref="A1931:A1932"/>
    <mergeCell ref="A1902:E1902"/>
    <mergeCell ref="A1903:A1904"/>
    <mergeCell ref="A1916:E1916"/>
    <mergeCell ref="A1917:E1917"/>
    <mergeCell ref="B1918:E1918"/>
    <mergeCell ref="D1919:E1919"/>
    <mergeCell ref="A1877:E1877"/>
    <mergeCell ref="A1878:A1879"/>
    <mergeCell ref="D1891:E1891"/>
    <mergeCell ref="B1892:E1892"/>
    <mergeCell ref="B1893:E1893"/>
    <mergeCell ref="A1894:A1895"/>
    <mergeCell ref="A1852:E1852"/>
    <mergeCell ref="A1853:A1854"/>
    <mergeCell ref="D1866:E1866"/>
    <mergeCell ref="B1867:E1867"/>
    <mergeCell ref="B1868:E1868"/>
    <mergeCell ref="A1869:A1870"/>
    <mergeCell ref="A1827:E1827"/>
    <mergeCell ref="A1828:A1829"/>
    <mergeCell ref="D1841:E1841"/>
    <mergeCell ref="B1842:E1842"/>
    <mergeCell ref="B1843:E1843"/>
    <mergeCell ref="A1844:A1845"/>
    <mergeCell ref="A1802:E1802"/>
    <mergeCell ref="A1803:A1804"/>
    <mergeCell ref="D1816:E1816"/>
    <mergeCell ref="B1817:E1817"/>
    <mergeCell ref="B1818:E1818"/>
    <mergeCell ref="A1819:A1820"/>
    <mergeCell ref="A1777:E1777"/>
    <mergeCell ref="A1778:A1779"/>
    <mergeCell ref="D1791:E1791"/>
    <mergeCell ref="B1792:E1792"/>
    <mergeCell ref="B1793:E1793"/>
    <mergeCell ref="A1794:A1795"/>
    <mergeCell ref="A1752:E1752"/>
    <mergeCell ref="A1753:A1754"/>
    <mergeCell ref="D1766:E1766"/>
    <mergeCell ref="B1767:E1767"/>
    <mergeCell ref="B1768:E1768"/>
    <mergeCell ref="A1769:A1770"/>
    <mergeCell ref="A1727:E1727"/>
    <mergeCell ref="A1728:A1729"/>
    <mergeCell ref="D1741:E1741"/>
    <mergeCell ref="B1742:E1742"/>
    <mergeCell ref="B1743:E1743"/>
    <mergeCell ref="A1744:A1745"/>
    <mergeCell ref="A1702:E1702"/>
    <mergeCell ref="A1703:A1704"/>
    <mergeCell ref="D1716:E1716"/>
    <mergeCell ref="B1717:E1717"/>
    <mergeCell ref="B1718:E1718"/>
    <mergeCell ref="A1719:A1720"/>
    <mergeCell ref="A1677:E1677"/>
    <mergeCell ref="A1678:A1679"/>
    <mergeCell ref="D1691:E1691"/>
    <mergeCell ref="B1692:E1692"/>
    <mergeCell ref="B1693:E1693"/>
    <mergeCell ref="A1694:A1695"/>
    <mergeCell ref="A1652:E1652"/>
    <mergeCell ref="A1653:A1654"/>
    <mergeCell ref="D1666:E1666"/>
    <mergeCell ref="B1667:E1667"/>
    <mergeCell ref="B1668:E1668"/>
    <mergeCell ref="A1669:A1670"/>
    <mergeCell ref="A1627:E1627"/>
    <mergeCell ref="A1628:A1629"/>
    <mergeCell ref="D1641:E1641"/>
    <mergeCell ref="B1642:E1642"/>
    <mergeCell ref="B1643:E1643"/>
    <mergeCell ref="A1644:A1645"/>
    <mergeCell ref="A1602:E1602"/>
    <mergeCell ref="A1603:A1604"/>
    <mergeCell ref="D1616:E1616"/>
    <mergeCell ref="B1617:E1617"/>
    <mergeCell ref="B1618:E1618"/>
    <mergeCell ref="A1619:A1620"/>
    <mergeCell ref="A1577:E1577"/>
    <mergeCell ref="A1578:A1579"/>
    <mergeCell ref="D1591:E1591"/>
    <mergeCell ref="B1592:E1592"/>
    <mergeCell ref="B1593:E1593"/>
    <mergeCell ref="A1594:A1595"/>
    <mergeCell ref="A1564:E1564"/>
    <mergeCell ref="B1565:E1565"/>
    <mergeCell ref="D1566:E1566"/>
    <mergeCell ref="B1567:E1567"/>
    <mergeCell ref="B1568:E1568"/>
    <mergeCell ref="A1569:A1570"/>
    <mergeCell ref="A1538:A1539"/>
    <mergeCell ref="A1546:E1546"/>
    <mergeCell ref="A1547:A1548"/>
    <mergeCell ref="B1560:E1560"/>
    <mergeCell ref="A1561:E1561"/>
    <mergeCell ref="A1563:E1563"/>
    <mergeCell ref="B1512:E1512"/>
    <mergeCell ref="A1513:A1514"/>
    <mergeCell ref="A1521:E1521"/>
    <mergeCell ref="A1522:A1523"/>
    <mergeCell ref="B1536:E1536"/>
    <mergeCell ref="B1537:E1537"/>
    <mergeCell ref="A1482:A1483"/>
    <mergeCell ref="A1507:E1507"/>
    <mergeCell ref="A1508:E1508"/>
    <mergeCell ref="B1509:E1509"/>
    <mergeCell ref="D1510:E1510"/>
    <mergeCell ref="B1511:E1511"/>
    <mergeCell ref="A1445:A1446"/>
    <mergeCell ref="B1470:E1470"/>
    <mergeCell ref="B1471:E1471"/>
    <mergeCell ref="B1472:E1472"/>
    <mergeCell ref="A1473:A1474"/>
    <mergeCell ref="A1481:E1481"/>
    <mergeCell ref="A1408:A1409"/>
    <mergeCell ref="B1433:E1433"/>
    <mergeCell ref="B1434:E1434"/>
    <mergeCell ref="B1435:E1435"/>
    <mergeCell ref="A1436:A1437"/>
    <mergeCell ref="A1444:E1444"/>
    <mergeCell ref="A1371:A1372"/>
    <mergeCell ref="B1396:E1396"/>
    <mergeCell ref="B1397:E1397"/>
    <mergeCell ref="B1398:E1398"/>
    <mergeCell ref="A1399:A1400"/>
    <mergeCell ref="A1407:E1407"/>
    <mergeCell ref="B1357:E1357"/>
    <mergeCell ref="B1358:E1358"/>
    <mergeCell ref="B1359:E1359"/>
    <mergeCell ref="A1360:A1361"/>
    <mergeCell ref="A1368:A1369"/>
    <mergeCell ref="A1370:E1370"/>
    <mergeCell ref="A1337:E1337"/>
    <mergeCell ref="A1338:A1339"/>
    <mergeCell ref="B1351:E1351"/>
    <mergeCell ref="A1352:E1352"/>
    <mergeCell ref="A1355:E1355"/>
    <mergeCell ref="A1356:E1356"/>
    <mergeCell ref="A1312:E1312"/>
    <mergeCell ref="A1313:A1314"/>
    <mergeCell ref="D1326:E1326"/>
    <mergeCell ref="B1327:E1327"/>
    <mergeCell ref="B1328:E1328"/>
    <mergeCell ref="A1329:A1330"/>
    <mergeCell ref="A1287:A1288"/>
    <mergeCell ref="B1300:E1300"/>
    <mergeCell ref="D1301:E1301"/>
    <mergeCell ref="B1302:E1302"/>
    <mergeCell ref="B1303:E1303"/>
    <mergeCell ref="A1304:A1305"/>
    <mergeCell ref="A1262:A1263"/>
    <mergeCell ref="D1275:E1275"/>
    <mergeCell ref="B1276:E1276"/>
    <mergeCell ref="B1277:E1277"/>
    <mergeCell ref="A1278:A1279"/>
    <mergeCell ref="A1286:E1286"/>
    <mergeCell ref="B1249:E1249"/>
    <mergeCell ref="D1250:E1250"/>
    <mergeCell ref="B1251:E1251"/>
    <mergeCell ref="B1252:E1252"/>
    <mergeCell ref="A1253:A1254"/>
    <mergeCell ref="A1261:E1261"/>
    <mergeCell ref="B1224:E1224"/>
    <mergeCell ref="A1225:A1226"/>
    <mergeCell ref="A1233:E1233"/>
    <mergeCell ref="A1234:A1235"/>
    <mergeCell ref="A1247:E1247"/>
    <mergeCell ref="A1248:E1248"/>
    <mergeCell ref="B1199:E1199"/>
    <mergeCell ref="A1200:A1201"/>
    <mergeCell ref="A1208:E1208"/>
    <mergeCell ref="A1209:A1210"/>
    <mergeCell ref="D1222:E1222"/>
    <mergeCell ref="B1223:E1223"/>
    <mergeCell ref="B1174:E1174"/>
    <mergeCell ref="A1175:A1176"/>
    <mergeCell ref="A1183:E1183"/>
    <mergeCell ref="A1184:A1185"/>
    <mergeCell ref="D1197:E1197"/>
    <mergeCell ref="B1198:E1198"/>
    <mergeCell ref="B1149:E1149"/>
    <mergeCell ref="A1150:A1151"/>
    <mergeCell ref="A1158:E1158"/>
    <mergeCell ref="A1159:A1160"/>
    <mergeCell ref="D1172:E1172"/>
    <mergeCell ref="B1173:E1173"/>
    <mergeCell ref="B1124:E1124"/>
    <mergeCell ref="A1125:A1126"/>
    <mergeCell ref="A1133:E1133"/>
    <mergeCell ref="A1134:A1135"/>
    <mergeCell ref="D1147:E1147"/>
    <mergeCell ref="B1148:E1148"/>
    <mergeCell ref="B1099:E1099"/>
    <mergeCell ref="A1100:A1101"/>
    <mergeCell ref="A1108:E1108"/>
    <mergeCell ref="A1109:A1110"/>
    <mergeCell ref="D1122:E1122"/>
    <mergeCell ref="B1123:E1123"/>
    <mergeCell ref="B1074:E1074"/>
    <mergeCell ref="A1075:A1076"/>
    <mergeCell ref="A1083:E1083"/>
    <mergeCell ref="A1084:A1085"/>
    <mergeCell ref="D1097:E1097"/>
    <mergeCell ref="B1098:E1098"/>
    <mergeCell ref="B1049:E1049"/>
    <mergeCell ref="A1050:A1051"/>
    <mergeCell ref="A1058:E1058"/>
    <mergeCell ref="A1059:A1060"/>
    <mergeCell ref="D1072:E1072"/>
    <mergeCell ref="B1073:E1073"/>
    <mergeCell ref="B1024:E1024"/>
    <mergeCell ref="A1025:A1026"/>
    <mergeCell ref="A1033:E1033"/>
    <mergeCell ref="A1034:A1035"/>
    <mergeCell ref="D1047:E1047"/>
    <mergeCell ref="B1048:E1048"/>
    <mergeCell ref="B999:E999"/>
    <mergeCell ref="A1000:A1001"/>
    <mergeCell ref="A1008:E1008"/>
    <mergeCell ref="A1009:A1010"/>
    <mergeCell ref="D1022:E1022"/>
    <mergeCell ref="B1023:E1023"/>
    <mergeCell ref="B974:E974"/>
    <mergeCell ref="A975:A976"/>
    <mergeCell ref="A983:E983"/>
    <mergeCell ref="A984:A985"/>
    <mergeCell ref="D997:E997"/>
    <mergeCell ref="B998:E998"/>
    <mergeCell ref="B949:E949"/>
    <mergeCell ref="A950:A951"/>
    <mergeCell ref="A958:E958"/>
    <mergeCell ref="A959:A960"/>
    <mergeCell ref="D972:E972"/>
    <mergeCell ref="B973:E973"/>
    <mergeCell ref="B924:E924"/>
    <mergeCell ref="A925:A926"/>
    <mergeCell ref="A933:E933"/>
    <mergeCell ref="A934:A935"/>
    <mergeCell ref="D947:E947"/>
    <mergeCell ref="B948:E948"/>
    <mergeCell ref="B899:E899"/>
    <mergeCell ref="A900:A901"/>
    <mergeCell ref="A908:E908"/>
    <mergeCell ref="A909:A910"/>
    <mergeCell ref="D922:E922"/>
    <mergeCell ref="B923:E923"/>
    <mergeCell ref="B874:E874"/>
    <mergeCell ref="A875:A876"/>
    <mergeCell ref="A883:E883"/>
    <mergeCell ref="A884:A885"/>
    <mergeCell ref="D897:E897"/>
    <mergeCell ref="B898:E898"/>
    <mergeCell ref="B849:E849"/>
    <mergeCell ref="A850:A851"/>
    <mergeCell ref="A858:E858"/>
    <mergeCell ref="A859:A860"/>
    <mergeCell ref="D872:E872"/>
    <mergeCell ref="B873:E873"/>
    <mergeCell ref="B824:E824"/>
    <mergeCell ref="A825:A826"/>
    <mergeCell ref="A833:E833"/>
    <mergeCell ref="A834:A835"/>
    <mergeCell ref="D847:E847"/>
    <mergeCell ref="B848:E848"/>
    <mergeCell ref="B799:E799"/>
    <mergeCell ref="A800:A801"/>
    <mergeCell ref="A808:E808"/>
    <mergeCell ref="A809:A810"/>
    <mergeCell ref="D822:E822"/>
    <mergeCell ref="B823:E823"/>
    <mergeCell ref="B774:E774"/>
    <mergeCell ref="A775:A776"/>
    <mergeCell ref="A783:E783"/>
    <mergeCell ref="A784:A785"/>
    <mergeCell ref="D797:E797"/>
    <mergeCell ref="B798:E798"/>
    <mergeCell ref="B749:E749"/>
    <mergeCell ref="A750:A751"/>
    <mergeCell ref="A758:E758"/>
    <mergeCell ref="A759:A760"/>
    <mergeCell ref="D772:E772"/>
    <mergeCell ref="B773:E773"/>
    <mergeCell ref="B724:E724"/>
    <mergeCell ref="A725:A726"/>
    <mergeCell ref="A733:E733"/>
    <mergeCell ref="A734:A735"/>
    <mergeCell ref="D747:E747"/>
    <mergeCell ref="B748:E748"/>
    <mergeCell ref="B699:E699"/>
    <mergeCell ref="A700:A701"/>
    <mergeCell ref="A708:E708"/>
    <mergeCell ref="A709:A710"/>
    <mergeCell ref="D722:E722"/>
    <mergeCell ref="B723:E723"/>
    <mergeCell ref="B674:E674"/>
    <mergeCell ref="A675:A676"/>
    <mergeCell ref="A683:E683"/>
    <mergeCell ref="A684:A685"/>
    <mergeCell ref="D697:E697"/>
    <mergeCell ref="B698:E698"/>
    <mergeCell ref="B649:E649"/>
    <mergeCell ref="A650:A651"/>
    <mergeCell ref="A658:E658"/>
    <mergeCell ref="A659:A660"/>
    <mergeCell ref="D672:E672"/>
    <mergeCell ref="B673:E673"/>
    <mergeCell ref="B624:E624"/>
    <mergeCell ref="A625:A626"/>
    <mergeCell ref="A633:E633"/>
    <mergeCell ref="A634:A635"/>
    <mergeCell ref="D647:E647"/>
    <mergeCell ref="B648:E648"/>
    <mergeCell ref="B599:E599"/>
    <mergeCell ref="A600:A601"/>
    <mergeCell ref="A608:E608"/>
    <mergeCell ref="A609:A610"/>
    <mergeCell ref="D622:E622"/>
    <mergeCell ref="B623:E623"/>
    <mergeCell ref="B574:E574"/>
    <mergeCell ref="A575:A576"/>
    <mergeCell ref="A583:E583"/>
    <mergeCell ref="A584:A585"/>
    <mergeCell ref="D597:E597"/>
    <mergeCell ref="B598:E598"/>
    <mergeCell ref="B549:E549"/>
    <mergeCell ref="A550:A551"/>
    <mergeCell ref="A558:E558"/>
    <mergeCell ref="A559:A560"/>
    <mergeCell ref="D572:E572"/>
    <mergeCell ref="B573:E573"/>
    <mergeCell ref="B524:E524"/>
    <mergeCell ref="A525:A526"/>
    <mergeCell ref="A533:E533"/>
    <mergeCell ref="A534:A535"/>
    <mergeCell ref="D547:E547"/>
    <mergeCell ref="B548:E548"/>
    <mergeCell ref="B499:E499"/>
    <mergeCell ref="A500:A501"/>
    <mergeCell ref="A508:E508"/>
    <mergeCell ref="A509:A510"/>
    <mergeCell ref="D522:E522"/>
    <mergeCell ref="B523:E523"/>
    <mergeCell ref="B474:E474"/>
    <mergeCell ref="A475:A476"/>
    <mergeCell ref="A483:E483"/>
    <mergeCell ref="A484:A485"/>
    <mergeCell ref="D497:E497"/>
    <mergeCell ref="B498:E498"/>
    <mergeCell ref="B449:E449"/>
    <mergeCell ref="A450:A451"/>
    <mergeCell ref="A458:E458"/>
    <mergeCell ref="A459:A460"/>
    <mergeCell ref="D472:E472"/>
    <mergeCell ref="B473:E473"/>
    <mergeCell ref="B424:E424"/>
    <mergeCell ref="A425:A426"/>
    <mergeCell ref="A433:E433"/>
    <mergeCell ref="A434:A435"/>
    <mergeCell ref="D447:E447"/>
    <mergeCell ref="B448:E448"/>
    <mergeCell ref="B399:E399"/>
    <mergeCell ref="A400:A401"/>
    <mergeCell ref="A408:E408"/>
    <mergeCell ref="A409:A410"/>
    <mergeCell ref="D422:E422"/>
    <mergeCell ref="B423:E423"/>
    <mergeCell ref="B374:E374"/>
    <mergeCell ref="A375:A376"/>
    <mergeCell ref="A383:E383"/>
    <mergeCell ref="A384:A385"/>
    <mergeCell ref="D397:E397"/>
    <mergeCell ref="B398:E398"/>
    <mergeCell ref="B349:E349"/>
    <mergeCell ref="A350:A351"/>
    <mergeCell ref="A358:E358"/>
    <mergeCell ref="A359:A360"/>
    <mergeCell ref="D372:E372"/>
    <mergeCell ref="B373:E373"/>
    <mergeCell ref="B324:E324"/>
    <mergeCell ref="A325:A326"/>
    <mergeCell ref="A333:E333"/>
    <mergeCell ref="A334:A335"/>
    <mergeCell ref="D347:E347"/>
    <mergeCell ref="B348:E348"/>
    <mergeCell ref="B299:E299"/>
    <mergeCell ref="A300:A301"/>
    <mergeCell ref="A308:E308"/>
    <mergeCell ref="A309:A310"/>
    <mergeCell ref="D322:E322"/>
    <mergeCell ref="B323:E323"/>
    <mergeCell ref="B274:E274"/>
    <mergeCell ref="A275:A276"/>
    <mergeCell ref="A283:E283"/>
    <mergeCell ref="A284:A285"/>
    <mergeCell ref="D297:E297"/>
    <mergeCell ref="B298:E298"/>
    <mergeCell ref="B249:E249"/>
    <mergeCell ref="A250:A251"/>
    <mergeCell ref="A258:E258"/>
    <mergeCell ref="A259:A260"/>
    <mergeCell ref="D272:E272"/>
    <mergeCell ref="B273:E273"/>
    <mergeCell ref="B224:E224"/>
    <mergeCell ref="A225:A226"/>
    <mergeCell ref="A233:E233"/>
    <mergeCell ref="A234:A235"/>
    <mergeCell ref="D247:E247"/>
    <mergeCell ref="B248:E248"/>
    <mergeCell ref="B199:E199"/>
    <mergeCell ref="A200:A201"/>
    <mergeCell ref="A208:E208"/>
    <mergeCell ref="A209:A210"/>
    <mergeCell ref="D222:E222"/>
    <mergeCell ref="B223:E223"/>
    <mergeCell ref="A181:A182"/>
    <mergeCell ref="A194:E194"/>
    <mergeCell ref="A195:E195"/>
    <mergeCell ref="B196:E196"/>
    <mergeCell ref="D197:E197"/>
    <mergeCell ref="B198:E198"/>
    <mergeCell ref="A156:A157"/>
    <mergeCell ref="D169:E169"/>
    <mergeCell ref="B170:E170"/>
    <mergeCell ref="B171:E171"/>
    <mergeCell ref="A172:A173"/>
    <mergeCell ref="A180:E180"/>
    <mergeCell ref="A131:A132"/>
    <mergeCell ref="D144:E144"/>
    <mergeCell ref="B145:E145"/>
    <mergeCell ref="B146:E146"/>
    <mergeCell ref="A147:A148"/>
    <mergeCell ref="A155:E155"/>
    <mergeCell ref="A106:A107"/>
    <mergeCell ref="D119:E119"/>
    <mergeCell ref="B120:E120"/>
    <mergeCell ref="B121:E121"/>
    <mergeCell ref="A122:A123"/>
    <mergeCell ref="A130:E130"/>
    <mergeCell ref="A81:A82"/>
    <mergeCell ref="D94:E94"/>
    <mergeCell ref="B95:E95"/>
    <mergeCell ref="B96:E96"/>
    <mergeCell ref="A97:A98"/>
    <mergeCell ref="A105:E105"/>
    <mergeCell ref="B68:E68"/>
    <mergeCell ref="D69:E69"/>
    <mergeCell ref="B70:E70"/>
    <mergeCell ref="B71:E71"/>
    <mergeCell ref="A72:A73"/>
    <mergeCell ref="A80:E80"/>
    <mergeCell ref="A37:E37"/>
    <mergeCell ref="A38:A39"/>
    <mergeCell ref="A63:E63"/>
    <mergeCell ref="A64:E64"/>
    <mergeCell ref="A66:E66"/>
    <mergeCell ref="A67:E67"/>
    <mergeCell ref="A24:E24"/>
    <mergeCell ref="A25:E25"/>
    <mergeCell ref="B26:E26"/>
    <mergeCell ref="B27:E27"/>
    <mergeCell ref="B28:E28"/>
    <mergeCell ref="A29:A30"/>
    <mergeCell ref="A10:E10"/>
    <mergeCell ref="A11:E13"/>
    <mergeCell ref="B14:E14"/>
    <mergeCell ref="A15:A16"/>
    <mergeCell ref="B20:E20"/>
    <mergeCell ref="A21:E21"/>
    <mergeCell ref="A1:E1"/>
    <mergeCell ref="A3:E3"/>
    <mergeCell ref="A4:E4"/>
    <mergeCell ref="B7:E7"/>
    <mergeCell ref="B8:E8"/>
    <mergeCell ref="B9:E9"/>
  </mergeCells>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I739"/>
  <sheetViews>
    <sheetView topLeftCell="A715" zoomScaleNormal="100" workbookViewId="0">
      <selection activeCell="B4" sqref="B4:E4"/>
    </sheetView>
  </sheetViews>
  <sheetFormatPr defaultRowHeight="15" x14ac:dyDescent="0.25"/>
  <cols>
    <col min="1" max="1" width="40.28515625" customWidth="1"/>
    <col min="2" max="3" width="13.28515625" customWidth="1"/>
    <col min="4" max="4" width="11.5703125" customWidth="1"/>
    <col min="5" max="5" width="11.7109375" customWidth="1"/>
    <col min="7" max="7" width="9.28515625" bestFit="1" customWidth="1"/>
    <col min="8" max="8" width="9.5703125" bestFit="1" customWidth="1"/>
    <col min="9" max="9" width="9.28515625" bestFit="1" customWidth="1"/>
  </cols>
  <sheetData>
    <row r="1" spans="1:6" x14ac:dyDescent="0.25">
      <c r="A1" s="500" t="s">
        <v>776</v>
      </c>
      <c r="B1" s="500"/>
      <c r="C1" s="500"/>
      <c r="D1" s="500"/>
      <c r="E1" s="500"/>
      <c r="F1" s="14"/>
    </row>
    <row r="2" spans="1:6" x14ac:dyDescent="0.25">
      <c r="A2" s="502" t="s">
        <v>48</v>
      </c>
      <c r="B2" s="502"/>
      <c r="C2" s="502"/>
      <c r="D2" s="502"/>
      <c r="E2" s="502"/>
      <c r="F2" s="330"/>
    </row>
    <row r="3" spans="1:6" ht="15.75" thickBot="1" x14ac:dyDescent="0.3"/>
    <row r="4" spans="1:6" ht="48" customHeight="1" thickBot="1" x14ac:dyDescent="0.3">
      <c r="A4" s="18" t="s">
        <v>21</v>
      </c>
      <c r="B4" s="813" t="s">
        <v>777</v>
      </c>
      <c r="C4" s="814"/>
      <c r="D4" s="814"/>
      <c r="E4" s="815"/>
    </row>
    <row r="5" spans="1:6" ht="15.75" thickBot="1" x14ac:dyDescent="0.3">
      <c r="A5" s="18" t="s">
        <v>4</v>
      </c>
      <c r="B5" s="504" t="s">
        <v>70</v>
      </c>
      <c r="C5" s="505"/>
      <c r="D5" s="505"/>
      <c r="E5" s="506"/>
    </row>
    <row r="6" spans="1:6" ht="15.75" thickBot="1" x14ac:dyDescent="0.3">
      <c r="A6" s="18" t="s">
        <v>26</v>
      </c>
      <c r="B6" s="482" t="s">
        <v>49</v>
      </c>
      <c r="C6" s="483"/>
      <c r="D6" s="483"/>
      <c r="E6" s="484"/>
    </row>
    <row r="7" spans="1:6" ht="15.75" thickBot="1" x14ac:dyDescent="0.3">
      <c r="A7" s="507" t="s">
        <v>7</v>
      </c>
      <c r="B7" s="508"/>
      <c r="C7" s="508"/>
      <c r="D7" s="508"/>
      <c r="E7" s="509"/>
    </row>
    <row r="8" spans="1:6" x14ac:dyDescent="0.25">
      <c r="A8" s="801" t="s">
        <v>778</v>
      </c>
      <c r="B8" s="802"/>
      <c r="C8" s="802"/>
      <c r="D8" s="802"/>
      <c r="E8" s="803"/>
    </row>
    <row r="9" spans="1:6" x14ac:dyDescent="0.25">
      <c r="A9" s="804"/>
      <c r="B9" s="805"/>
      <c r="C9" s="805"/>
      <c r="D9" s="805"/>
      <c r="E9" s="806"/>
    </row>
    <row r="10" spans="1:6" ht="22.5" customHeight="1" thickBot="1" x14ac:dyDescent="0.3">
      <c r="A10" s="807"/>
      <c r="B10" s="808"/>
      <c r="C10" s="808"/>
      <c r="D10" s="808"/>
      <c r="E10" s="809"/>
    </row>
    <row r="11" spans="1:6" ht="66.75" customHeight="1" thickBot="1" x14ac:dyDescent="0.3">
      <c r="A11" s="17" t="s">
        <v>10</v>
      </c>
      <c r="B11" s="513" t="s">
        <v>779</v>
      </c>
      <c r="C11" s="514"/>
      <c r="D11" s="514"/>
      <c r="E11" s="515"/>
    </row>
    <row r="12" spans="1:6" x14ac:dyDescent="0.25">
      <c r="A12" s="516" t="s">
        <v>780</v>
      </c>
      <c r="B12" s="2">
        <v>2019</v>
      </c>
      <c r="C12" s="2">
        <v>2020</v>
      </c>
      <c r="D12" s="2">
        <v>2021</v>
      </c>
      <c r="E12" s="2">
        <v>2022</v>
      </c>
    </row>
    <row r="13" spans="1:6" ht="15.75" thickBot="1" x14ac:dyDescent="0.3">
      <c r="A13" s="517"/>
      <c r="B13" s="3" t="s">
        <v>5</v>
      </c>
      <c r="C13" s="3" t="s">
        <v>6</v>
      </c>
      <c r="D13" s="3" t="s">
        <v>6</v>
      </c>
      <c r="E13" s="3" t="s">
        <v>6</v>
      </c>
    </row>
    <row r="14" spans="1:6" ht="23.25" thickBot="1" x14ac:dyDescent="0.3">
      <c r="A14" s="4" t="s">
        <v>781</v>
      </c>
      <c r="B14" s="424">
        <v>488197</v>
      </c>
      <c r="C14" s="424">
        <v>502843</v>
      </c>
      <c r="D14" s="424">
        <v>517928</v>
      </c>
      <c r="E14" s="424">
        <v>533466</v>
      </c>
    </row>
    <row r="15" spans="1:6" ht="23.25" thickBot="1" x14ac:dyDescent="0.3">
      <c r="A15" s="4" t="s">
        <v>782</v>
      </c>
      <c r="B15" s="425">
        <v>36196</v>
      </c>
      <c r="C15" s="425">
        <v>38729</v>
      </c>
      <c r="D15" s="425">
        <v>41440</v>
      </c>
      <c r="E15" s="425">
        <v>44341</v>
      </c>
    </row>
    <row r="16" spans="1:6" ht="15.75" thickBot="1" x14ac:dyDescent="0.3">
      <c r="A16" s="4" t="s">
        <v>783</v>
      </c>
      <c r="B16" s="426" t="s">
        <v>784</v>
      </c>
      <c r="C16" s="426" t="s">
        <v>785</v>
      </c>
      <c r="D16" s="426" t="s">
        <v>786</v>
      </c>
      <c r="E16" s="426" t="s">
        <v>786</v>
      </c>
    </row>
    <row r="17" spans="1:6" ht="23.25" thickBot="1" x14ac:dyDescent="0.3">
      <c r="A17" s="4" t="s">
        <v>787</v>
      </c>
      <c r="B17" s="426" t="s">
        <v>788</v>
      </c>
      <c r="C17" s="426" t="s">
        <v>789</v>
      </c>
      <c r="D17" s="426" t="s">
        <v>790</v>
      </c>
      <c r="E17" s="426" t="s">
        <v>790</v>
      </c>
    </row>
    <row r="18" spans="1:6" ht="23.25" thickBot="1" x14ac:dyDescent="0.3">
      <c r="A18" s="4" t="s">
        <v>791</v>
      </c>
      <c r="B18" s="427" t="s">
        <v>792</v>
      </c>
      <c r="C18" s="427" t="s">
        <v>793</v>
      </c>
      <c r="D18" s="427" t="s">
        <v>794</v>
      </c>
      <c r="E18" s="427" t="s">
        <v>794</v>
      </c>
    </row>
    <row r="19" spans="1:6" ht="71.25" customHeight="1" thickBot="1" x14ac:dyDescent="0.3">
      <c r="A19" s="15" t="s">
        <v>12</v>
      </c>
      <c r="B19" s="810" t="s">
        <v>795</v>
      </c>
      <c r="C19" s="811"/>
      <c r="D19" s="811"/>
      <c r="E19" s="812"/>
    </row>
    <row r="20" spans="1:6" ht="15.75" thickBot="1" x14ac:dyDescent="0.3">
      <c r="A20" s="497" t="s">
        <v>796</v>
      </c>
      <c r="B20" s="498"/>
      <c r="C20" s="498"/>
      <c r="D20" s="498"/>
      <c r="E20" s="499"/>
    </row>
    <row r="21" spans="1:6" ht="23.25" thickBot="1" x14ac:dyDescent="0.3">
      <c r="A21" s="428" t="s">
        <v>797</v>
      </c>
      <c r="B21" s="425">
        <v>1800</v>
      </c>
      <c r="C21" s="425">
        <v>2300</v>
      </c>
      <c r="D21" s="425">
        <v>2400</v>
      </c>
      <c r="E21" s="425">
        <v>2450</v>
      </c>
    </row>
    <row r="22" spans="1:6" ht="23.25" thickBot="1" x14ac:dyDescent="0.3">
      <c r="A22" s="429" t="s">
        <v>798</v>
      </c>
      <c r="B22" s="424">
        <v>270</v>
      </c>
      <c r="C22" s="425">
        <v>345</v>
      </c>
      <c r="D22" s="425">
        <v>360</v>
      </c>
      <c r="E22" s="425">
        <v>368</v>
      </c>
    </row>
    <row r="23" spans="1:6" ht="15.75" thickBot="1" x14ac:dyDescent="0.3">
      <c r="A23" s="521" t="s">
        <v>33</v>
      </c>
      <c r="B23" s="522"/>
      <c r="C23" s="522"/>
      <c r="D23" s="522"/>
      <c r="E23" s="523"/>
    </row>
    <row r="24" spans="1:6" ht="15.75" thickBot="1" x14ac:dyDescent="0.3">
      <c r="A24" s="524" t="s">
        <v>799</v>
      </c>
      <c r="B24" s="544"/>
      <c r="C24" s="544"/>
      <c r="D24" s="544"/>
      <c r="E24" s="526"/>
    </row>
    <row r="25" spans="1:6" ht="24.75" customHeight="1" thickBot="1" x14ac:dyDescent="0.3">
      <c r="A25" s="21" t="s">
        <v>800</v>
      </c>
      <c r="B25" s="642" t="s">
        <v>801</v>
      </c>
      <c r="C25" s="643"/>
      <c r="D25" s="643"/>
      <c r="E25" s="540"/>
    </row>
    <row r="26" spans="1:6" ht="27.75" customHeight="1" thickBot="1" x14ac:dyDescent="0.3">
      <c r="A26" s="4" t="s">
        <v>9</v>
      </c>
      <c r="B26" s="757" t="s">
        <v>802</v>
      </c>
      <c r="C26" s="758"/>
      <c r="D26" s="758"/>
      <c r="E26" s="759"/>
    </row>
    <row r="27" spans="1:6" ht="15.75" thickBot="1" x14ac:dyDescent="0.3">
      <c r="A27" s="4" t="s">
        <v>14</v>
      </c>
      <c r="B27" s="531" t="s">
        <v>803</v>
      </c>
      <c r="C27" s="532"/>
      <c r="D27" s="532"/>
      <c r="E27" s="533"/>
    </row>
    <row r="28" spans="1:6" x14ac:dyDescent="0.25">
      <c r="A28" s="516"/>
      <c r="B28" s="19">
        <v>2019</v>
      </c>
      <c r="C28" s="19">
        <v>2020</v>
      </c>
      <c r="D28" s="19">
        <v>2021</v>
      </c>
      <c r="E28" s="19">
        <v>2022</v>
      </c>
    </row>
    <row r="29" spans="1:6" ht="15.75" thickBot="1" x14ac:dyDescent="0.3">
      <c r="A29" s="517"/>
      <c r="B29" s="20" t="s">
        <v>5</v>
      </c>
      <c r="C29" s="20" t="s">
        <v>6</v>
      </c>
      <c r="D29" s="20" t="s">
        <v>6</v>
      </c>
      <c r="E29" s="20" t="s">
        <v>6</v>
      </c>
    </row>
    <row r="30" spans="1:6" ht="15.75" thickBot="1" x14ac:dyDescent="0.3">
      <c r="A30" s="4" t="s">
        <v>8</v>
      </c>
      <c r="B30" s="38">
        <v>1800</v>
      </c>
      <c r="C30" s="38">
        <v>2300</v>
      </c>
      <c r="D30" s="38">
        <v>2400</v>
      </c>
      <c r="E30" s="38">
        <v>2450</v>
      </c>
    </row>
    <row r="31" spans="1:6" ht="15.75" thickBot="1" x14ac:dyDescent="0.3">
      <c r="A31" s="430" t="s">
        <v>15</v>
      </c>
      <c r="B31" s="6">
        <f>B60</f>
        <v>765250</v>
      </c>
      <c r="C31" s="6">
        <f>C60</f>
        <v>1127770</v>
      </c>
      <c r="D31" s="6">
        <f>D60</f>
        <v>1147770</v>
      </c>
      <c r="E31" s="6">
        <f>E60</f>
        <v>1197770</v>
      </c>
    </row>
    <row r="32" spans="1:6" ht="15.75" thickBot="1" x14ac:dyDescent="0.3">
      <c r="A32" s="4" t="s">
        <v>23</v>
      </c>
      <c r="B32" s="6">
        <f>B31/B30</f>
        <v>425.13888888888891</v>
      </c>
      <c r="C32" s="6">
        <f>C31/C30</f>
        <v>490.33478260869566</v>
      </c>
      <c r="D32" s="6">
        <f>D31/D30</f>
        <v>478.23750000000001</v>
      </c>
      <c r="E32" s="6">
        <f>E31/E30</f>
        <v>488.8857142857143</v>
      </c>
      <c r="F32" s="431"/>
    </row>
    <row r="33" spans="1:7" ht="15.75" thickBot="1" x14ac:dyDescent="0.3">
      <c r="A33" s="4" t="s">
        <v>16</v>
      </c>
      <c r="B33" s="328" t="s">
        <v>22</v>
      </c>
      <c r="C33" s="8">
        <f>C30/B30-1</f>
        <v>0.27777777777777768</v>
      </c>
      <c r="D33" s="8">
        <f t="shared" ref="D33:E35" si="0">D30/C30-1</f>
        <v>4.3478260869565188E-2</v>
      </c>
      <c r="E33" s="8">
        <f t="shared" si="0"/>
        <v>2.0833333333333259E-2</v>
      </c>
    </row>
    <row r="34" spans="1:7" ht="15.75" thickBot="1" x14ac:dyDescent="0.3">
      <c r="A34" s="4" t="s">
        <v>17</v>
      </c>
      <c r="B34" s="328" t="s">
        <v>22</v>
      </c>
      <c r="C34" s="8">
        <f>C31/B31-1</f>
        <v>0.47372754001960149</v>
      </c>
      <c r="D34" s="8">
        <f t="shared" si="0"/>
        <v>1.7734112452006956E-2</v>
      </c>
      <c r="E34" s="8">
        <f t="shared" si="0"/>
        <v>4.3562734694233107E-2</v>
      </c>
    </row>
    <row r="35" spans="1:7" ht="15.75" thickBot="1" x14ac:dyDescent="0.3">
      <c r="A35" s="4" t="s">
        <v>18</v>
      </c>
      <c r="B35" s="328" t="s">
        <v>22</v>
      </c>
      <c r="C35" s="8">
        <f>C32/B32-1</f>
        <v>0.15335198784142712</v>
      </c>
      <c r="D35" s="8">
        <f t="shared" si="0"/>
        <v>-2.4671475566826584E-2</v>
      </c>
      <c r="E35" s="8">
        <f t="shared" si="0"/>
        <v>2.2265536027003874E-2</v>
      </c>
    </row>
    <row r="36" spans="1:7" ht="15.75" customHeight="1" thickBot="1" x14ac:dyDescent="0.3">
      <c r="A36" s="534" t="s">
        <v>194</v>
      </c>
      <c r="B36" s="535"/>
      <c r="C36" s="535"/>
      <c r="D36" s="535"/>
      <c r="E36" s="536"/>
    </row>
    <row r="37" spans="1:7" x14ac:dyDescent="0.25">
      <c r="A37" s="516"/>
      <c r="B37" s="19">
        <v>2019</v>
      </c>
      <c r="C37" s="19">
        <v>2020</v>
      </c>
      <c r="D37" s="19">
        <v>2021</v>
      </c>
      <c r="E37" s="19">
        <v>2022</v>
      </c>
    </row>
    <row r="38" spans="1:7" ht="15.75" thickBot="1" x14ac:dyDescent="0.3">
      <c r="A38" s="517"/>
      <c r="B38" s="20" t="s">
        <v>5</v>
      </c>
      <c r="C38" s="20" t="s">
        <v>6</v>
      </c>
      <c r="D38" s="20" t="s">
        <v>6</v>
      </c>
      <c r="E38" s="20" t="s">
        <v>6</v>
      </c>
      <c r="G38" s="432"/>
    </row>
    <row r="39" spans="1:7" ht="15.75" thickBot="1" x14ac:dyDescent="0.3">
      <c r="A39" s="1" t="s">
        <v>0</v>
      </c>
      <c r="B39" s="9">
        <f>B40+B41</f>
        <v>119400</v>
      </c>
      <c r="C39" s="9">
        <f>C40+C41</f>
        <v>132000</v>
      </c>
      <c r="D39" s="9">
        <f>D40+D41</f>
        <v>132000</v>
      </c>
      <c r="E39" s="9">
        <f>E40+E41</f>
        <v>132000</v>
      </c>
      <c r="G39" s="433"/>
    </row>
    <row r="40" spans="1:7" ht="15.75" thickBot="1" x14ac:dyDescent="0.3">
      <c r="A40" s="11" t="s">
        <v>50</v>
      </c>
      <c r="B40" s="9">
        <v>119400</v>
      </c>
      <c r="C40" s="9">
        <v>132000</v>
      </c>
      <c r="D40" s="9">
        <v>132000</v>
      </c>
      <c r="E40" s="9">
        <v>132000</v>
      </c>
      <c r="G40" s="434"/>
    </row>
    <row r="41" spans="1:7" ht="15.75" thickBot="1" x14ac:dyDescent="0.3">
      <c r="A41" s="11" t="s">
        <v>51</v>
      </c>
      <c r="B41" s="9">
        <v>0</v>
      </c>
      <c r="C41" s="9">
        <v>0</v>
      </c>
      <c r="D41" s="9">
        <v>0</v>
      </c>
      <c r="E41" s="9">
        <v>0</v>
      </c>
      <c r="G41" s="434"/>
    </row>
    <row r="42" spans="1:7" ht="15.75" thickBot="1" x14ac:dyDescent="0.3">
      <c r="A42" s="1" t="s">
        <v>32</v>
      </c>
      <c r="B42" s="9">
        <f>B43+B44</f>
        <v>22200</v>
      </c>
      <c r="C42" s="9">
        <f>C43+C44</f>
        <v>21870</v>
      </c>
      <c r="D42" s="9">
        <f>D43+D44</f>
        <v>21870</v>
      </c>
      <c r="E42" s="9">
        <f>E43+E44</f>
        <v>21870</v>
      </c>
      <c r="G42" s="434"/>
    </row>
    <row r="43" spans="1:7" ht="15.75" thickBot="1" x14ac:dyDescent="0.3">
      <c r="A43" s="11" t="s">
        <v>50</v>
      </c>
      <c r="B43" s="9">
        <v>22200</v>
      </c>
      <c r="C43" s="9">
        <v>21870</v>
      </c>
      <c r="D43" s="9">
        <v>21870</v>
      </c>
      <c r="E43" s="9">
        <v>21870</v>
      </c>
      <c r="G43" s="435"/>
    </row>
    <row r="44" spans="1:7" ht="15.75" thickBot="1" x14ac:dyDescent="0.3">
      <c r="A44" s="11" t="s">
        <v>51</v>
      </c>
      <c r="B44" s="9">
        <v>0</v>
      </c>
      <c r="C44" s="9">
        <v>0</v>
      </c>
      <c r="D44" s="9">
        <v>0</v>
      </c>
      <c r="E44" s="9">
        <v>0</v>
      </c>
    </row>
    <row r="45" spans="1:7" ht="15.75" thickBot="1" x14ac:dyDescent="0.3">
      <c r="A45" s="1" t="s">
        <v>1</v>
      </c>
      <c r="B45" s="12">
        <f>B46+B47</f>
        <v>23650</v>
      </c>
      <c r="C45" s="12">
        <f>C46+C47</f>
        <v>130000</v>
      </c>
      <c r="D45" s="12">
        <f>D46+D47</f>
        <v>130000</v>
      </c>
      <c r="E45" s="12">
        <f>E46+E47</f>
        <v>130000</v>
      </c>
    </row>
    <row r="46" spans="1:7" ht="15.75" thickBot="1" x14ac:dyDescent="0.3">
      <c r="A46" s="11" t="s">
        <v>50</v>
      </c>
      <c r="B46" s="12">
        <v>23650</v>
      </c>
      <c r="C46" s="40">
        <v>130000</v>
      </c>
      <c r="D46" s="9">
        <v>130000</v>
      </c>
      <c r="E46" s="9">
        <v>130000</v>
      </c>
    </row>
    <row r="47" spans="1:7" ht="15.75" thickBot="1" x14ac:dyDescent="0.3">
      <c r="A47" s="11" t="s">
        <v>51</v>
      </c>
      <c r="B47" s="12">
        <v>0</v>
      </c>
      <c r="C47" s="40">
        <v>0</v>
      </c>
      <c r="D47" s="9">
        <v>0</v>
      </c>
      <c r="E47" s="9">
        <v>0</v>
      </c>
    </row>
    <row r="48" spans="1:7" ht="15.75" thickBot="1" x14ac:dyDescent="0.3">
      <c r="A48" s="1" t="s">
        <v>2</v>
      </c>
      <c r="B48" s="12">
        <f>B49+B50</f>
        <v>0</v>
      </c>
      <c r="C48" s="12">
        <f>C49+C50</f>
        <v>0</v>
      </c>
      <c r="D48" s="12">
        <f>D49+D50</f>
        <v>0</v>
      </c>
      <c r="E48" s="12">
        <f>E49+E50</f>
        <v>0</v>
      </c>
    </row>
    <row r="49" spans="1:5" ht="15.75" thickBot="1" x14ac:dyDescent="0.3">
      <c r="A49" s="11" t="s">
        <v>50</v>
      </c>
      <c r="B49" s="12">
        <v>0</v>
      </c>
      <c r="C49" s="40">
        <v>0</v>
      </c>
      <c r="D49" s="9">
        <v>0</v>
      </c>
      <c r="E49" s="9">
        <v>0</v>
      </c>
    </row>
    <row r="50" spans="1:5" ht="15.75" thickBot="1" x14ac:dyDescent="0.3">
      <c r="A50" s="11" t="s">
        <v>51</v>
      </c>
      <c r="B50" s="12">
        <v>0</v>
      </c>
      <c r="C50" s="40">
        <v>0</v>
      </c>
      <c r="D50" s="9">
        <v>0</v>
      </c>
      <c r="E50" s="9">
        <v>0</v>
      </c>
    </row>
    <row r="51" spans="1:5" ht="15.75" thickBot="1" x14ac:dyDescent="0.3">
      <c r="A51" s="1" t="s">
        <v>24</v>
      </c>
      <c r="B51" s="12">
        <f>B52+B53</f>
        <v>0</v>
      </c>
      <c r="C51" s="12">
        <f>C52+C53</f>
        <v>0</v>
      </c>
      <c r="D51" s="12">
        <f>D52+D53</f>
        <v>0</v>
      </c>
      <c r="E51" s="12">
        <f>E52+E53</f>
        <v>0</v>
      </c>
    </row>
    <row r="52" spans="1:5" ht="15.75" thickBot="1" x14ac:dyDescent="0.3">
      <c r="A52" s="11" t="s">
        <v>50</v>
      </c>
      <c r="B52" s="12">
        <v>0</v>
      </c>
      <c r="C52" s="40">
        <v>0</v>
      </c>
      <c r="D52" s="9">
        <v>0</v>
      </c>
      <c r="E52" s="9">
        <v>0</v>
      </c>
    </row>
    <row r="53" spans="1:5" ht="15.75" thickBot="1" x14ac:dyDescent="0.3">
      <c r="A53" s="11" t="s">
        <v>51</v>
      </c>
      <c r="B53" s="12">
        <v>0</v>
      </c>
      <c r="C53" s="40">
        <v>0</v>
      </c>
      <c r="D53" s="9">
        <v>0</v>
      </c>
      <c r="E53" s="9">
        <v>0</v>
      </c>
    </row>
    <row r="54" spans="1:5" ht="15.75" thickBot="1" x14ac:dyDescent="0.3">
      <c r="A54" s="1" t="s">
        <v>25</v>
      </c>
      <c r="B54" s="12">
        <f>B55+B56</f>
        <v>0</v>
      </c>
      <c r="C54" s="12">
        <f>C55+C56</f>
        <v>0</v>
      </c>
      <c r="D54" s="12">
        <f>D55+D56</f>
        <v>0</v>
      </c>
      <c r="E54" s="12">
        <f>E55+E56</f>
        <v>0</v>
      </c>
    </row>
    <row r="55" spans="1:5" ht="15.75" thickBot="1" x14ac:dyDescent="0.3">
      <c r="A55" s="11" t="s">
        <v>50</v>
      </c>
      <c r="B55" s="12">
        <v>0</v>
      </c>
      <c r="C55" s="40">
        <v>0</v>
      </c>
      <c r="D55" s="9">
        <v>0</v>
      </c>
      <c r="E55" s="9">
        <v>0</v>
      </c>
    </row>
    <row r="56" spans="1:5" ht="15.75" thickBot="1" x14ac:dyDescent="0.3">
      <c r="A56" s="11" t="s">
        <v>51</v>
      </c>
      <c r="B56" s="12">
        <v>0</v>
      </c>
      <c r="C56" s="40">
        <v>0</v>
      </c>
      <c r="D56" s="9">
        <v>0</v>
      </c>
      <c r="E56" s="9">
        <v>0</v>
      </c>
    </row>
    <row r="57" spans="1:5" ht="15.75" thickBot="1" x14ac:dyDescent="0.3">
      <c r="A57" s="1" t="s">
        <v>3</v>
      </c>
      <c r="B57" s="40">
        <f>B58+B59</f>
        <v>600000</v>
      </c>
      <c r="C57" s="40">
        <f>C58+C59</f>
        <v>843900</v>
      </c>
      <c r="D57" s="40">
        <f>D58+D59</f>
        <v>863900</v>
      </c>
      <c r="E57" s="40">
        <f>E58+E59</f>
        <v>913900</v>
      </c>
    </row>
    <row r="58" spans="1:5" ht="15.75" thickBot="1" x14ac:dyDescent="0.3">
      <c r="A58" s="11" t="s">
        <v>50</v>
      </c>
      <c r="B58" s="39">
        <v>600000</v>
      </c>
      <c r="C58" s="40">
        <v>843900</v>
      </c>
      <c r="D58" s="40">
        <v>863900</v>
      </c>
      <c r="E58" s="40">
        <v>913900</v>
      </c>
    </row>
    <row r="59" spans="1:5" ht="15.75" thickBot="1" x14ac:dyDescent="0.3">
      <c r="A59" s="11" t="s">
        <v>51</v>
      </c>
      <c r="B59" s="39">
        <v>0</v>
      </c>
      <c r="C59" s="40">
        <v>0</v>
      </c>
      <c r="D59" s="40">
        <v>0</v>
      </c>
      <c r="E59" s="40">
        <v>0</v>
      </c>
    </row>
    <row r="60" spans="1:5" ht="15.75" thickBot="1" x14ac:dyDescent="0.3">
      <c r="A60" s="436" t="s">
        <v>34</v>
      </c>
      <c r="B60" s="23">
        <f>B57+B54+B51+B48+B45+B42+B39</f>
        <v>765250</v>
      </c>
      <c r="C60" s="23">
        <f>C57+C54+C51+C48+C45+C42+C39</f>
        <v>1127770</v>
      </c>
      <c r="D60" s="23">
        <f>D57+D54+D51+D48+D45+D42+D39</f>
        <v>1147770</v>
      </c>
      <c r="E60" s="23">
        <f>E57+E54+E51+E48+E45+E42+E39</f>
        <v>1197770</v>
      </c>
    </row>
    <row r="61" spans="1:5" ht="15.75" thickBot="1" x14ac:dyDescent="0.3">
      <c r="A61" s="25" t="s">
        <v>36</v>
      </c>
      <c r="B61" s="437">
        <f>IF(B60-B31=0,0,"Error")</f>
        <v>0</v>
      </c>
      <c r="C61" s="437">
        <f>IF(C60-C31=0,0,"Error")</f>
        <v>0</v>
      </c>
      <c r="D61" s="437">
        <f>IF(D60-D31=0,0,"Error")</f>
        <v>0</v>
      </c>
      <c r="E61" s="437">
        <f>IF(E60-E31=0,0,"Error")</f>
        <v>0</v>
      </c>
    </row>
    <row r="62" spans="1:5" ht="25.5" customHeight="1" thickBot="1" x14ac:dyDescent="0.3">
      <c r="A62" s="119" t="s">
        <v>57</v>
      </c>
      <c r="B62" s="798" t="s">
        <v>804</v>
      </c>
      <c r="C62" s="799"/>
      <c r="D62" s="799"/>
      <c r="E62" s="800"/>
    </row>
    <row r="63" spans="1:5" ht="39.75" customHeight="1" thickBot="1" x14ac:dyDescent="0.3">
      <c r="A63" s="4" t="s">
        <v>9</v>
      </c>
      <c r="B63" s="763" t="s">
        <v>805</v>
      </c>
      <c r="C63" s="764"/>
      <c r="D63" s="764"/>
      <c r="E63" s="765"/>
    </row>
    <row r="64" spans="1:5" ht="15.75" thickBot="1" x14ac:dyDescent="0.3">
      <c r="A64" s="4" t="s">
        <v>14</v>
      </c>
      <c r="B64" s="531" t="s">
        <v>806</v>
      </c>
      <c r="C64" s="532"/>
      <c r="D64" s="532"/>
      <c r="E64" s="533"/>
    </row>
    <row r="65" spans="1:5" ht="15.75" thickBot="1" x14ac:dyDescent="0.3">
      <c r="A65" s="4" t="s">
        <v>8</v>
      </c>
      <c r="B65" s="38">
        <v>10</v>
      </c>
      <c r="C65" s="38">
        <v>10</v>
      </c>
      <c r="D65" s="38">
        <v>10</v>
      </c>
      <c r="E65" s="38">
        <v>10</v>
      </c>
    </row>
    <row r="66" spans="1:5" x14ac:dyDescent="0.25">
      <c r="A66" s="516"/>
      <c r="B66" s="19">
        <v>2019</v>
      </c>
      <c r="C66" s="19">
        <v>2020</v>
      </c>
      <c r="D66" s="19">
        <v>2021</v>
      </c>
      <c r="E66" s="19">
        <v>2022</v>
      </c>
    </row>
    <row r="67" spans="1:5" ht="15.75" thickBot="1" x14ac:dyDescent="0.3">
      <c r="A67" s="517"/>
      <c r="B67" s="20" t="s">
        <v>5</v>
      </c>
      <c r="C67" s="20" t="s">
        <v>6</v>
      </c>
      <c r="D67" s="20" t="s">
        <v>6</v>
      </c>
      <c r="E67" s="20" t="s">
        <v>6</v>
      </c>
    </row>
    <row r="68" spans="1:5" ht="15.75" thickBot="1" x14ac:dyDescent="0.3">
      <c r="A68" s="4" t="s">
        <v>15</v>
      </c>
      <c r="B68" s="6">
        <f>B76+B79+B82+B85+B88+B91+B94</f>
        <v>15000</v>
      </c>
      <c r="C68" s="6">
        <f>C76+C79+C82+C85+C88+C91+C94</f>
        <v>15000</v>
      </c>
      <c r="D68" s="6">
        <f>D76+D79+D82+D85+D88+D91+D94</f>
        <v>15000</v>
      </c>
      <c r="E68" s="6">
        <f>E76+E79+E82+E85+E88+E91+E94</f>
        <v>15000</v>
      </c>
    </row>
    <row r="69" spans="1:5" ht="15.75" thickBot="1" x14ac:dyDescent="0.3">
      <c r="A69" s="4" t="s">
        <v>23</v>
      </c>
      <c r="B69" s="6">
        <f>B68/B65</f>
        <v>1500</v>
      </c>
      <c r="C69" s="6">
        <f>C68/C65</f>
        <v>1500</v>
      </c>
      <c r="D69" s="6">
        <f>D68/D65</f>
        <v>1500</v>
      </c>
      <c r="E69" s="6">
        <f>E68/E65</f>
        <v>1500</v>
      </c>
    </row>
    <row r="70" spans="1:5" ht="15.75" thickBot="1" x14ac:dyDescent="0.3">
      <c r="A70" s="4" t="s">
        <v>16</v>
      </c>
      <c r="B70" s="328"/>
      <c r="C70" s="8">
        <v>0</v>
      </c>
      <c r="D70" s="8">
        <v>0</v>
      </c>
      <c r="E70" s="8">
        <v>0</v>
      </c>
    </row>
    <row r="71" spans="1:5" ht="15.75" thickBot="1" x14ac:dyDescent="0.3">
      <c r="A71" s="4" t="s">
        <v>17</v>
      </c>
      <c r="B71" s="328"/>
      <c r="C71" s="8">
        <v>0</v>
      </c>
      <c r="D71" s="8">
        <v>0</v>
      </c>
      <c r="E71" s="8">
        <v>0</v>
      </c>
    </row>
    <row r="72" spans="1:5" ht="15.75" thickBot="1" x14ac:dyDescent="0.3">
      <c r="A72" s="4" t="s">
        <v>18</v>
      </c>
      <c r="B72" s="328"/>
      <c r="C72" s="8">
        <v>0</v>
      </c>
      <c r="D72" s="8">
        <v>0</v>
      </c>
      <c r="E72" s="8">
        <v>0</v>
      </c>
    </row>
    <row r="73" spans="1:5" ht="15.75" thickBot="1" x14ac:dyDescent="0.3">
      <c r="A73" s="534" t="s">
        <v>195</v>
      </c>
      <c r="B73" s="535"/>
      <c r="C73" s="535"/>
      <c r="D73" s="535"/>
      <c r="E73" s="536"/>
    </row>
    <row r="74" spans="1:5" x14ac:dyDescent="0.25">
      <c r="A74" s="516"/>
      <c r="B74" s="19">
        <v>2019</v>
      </c>
      <c r="C74" s="19">
        <v>2020</v>
      </c>
      <c r="D74" s="19">
        <v>2021</v>
      </c>
      <c r="E74" s="19">
        <v>2022</v>
      </c>
    </row>
    <row r="75" spans="1:5" ht="15.75" thickBot="1" x14ac:dyDescent="0.3">
      <c r="A75" s="517"/>
      <c r="B75" s="20" t="s">
        <v>5</v>
      </c>
      <c r="C75" s="20" t="s">
        <v>6</v>
      </c>
      <c r="D75" s="20" t="s">
        <v>6</v>
      </c>
      <c r="E75" s="20" t="s">
        <v>6</v>
      </c>
    </row>
    <row r="76" spans="1:5" ht="15.75" thickBot="1" x14ac:dyDescent="0.3">
      <c r="A76" s="1" t="s">
        <v>0</v>
      </c>
      <c r="B76" s="9">
        <f>B77+B78</f>
        <v>0</v>
      </c>
      <c r="C76" s="9">
        <f>C77+C78</f>
        <v>0</v>
      </c>
      <c r="D76" s="9">
        <f>D77+D78</f>
        <v>0</v>
      </c>
      <c r="E76" s="9">
        <f>E77+E78</f>
        <v>0</v>
      </c>
    </row>
    <row r="77" spans="1:5" ht="15.75" thickBot="1" x14ac:dyDescent="0.3">
      <c r="A77" s="11" t="s">
        <v>50</v>
      </c>
      <c r="B77" s="9">
        <v>0</v>
      </c>
      <c r="C77" s="9">
        <v>0</v>
      </c>
      <c r="D77" s="9">
        <v>0</v>
      </c>
      <c r="E77" s="9">
        <v>0</v>
      </c>
    </row>
    <row r="78" spans="1:5" ht="15.75" thickBot="1" x14ac:dyDescent="0.3">
      <c r="A78" s="11" t="s">
        <v>51</v>
      </c>
      <c r="B78" s="9">
        <v>0</v>
      </c>
      <c r="C78" s="9">
        <v>0</v>
      </c>
      <c r="D78" s="9">
        <v>0</v>
      </c>
      <c r="E78" s="9">
        <v>0</v>
      </c>
    </row>
    <row r="79" spans="1:5" ht="15.75" thickBot="1" x14ac:dyDescent="0.3">
      <c r="A79" s="1" t="s">
        <v>32</v>
      </c>
      <c r="B79" s="9">
        <f>B80+B81</f>
        <v>0</v>
      </c>
      <c r="C79" s="9">
        <f>C80+C81</f>
        <v>0</v>
      </c>
      <c r="D79" s="9">
        <f>D80+D81</f>
        <v>0</v>
      </c>
      <c r="E79" s="9">
        <f>E80+E81</f>
        <v>0</v>
      </c>
    </row>
    <row r="80" spans="1:5" ht="15.75" thickBot="1" x14ac:dyDescent="0.3">
      <c r="A80" s="11" t="s">
        <v>50</v>
      </c>
      <c r="B80" s="9">
        <v>0</v>
      </c>
      <c r="C80" s="9">
        <v>0</v>
      </c>
      <c r="D80" s="9">
        <v>0</v>
      </c>
      <c r="E80" s="9">
        <v>0</v>
      </c>
    </row>
    <row r="81" spans="1:5" ht="15.75" thickBot="1" x14ac:dyDescent="0.3">
      <c r="A81" s="11" t="s">
        <v>51</v>
      </c>
      <c r="B81" s="9">
        <v>0</v>
      </c>
      <c r="C81" s="9">
        <v>0</v>
      </c>
      <c r="D81" s="9">
        <v>0</v>
      </c>
      <c r="E81" s="9">
        <v>0</v>
      </c>
    </row>
    <row r="82" spans="1:5" ht="15.75" thickBot="1" x14ac:dyDescent="0.3">
      <c r="A82" s="1" t="s">
        <v>1</v>
      </c>
      <c r="B82" s="12">
        <f>B83+B84</f>
        <v>15000</v>
      </c>
      <c r="C82" s="12">
        <f>C83+C84</f>
        <v>15000</v>
      </c>
      <c r="D82" s="12">
        <f>D83+D84</f>
        <v>15000</v>
      </c>
      <c r="E82" s="12">
        <f>E83+E84</f>
        <v>15000</v>
      </c>
    </row>
    <row r="83" spans="1:5" ht="15.75" thickBot="1" x14ac:dyDescent="0.3">
      <c r="A83" s="11" t="s">
        <v>50</v>
      </c>
      <c r="B83" s="12">
        <v>15000</v>
      </c>
      <c r="C83" s="40">
        <v>15000</v>
      </c>
      <c r="D83" s="9">
        <v>15000</v>
      </c>
      <c r="E83" s="9">
        <v>15000</v>
      </c>
    </row>
    <row r="84" spans="1:5" ht="15.75" thickBot="1" x14ac:dyDescent="0.3">
      <c r="A84" s="11" t="s">
        <v>51</v>
      </c>
      <c r="B84" s="12">
        <v>0</v>
      </c>
      <c r="C84" s="40">
        <v>0</v>
      </c>
      <c r="D84" s="9">
        <v>0</v>
      </c>
      <c r="E84" s="9">
        <v>0</v>
      </c>
    </row>
    <row r="85" spans="1:5" ht="15.75" thickBot="1" x14ac:dyDescent="0.3">
      <c r="A85" s="1" t="s">
        <v>2</v>
      </c>
      <c r="B85" s="12">
        <f>B86+B87</f>
        <v>0</v>
      </c>
      <c r="C85" s="12">
        <f>C86+C87</f>
        <v>0</v>
      </c>
      <c r="D85" s="12">
        <f>D86+D87</f>
        <v>0</v>
      </c>
      <c r="E85" s="12">
        <f>E86+E87</f>
        <v>0</v>
      </c>
    </row>
    <row r="86" spans="1:5" ht="15.75" thickBot="1" x14ac:dyDescent="0.3">
      <c r="A86" s="11" t="s">
        <v>50</v>
      </c>
      <c r="B86" s="9">
        <v>0</v>
      </c>
      <c r="C86" s="9">
        <v>0</v>
      </c>
      <c r="D86" s="9">
        <v>0</v>
      </c>
      <c r="E86" s="9">
        <v>0</v>
      </c>
    </row>
    <row r="87" spans="1:5" ht="15.75" thickBot="1" x14ac:dyDescent="0.3">
      <c r="A87" s="11" t="s">
        <v>51</v>
      </c>
      <c r="B87" s="9">
        <v>0</v>
      </c>
      <c r="C87" s="9">
        <v>0</v>
      </c>
      <c r="D87" s="9">
        <v>0</v>
      </c>
      <c r="E87" s="9">
        <v>0</v>
      </c>
    </row>
    <row r="88" spans="1:5" ht="15.75" thickBot="1" x14ac:dyDescent="0.3">
      <c r="A88" s="1" t="s">
        <v>24</v>
      </c>
      <c r="B88" s="12">
        <f>B89+B90</f>
        <v>0</v>
      </c>
      <c r="C88" s="12">
        <f>C89+C90</f>
        <v>0</v>
      </c>
      <c r="D88" s="12">
        <f>D89+D90</f>
        <v>0</v>
      </c>
      <c r="E88" s="12">
        <f>E89+E90</f>
        <v>0</v>
      </c>
    </row>
    <row r="89" spans="1:5" ht="15.75" thickBot="1" x14ac:dyDescent="0.3">
      <c r="A89" s="11" t="s">
        <v>50</v>
      </c>
      <c r="B89" s="9">
        <v>0</v>
      </c>
      <c r="C89" s="9">
        <v>0</v>
      </c>
      <c r="D89" s="9">
        <v>0</v>
      </c>
      <c r="E89" s="9">
        <v>0</v>
      </c>
    </row>
    <row r="90" spans="1:5" ht="15.75" thickBot="1" x14ac:dyDescent="0.3">
      <c r="A90" s="11" t="s">
        <v>51</v>
      </c>
      <c r="B90" s="9">
        <v>0</v>
      </c>
      <c r="C90" s="9">
        <v>0</v>
      </c>
      <c r="D90" s="9">
        <v>0</v>
      </c>
      <c r="E90" s="9">
        <v>0</v>
      </c>
    </row>
    <row r="91" spans="1:5" ht="15.75" thickBot="1" x14ac:dyDescent="0.3">
      <c r="A91" s="1" t="s">
        <v>25</v>
      </c>
      <c r="B91" s="12">
        <f>B92+B93</f>
        <v>0</v>
      </c>
      <c r="C91" s="12">
        <f>C92+C93</f>
        <v>0</v>
      </c>
      <c r="D91" s="12">
        <f>D92+D93</f>
        <v>0</v>
      </c>
      <c r="E91" s="12">
        <f>E92+E93</f>
        <v>0</v>
      </c>
    </row>
    <row r="92" spans="1:5" ht="15.75" thickBot="1" x14ac:dyDescent="0.3">
      <c r="A92" s="11" t="s">
        <v>50</v>
      </c>
      <c r="B92" s="9">
        <v>0</v>
      </c>
      <c r="C92" s="9">
        <v>0</v>
      </c>
      <c r="D92" s="9">
        <v>0</v>
      </c>
      <c r="E92" s="9">
        <v>0</v>
      </c>
    </row>
    <row r="93" spans="1:5" ht="15.75" thickBot="1" x14ac:dyDescent="0.3">
      <c r="A93" s="11" t="s">
        <v>51</v>
      </c>
      <c r="B93" s="9">
        <v>0</v>
      </c>
      <c r="C93" s="9">
        <v>0</v>
      </c>
      <c r="D93" s="9">
        <v>0</v>
      </c>
      <c r="E93" s="9">
        <v>0</v>
      </c>
    </row>
    <row r="94" spans="1:5" ht="15.75" thickBot="1" x14ac:dyDescent="0.3">
      <c r="A94" s="1" t="s">
        <v>3</v>
      </c>
      <c r="B94" s="12">
        <f>B95+B96</f>
        <v>0</v>
      </c>
      <c r="C94" s="12">
        <f>C95+C96</f>
        <v>0</v>
      </c>
      <c r="D94" s="12">
        <f>D95+D96</f>
        <v>0</v>
      </c>
      <c r="E94" s="12">
        <f>E95+E96</f>
        <v>0</v>
      </c>
    </row>
    <row r="95" spans="1:5" ht="15.75" thickBot="1" x14ac:dyDescent="0.3">
      <c r="A95" s="11" t="s">
        <v>50</v>
      </c>
      <c r="B95" s="9">
        <v>0</v>
      </c>
      <c r="C95" s="9">
        <v>0</v>
      </c>
      <c r="D95" s="9">
        <v>0</v>
      </c>
      <c r="E95" s="9">
        <v>0</v>
      </c>
    </row>
    <row r="96" spans="1:5" ht="15.75" thickBot="1" x14ac:dyDescent="0.3">
      <c r="A96" s="11" t="s">
        <v>51</v>
      </c>
      <c r="B96" s="9">
        <v>0</v>
      </c>
      <c r="C96" s="9">
        <v>0</v>
      </c>
      <c r="D96" s="9">
        <v>0</v>
      </c>
      <c r="E96" s="9">
        <v>0</v>
      </c>
    </row>
    <row r="97" spans="1:5" ht="15.75" thickBot="1" x14ac:dyDescent="0.3">
      <c r="A97" s="436" t="s">
        <v>78</v>
      </c>
      <c r="B97" s="23">
        <f>B94+B91+B88+B85+B82+B79+B76</f>
        <v>15000</v>
      </c>
      <c r="C97" s="23">
        <f>C94+C91+C88+C85+C82+C79+C76</f>
        <v>15000</v>
      </c>
      <c r="D97" s="23">
        <f>D94+D91+D88+D85+D82+D79+D76</f>
        <v>15000</v>
      </c>
      <c r="E97" s="23">
        <f>E94+E91+E88+E85+E82+E79+E76</f>
        <v>15000</v>
      </c>
    </row>
    <row r="98" spans="1:5" ht="15.75" thickBot="1" x14ac:dyDescent="0.3">
      <c r="A98" s="25" t="s">
        <v>36</v>
      </c>
      <c r="B98" s="26">
        <f>IF(B97-B68=0,0,"Error")</f>
        <v>0</v>
      </c>
      <c r="C98" s="26">
        <f>IF(C97-C68=0,0,"Error")</f>
        <v>0</v>
      </c>
      <c r="D98" s="26">
        <f>IF(D97-D68=0,0,"Error")</f>
        <v>0</v>
      </c>
      <c r="E98" s="26">
        <f>IF(E97-E68=0,0,"Error")</f>
        <v>0</v>
      </c>
    </row>
    <row r="99" spans="1:5" ht="21.75" customHeight="1" thickBot="1" x14ac:dyDescent="0.3">
      <c r="A99" s="119" t="s">
        <v>79</v>
      </c>
      <c r="B99" s="795" t="s">
        <v>807</v>
      </c>
      <c r="C99" s="796"/>
      <c r="D99" s="796"/>
      <c r="E99" s="797"/>
    </row>
    <row r="100" spans="1:5" ht="59.25" customHeight="1" thickBot="1" x14ac:dyDescent="0.3">
      <c r="A100" s="4" t="s">
        <v>9</v>
      </c>
      <c r="B100" s="757" t="s">
        <v>808</v>
      </c>
      <c r="C100" s="758"/>
      <c r="D100" s="758"/>
      <c r="E100" s="759"/>
    </row>
    <row r="101" spans="1:5" ht="15.75" thickBot="1" x14ac:dyDescent="0.3">
      <c r="A101" s="4" t="s">
        <v>14</v>
      </c>
      <c r="B101" s="531" t="s">
        <v>809</v>
      </c>
      <c r="C101" s="532"/>
      <c r="D101" s="532"/>
      <c r="E101" s="533"/>
    </row>
    <row r="102" spans="1:5" x14ac:dyDescent="0.25">
      <c r="A102" s="516"/>
      <c r="B102" s="19">
        <v>2019</v>
      </c>
      <c r="C102" s="19">
        <v>2020</v>
      </c>
      <c r="D102" s="19">
        <v>2021</v>
      </c>
      <c r="E102" s="19">
        <v>2022</v>
      </c>
    </row>
    <row r="103" spans="1:5" ht="15.75" thickBot="1" x14ac:dyDescent="0.3">
      <c r="A103" s="517"/>
      <c r="B103" s="20" t="s">
        <v>5</v>
      </c>
      <c r="C103" s="20" t="s">
        <v>6</v>
      </c>
      <c r="D103" s="20" t="s">
        <v>6</v>
      </c>
      <c r="E103" s="20" t="s">
        <v>6</v>
      </c>
    </row>
    <row r="104" spans="1:5" ht="15.75" thickBot="1" x14ac:dyDescent="0.3">
      <c r="A104" s="4" t="s">
        <v>8</v>
      </c>
      <c r="B104" s="38">
        <v>1200000</v>
      </c>
      <c r="C104" s="38">
        <v>1218000</v>
      </c>
      <c r="D104" s="38">
        <v>1236400</v>
      </c>
      <c r="E104" s="38">
        <v>1255480</v>
      </c>
    </row>
    <row r="105" spans="1:5" ht="15.75" thickBot="1" x14ac:dyDescent="0.3">
      <c r="A105" s="4" t="s">
        <v>15</v>
      </c>
      <c r="B105" s="6">
        <f>B113+B116+B119+B122+B125+B128+B131</f>
        <v>26580</v>
      </c>
      <c r="C105" s="6">
        <f>C113+C116+C119+C122+C125+C128+C131</f>
        <v>27150</v>
      </c>
      <c r="D105" s="6">
        <f>D113+D116+D119+D122+D125+D128+D131</f>
        <v>27150</v>
      </c>
      <c r="E105" s="6">
        <f>E113+E116+E119+E122+E125+E128+E131</f>
        <v>27150</v>
      </c>
    </row>
    <row r="106" spans="1:5" ht="15.75" thickBot="1" x14ac:dyDescent="0.3">
      <c r="A106" s="4" t="s">
        <v>23</v>
      </c>
      <c r="B106" s="438">
        <f>B105/B104</f>
        <v>2.215E-2</v>
      </c>
      <c r="C106" s="438">
        <f>C105/C104</f>
        <v>2.2290640394088668E-2</v>
      </c>
      <c r="D106" s="438">
        <f>D105/D104</f>
        <v>2.1958912973147848E-2</v>
      </c>
      <c r="E106" s="438">
        <f>E105/E104</f>
        <v>2.1625195144486572E-2</v>
      </c>
    </row>
    <row r="107" spans="1:5" ht="15.75" thickBot="1" x14ac:dyDescent="0.3">
      <c r="A107" s="4" t="s">
        <v>16</v>
      </c>
      <c r="B107" s="328"/>
      <c r="C107" s="8">
        <f>C104/B104-1</f>
        <v>1.4999999999999902E-2</v>
      </c>
      <c r="D107" s="8">
        <f>D104/C104-1</f>
        <v>1.5106732348111551E-2</v>
      </c>
      <c r="E107" s="8">
        <f>E104/D104-1</f>
        <v>1.543189906179232E-2</v>
      </c>
    </row>
    <row r="108" spans="1:5" ht="15.75" thickBot="1" x14ac:dyDescent="0.3">
      <c r="A108" s="4" t="s">
        <v>17</v>
      </c>
      <c r="B108" s="328"/>
      <c r="C108" s="8">
        <f t="shared" ref="C108:E109" si="1">C105/B105-1</f>
        <v>2.1444695259593693E-2</v>
      </c>
      <c r="D108" s="8">
        <f t="shared" si="1"/>
        <v>0</v>
      </c>
      <c r="E108" s="8">
        <f t="shared" si="1"/>
        <v>0</v>
      </c>
    </row>
    <row r="109" spans="1:5" ht="15.75" thickBot="1" x14ac:dyDescent="0.3">
      <c r="A109" s="4" t="s">
        <v>18</v>
      </c>
      <c r="B109" s="328"/>
      <c r="C109" s="8">
        <f t="shared" si="1"/>
        <v>6.3494534577277495E-3</v>
      </c>
      <c r="D109" s="8">
        <f t="shared" si="1"/>
        <v>-1.4881915237787147E-2</v>
      </c>
      <c r="E109" s="8">
        <f t="shared" si="1"/>
        <v>-1.5197374709274403E-2</v>
      </c>
    </row>
    <row r="110" spans="1:5" ht="15.75" thickBot="1" x14ac:dyDescent="0.3">
      <c r="A110" s="534" t="s">
        <v>196</v>
      </c>
      <c r="B110" s="535"/>
      <c r="C110" s="535"/>
      <c r="D110" s="535"/>
      <c r="E110" s="536"/>
    </row>
    <row r="111" spans="1:5" x14ac:dyDescent="0.25">
      <c r="A111" s="516"/>
      <c r="B111" s="19">
        <v>2019</v>
      </c>
      <c r="C111" s="19">
        <v>2020</v>
      </c>
      <c r="D111" s="19">
        <v>2021</v>
      </c>
      <c r="E111" s="19">
        <v>2022</v>
      </c>
    </row>
    <row r="112" spans="1:5" ht="15.75" thickBot="1" x14ac:dyDescent="0.3">
      <c r="A112" s="517"/>
      <c r="B112" s="20" t="s">
        <v>5</v>
      </c>
      <c r="C112" s="20" t="s">
        <v>6</v>
      </c>
      <c r="D112" s="20" t="s">
        <v>6</v>
      </c>
      <c r="E112" s="20" t="s">
        <v>6</v>
      </c>
    </row>
    <row r="113" spans="1:5" ht="15.75" thickBot="1" x14ac:dyDescent="0.3">
      <c r="A113" s="1" t="s">
        <v>0</v>
      </c>
      <c r="B113" s="9">
        <v>11500</v>
      </c>
      <c r="C113" s="9">
        <f>C114+C115</f>
        <v>12000</v>
      </c>
      <c r="D113" s="9">
        <f>D114+D115</f>
        <v>12000</v>
      </c>
      <c r="E113" s="9">
        <f>E114+E115</f>
        <v>12000</v>
      </c>
    </row>
    <row r="114" spans="1:5" ht="15.75" thickBot="1" x14ac:dyDescent="0.3">
      <c r="A114" s="11" t="s">
        <v>50</v>
      </c>
      <c r="B114" s="9">
        <v>11500</v>
      </c>
      <c r="C114" s="9">
        <v>11000</v>
      </c>
      <c r="D114" s="9">
        <v>11000</v>
      </c>
      <c r="E114" s="9">
        <v>11000</v>
      </c>
    </row>
    <row r="115" spans="1:5" ht="15.75" thickBot="1" x14ac:dyDescent="0.3">
      <c r="A115" s="11" t="s">
        <v>51</v>
      </c>
      <c r="B115" s="9"/>
      <c r="C115" s="9">
        <v>1000</v>
      </c>
      <c r="D115" s="9">
        <v>1000</v>
      </c>
      <c r="E115" s="9">
        <v>1000</v>
      </c>
    </row>
    <row r="116" spans="1:5" ht="15.75" thickBot="1" x14ac:dyDescent="0.3">
      <c r="A116" s="1" t="s">
        <v>32</v>
      </c>
      <c r="B116" s="9">
        <v>2080</v>
      </c>
      <c r="C116" s="9">
        <f>C117+C118</f>
        <v>2150</v>
      </c>
      <c r="D116" s="9">
        <f>D117+D118</f>
        <v>2150</v>
      </c>
      <c r="E116" s="9">
        <f>E117+E118</f>
        <v>2150</v>
      </c>
    </row>
    <row r="117" spans="1:5" ht="15.75" thickBot="1" x14ac:dyDescent="0.3">
      <c r="A117" s="11" t="s">
        <v>50</v>
      </c>
      <c r="B117" s="9">
        <v>2080</v>
      </c>
      <c r="C117" s="9">
        <v>2000</v>
      </c>
      <c r="D117" s="9">
        <v>2000</v>
      </c>
      <c r="E117" s="9">
        <v>2000</v>
      </c>
    </row>
    <row r="118" spans="1:5" ht="15.75" thickBot="1" x14ac:dyDescent="0.3">
      <c r="A118" s="11" t="s">
        <v>51</v>
      </c>
      <c r="B118" s="9"/>
      <c r="C118" s="9">
        <v>150</v>
      </c>
      <c r="D118" s="9">
        <v>150</v>
      </c>
      <c r="E118" s="9">
        <v>150</v>
      </c>
    </row>
    <row r="119" spans="1:5" ht="15.75" thickBot="1" x14ac:dyDescent="0.3">
      <c r="A119" s="1" t="s">
        <v>1</v>
      </c>
      <c r="B119" s="12">
        <f>SUM(B120:B121)</f>
        <v>13000</v>
      </c>
      <c r="C119" s="40">
        <f>C120+C121</f>
        <v>13000</v>
      </c>
      <c r="D119" s="40">
        <f>D120+D121</f>
        <v>13000</v>
      </c>
      <c r="E119" s="40">
        <f>E120+E121</f>
        <v>13000</v>
      </c>
    </row>
    <row r="120" spans="1:5" ht="15.75" thickBot="1" x14ac:dyDescent="0.3">
      <c r="A120" s="11" t="s">
        <v>50</v>
      </c>
      <c r="B120" s="12">
        <v>13000</v>
      </c>
      <c r="C120" s="40">
        <v>13000</v>
      </c>
      <c r="D120" s="9">
        <v>13000</v>
      </c>
      <c r="E120" s="9">
        <v>13000</v>
      </c>
    </row>
    <row r="121" spans="1:5" ht="15.75" thickBot="1" x14ac:dyDescent="0.3">
      <c r="A121" s="11" t="s">
        <v>51</v>
      </c>
      <c r="B121" s="12"/>
      <c r="C121" s="40">
        <v>0</v>
      </c>
      <c r="D121" s="9">
        <v>0</v>
      </c>
      <c r="E121" s="9">
        <v>0</v>
      </c>
    </row>
    <row r="122" spans="1:5" ht="15.75" thickBot="1" x14ac:dyDescent="0.3">
      <c r="A122" s="1" t="s">
        <v>2</v>
      </c>
      <c r="B122" s="12"/>
      <c r="C122" s="9">
        <f>C123+C124</f>
        <v>0</v>
      </c>
      <c r="D122" s="9">
        <f>D123+D124</f>
        <v>0</v>
      </c>
      <c r="E122" s="9">
        <f>E123+E124</f>
        <v>0</v>
      </c>
    </row>
    <row r="123" spans="1:5" ht="15.75" thickBot="1" x14ac:dyDescent="0.3">
      <c r="A123" s="11" t="s">
        <v>50</v>
      </c>
      <c r="B123" s="12"/>
      <c r="C123" s="9">
        <v>0</v>
      </c>
      <c r="D123" s="9">
        <v>0</v>
      </c>
      <c r="E123" s="9">
        <v>0</v>
      </c>
    </row>
    <row r="124" spans="1:5" ht="15.75" thickBot="1" x14ac:dyDescent="0.3">
      <c r="A124" s="11" t="s">
        <v>51</v>
      </c>
      <c r="B124" s="12"/>
      <c r="C124" s="9">
        <v>0</v>
      </c>
      <c r="D124" s="9">
        <v>0</v>
      </c>
      <c r="E124" s="9">
        <v>0</v>
      </c>
    </row>
    <row r="125" spans="1:5" ht="15.75" thickBot="1" x14ac:dyDescent="0.3">
      <c r="A125" s="1" t="s">
        <v>24</v>
      </c>
      <c r="B125" s="12"/>
      <c r="C125" s="9">
        <f>C126+C127</f>
        <v>0</v>
      </c>
      <c r="D125" s="9">
        <f>D126+D127</f>
        <v>0</v>
      </c>
      <c r="E125" s="9">
        <f>E126+E127</f>
        <v>0</v>
      </c>
    </row>
    <row r="126" spans="1:5" ht="15.75" thickBot="1" x14ac:dyDescent="0.3">
      <c r="A126" s="11" t="s">
        <v>50</v>
      </c>
      <c r="B126" s="12"/>
      <c r="C126" s="9">
        <v>0</v>
      </c>
      <c r="D126" s="9">
        <v>0</v>
      </c>
      <c r="E126" s="9">
        <v>0</v>
      </c>
    </row>
    <row r="127" spans="1:5" ht="15.75" thickBot="1" x14ac:dyDescent="0.3">
      <c r="A127" s="11" t="s">
        <v>51</v>
      </c>
      <c r="B127" s="12"/>
      <c r="C127" s="9">
        <v>0</v>
      </c>
      <c r="D127" s="9">
        <v>0</v>
      </c>
      <c r="E127" s="9">
        <v>0</v>
      </c>
    </row>
    <row r="128" spans="1:5" ht="15.75" thickBot="1" x14ac:dyDescent="0.3">
      <c r="A128" s="1" t="s">
        <v>25</v>
      </c>
      <c r="B128" s="12"/>
      <c r="C128" s="9">
        <f>C129+C130</f>
        <v>0</v>
      </c>
      <c r="D128" s="9">
        <f>D129+D130</f>
        <v>0</v>
      </c>
      <c r="E128" s="9">
        <f>E129+E130</f>
        <v>0</v>
      </c>
    </row>
    <row r="129" spans="1:5" ht="15.75" thickBot="1" x14ac:dyDescent="0.3">
      <c r="A129" s="11" t="s">
        <v>50</v>
      </c>
      <c r="B129" s="12"/>
      <c r="C129" s="9">
        <v>0</v>
      </c>
      <c r="D129" s="9">
        <v>0</v>
      </c>
      <c r="E129" s="9">
        <v>0</v>
      </c>
    </row>
    <row r="130" spans="1:5" ht="15.75" thickBot="1" x14ac:dyDescent="0.3">
      <c r="A130" s="11" t="s">
        <v>51</v>
      </c>
      <c r="B130" s="12"/>
      <c r="C130" s="9">
        <v>0</v>
      </c>
      <c r="D130" s="9">
        <v>0</v>
      </c>
      <c r="E130" s="9">
        <v>0</v>
      </c>
    </row>
    <row r="131" spans="1:5" ht="15.75" thickBot="1" x14ac:dyDescent="0.3">
      <c r="A131" s="1" t="s">
        <v>3</v>
      </c>
      <c r="B131" s="12"/>
      <c r="C131" s="9">
        <f>C132+C133</f>
        <v>0</v>
      </c>
      <c r="D131" s="9">
        <f>D132+D133</f>
        <v>0</v>
      </c>
      <c r="E131" s="9">
        <f>E132+E133</f>
        <v>0</v>
      </c>
    </row>
    <row r="132" spans="1:5" ht="15.75" thickBot="1" x14ac:dyDescent="0.3">
      <c r="A132" s="11" t="s">
        <v>50</v>
      </c>
      <c r="B132" s="12"/>
      <c r="C132" s="9">
        <v>0</v>
      </c>
      <c r="D132" s="9">
        <v>0</v>
      </c>
      <c r="E132" s="9">
        <v>0</v>
      </c>
    </row>
    <row r="133" spans="1:5" ht="15.75" thickBot="1" x14ac:dyDescent="0.3">
      <c r="A133" s="11" t="s">
        <v>51</v>
      </c>
      <c r="B133" s="12"/>
      <c r="C133" s="9">
        <v>0</v>
      </c>
      <c r="D133" s="9">
        <v>0</v>
      </c>
      <c r="E133" s="9">
        <v>0</v>
      </c>
    </row>
    <row r="134" spans="1:5" ht="15.75" thickBot="1" x14ac:dyDescent="0.3">
      <c r="A134" s="436" t="s">
        <v>80</v>
      </c>
      <c r="B134" s="23">
        <f>B131+B128+B125+B122+B119+B116+B113</f>
        <v>26580</v>
      </c>
      <c r="C134" s="23">
        <f>C131+C128+C125+C122+C119+C116+C113</f>
        <v>27150</v>
      </c>
      <c r="D134" s="23">
        <f>D131+D128+D125+D122+D119+D116+D113</f>
        <v>27150</v>
      </c>
      <c r="E134" s="23">
        <f>E131+E128+E125+E122+E119+E116+E113</f>
        <v>27150</v>
      </c>
    </row>
    <row r="135" spans="1:5" ht="15.75" thickBot="1" x14ac:dyDescent="0.3">
      <c r="A135" s="25" t="s">
        <v>36</v>
      </c>
      <c r="B135" s="26">
        <f>IF(B134-B105=0,0,"Error")</f>
        <v>0</v>
      </c>
      <c r="C135" s="26">
        <f>IF(C134-C105=0,0,"Error")</f>
        <v>0</v>
      </c>
      <c r="D135" s="26">
        <f>IF(D134-D105=0,0,"Error")</f>
        <v>0</v>
      </c>
      <c r="E135" s="26">
        <f>IF(E134-E105=0,0,"Error")</f>
        <v>0</v>
      </c>
    </row>
    <row r="136" spans="1:5" ht="22.5" customHeight="1" thickBot="1" x14ac:dyDescent="0.3">
      <c r="A136" s="119" t="s">
        <v>81</v>
      </c>
      <c r="B136" s="521" t="s">
        <v>810</v>
      </c>
      <c r="C136" s="522"/>
      <c r="D136" s="522"/>
      <c r="E136" s="523"/>
    </row>
    <row r="137" spans="1:5" ht="39.75" customHeight="1" thickBot="1" x14ac:dyDescent="0.3">
      <c r="A137" s="4" t="s">
        <v>9</v>
      </c>
      <c r="B137" s="757" t="s">
        <v>811</v>
      </c>
      <c r="C137" s="758"/>
      <c r="D137" s="758"/>
      <c r="E137" s="759"/>
    </row>
    <row r="138" spans="1:5" ht="15.75" thickBot="1" x14ac:dyDescent="0.3">
      <c r="A138" s="4" t="s">
        <v>14</v>
      </c>
      <c r="B138" s="531" t="s">
        <v>812</v>
      </c>
      <c r="C138" s="532"/>
      <c r="D138" s="532"/>
      <c r="E138" s="533"/>
    </row>
    <row r="139" spans="1:5" x14ac:dyDescent="0.25">
      <c r="A139" s="516"/>
      <c r="B139" s="19">
        <v>2019</v>
      </c>
      <c r="C139" s="19">
        <v>2020</v>
      </c>
      <c r="D139" s="19">
        <v>2021</v>
      </c>
      <c r="E139" s="19">
        <v>2022</v>
      </c>
    </row>
    <row r="140" spans="1:5" ht="15.75" thickBot="1" x14ac:dyDescent="0.3">
      <c r="A140" s="517"/>
      <c r="B140" s="20" t="s">
        <v>5</v>
      </c>
      <c r="C140" s="20" t="s">
        <v>6</v>
      </c>
      <c r="D140" s="20" t="s">
        <v>6</v>
      </c>
      <c r="E140" s="20" t="s">
        <v>6</v>
      </c>
    </row>
    <row r="141" spans="1:5" ht="15.75" thickBot="1" x14ac:dyDescent="0.3">
      <c r="A141" s="4" t="s">
        <v>8</v>
      </c>
      <c r="B141" s="38">
        <v>0</v>
      </c>
      <c r="C141" s="38">
        <v>0</v>
      </c>
      <c r="D141" s="38">
        <v>0</v>
      </c>
      <c r="E141" s="38">
        <v>0</v>
      </c>
    </row>
    <row r="142" spans="1:5" ht="15.75" thickBot="1" x14ac:dyDescent="0.3">
      <c r="A142" s="4" t="s">
        <v>15</v>
      </c>
      <c r="B142" s="6">
        <f>B150+B153+B156+B159+B162+B165+B168</f>
        <v>0</v>
      </c>
      <c r="C142" s="6">
        <f>C150+C153+C156+C159+C162+C165+C168</f>
        <v>0</v>
      </c>
      <c r="D142" s="6">
        <f>D150+D153+D156+D159+D162+D165+D168</f>
        <v>0</v>
      </c>
      <c r="E142" s="6">
        <f>E150+E153+E156+E159+E162+E165+E168</f>
        <v>0</v>
      </c>
    </row>
    <row r="143" spans="1:5" ht="15.75" thickBot="1" x14ac:dyDescent="0.3">
      <c r="A143" s="4" t="s">
        <v>23</v>
      </c>
      <c r="B143" s="6">
        <v>3.190661478599222</v>
      </c>
      <c r="C143" s="6">
        <v>2.9888475836431225</v>
      </c>
      <c r="D143" s="6">
        <v>2.9259896729776247</v>
      </c>
      <c r="E143" s="6">
        <v>2.870967741935484</v>
      </c>
    </row>
    <row r="144" spans="1:5" ht="15.75" thickBot="1" x14ac:dyDescent="0.3">
      <c r="A144" s="4" t="s">
        <v>16</v>
      </c>
      <c r="B144" s="328"/>
      <c r="C144" s="8">
        <v>4.6692607003891107E-2</v>
      </c>
      <c r="D144" s="8">
        <v>7.9925650557620909E-2</v>
      </c>
      <c r="E144" s="8">
        <v>6.7125645438898429E-2</v>
      </c>
    </row>
    <row r="145" spans="1:5" ht="15.75" thickBot="1" x14ac:dyDescent="0.3">
      <c r="A145" s="4" t="s">
        <v>17</v>
      </c>
      <c r="B145" s="328"/>
      <c r="C145" s="8">
        <v>-1.9512195121951237E-2</v>
      </c>
      <c r="D145" s="8">
        <v>5.7213930348258613E-2</v>
      </c>
      <c r="E145" s="8">
        <v>4.705882352941182E-2</v>
      </c>
    </row>
    <row r="146" spans="1:5" ht="15.75" thickBot="1" x14ac:dyDescent="0.3">
      <c r="A146" s="4" t="s">
        <v>18</v>
      </c>
      <c r="B146" s="328"/>
      <c r="C146" s="8">
        <v>-6.3251428053314074E-2</v>
      </c>
      <c r="D146" s="8">
        <v>-2.1030818369426552E-2</v>
      </c>
      <c r="E146" s="8">
        <v>-1.8804554079696278E-2</v>
      </c>
    </row>
    <row r="147" spans="1:5" ht="15.75" thickBot="1" x14ac:dyDescent="0.3">
      <c r="A147" s="534" t="s">
        <v>197</v>
      </c>
      <c r="B147" s="535"/>
      <c r="C147" s="535"/>
      <c r="D147" s="535"/>
      <c r="E147" s="536"/>
    </row>
    <row r="148" spans="1:5" x14ac:dyDescent="0.25">
      <c r="A148" s="516"/>
      <c r="B148" s="19">
        <v>2019</v>
      </c>
      <c r="C148" s="19">
        <v>2020</v>
      </c>
      <c r="D148" s="19">
        <v>2021</v>
      </c>
      <c r="E148" s="19">
        <v>2022</v>
      </c>
    </row>
    <row r="149" spans="1:5" ht="15.75" thickBot="1" x14ac:dyDescent="0.3">
      <c r="A149" s="517"/>
      <c r="B149" s="20" t="s">
        <v>5</v>
      </c>
      <c r="C149" s="20" t="s">
        <v>6</v>
      </c>
      <c r="D149" s="20" t="s">
        <v>6</v>
      </c>
      <c r="E149" s="20" t="s">
        <v>6</v>
      </c>
    </row>
    <row r="150" spans="1:5" ht="15.75" thickBot="1" x14ac:dyDescent="0.3">
      <c r="A150" s="1" t="s">
        <v>0</v>
      </c>
      <c r="B150" s="9">
        <f>B151+B152</f>
        <v>0</v>
      </c>
      <c r="C150" s="9">
        <f>C151+C152</f>
        <v>0</v>
      </c>
      <c r="D150" s="9">
        <f>D151+D152</f>
        <v>0</v>
      </c>
      <c r="E150" s="9">
        <f>E151+E152</f>
        <v>0</v>
      </c>
    </row>
    <row r="151" spans="1:5" ht="15.75" thickBot="1" x14ac:dyDescent="0.3">
      <c r="A151" s="11" t="s">
        <v>50</v>
      </c>
      <c r="B151" s="9">
        <v>0</v>
      </c>
      <c r="C151" s="40">
        <v>0</v>
      </c>
      <c r="D151" s="9">
        <v>0</v>
      </c>
      <c r="E151" s="9">
        <v>0</v>
      </c>
    </row>
    <row r="152" spans="1:5" ht="15.75" thickBot="1" x14ac:dyDescent="0.3">
      <c r="A152" s="11" t="s">
        <v>51</v>
      </c>
      <c r="B152" s="9">
        <v>0</v>
      </c>
      <c r="C152" s="40">
        <v>0</v>
      </c>
      <c r="D152" s="9">
        <v>0</v>
      </c>
      <c r="E152" s="9">
        <v>0</v>
      </c>
    </row>
    <row r="153" spans="1:5" ht="15.75" thickBot="1" x14ac:dyDescent="0.3">
      <c r="A153" s="1" t="s">
        <v>32</v>
      </c>
      <c r="B153" s="9">
        <f>B154+B155</f>
        <v>0</v>
      </c>
      <c r="C153" s="9">
        <f>C154+C155</f>
        <v>0</v>
      </c>
      <c r="D153" s="9">
        <f>D154+D155</f>
        <v>0</v>
      </c>
      <c r="E153" s="9">
        <f>E154+E155</f>
        <v>0</v>
      </c>
    </row>
    <row r="154" spans="1:5" ht="15.75" thickBot="1" x14ac:dyDescent="0.3">
      <c r="A154" s="11" t="s">
        <v>50</v>
      </c>
      <c r="B154" s="9">
        <v>0</v>
      </c>
      <c r="C154" s="40">
        <v>0</v>
      </c>
      <c r="D154" s="9">
        <v>0</v>
      </c>
      <c r="E154" s="9">
        <v>0</v>
      </c>
    </row>
    <row r="155" spans="1:5" ht="15.75" thickBot="1" x14ac:dyDescent="0.3">
      <c r="A155" s="11" t="s">
        <v>51</v>
      </c>
      <c r="B155" s="9">
        <v>0</v>
      </c>
      <c r="C155" s="40">
        <v>0</v>
      </c>
      <c r="D155" s="9">
        <v>0</v>
      </c>
      <c r="E155" s="9">
        <v>0</v>
      </c>
    </row>
    <row r="156" spans="1:5" ht="15.75" thickBot="1" x14ac:dyDescent="0.3">
      <c r="A156" s="1" t="s">
        <v>1</v>
      </c>
      <c r="B156" s="9">
        <f>B157+B158</f>
        <v>0</v>
      </c>
      <c r="C156" s="9">
        <f>C157+C158</f>
        <v>0</v>
      </c>
      <c r="D156" s="9">
        <f>D157+D158</f>
        <v>0</v>
      </c>
      <c r="E156" s="9">
        <f>E157+E158</f>
        <v>0</v>
      </c>
    </row>
    <row r="157" spans="1:5" ht="15.75" thickBot="1" x14ac:dyDescent="0.3">
      <c r="A157" s="11" t="s">
        <v>50</v>
      </c>
      <c r="B157" s="12">
        <v>0</v>
      </c>
      <c r="C157" s="40">
        <v>0</v>
      </c>
      <c r="D157" s="9">
        <v>0</v>
      </c>
      <c r="E157" s="9">
        <v>0</v>
      </c>
    </row>
    <row r="158" spans="1:5" ht="15.75" thickBot="1" x14ac:dyDescent="0.3">
      <c r="A158" s="11" t="s">
        <v>51</v>
      </c>
      <c r="B158" s="9">
        <v>0</v>
      </c>
      <c r="C158" s="40">
        <v>0</v>
      </c>
      <c r="D158" s="9">
        <v>0</v>
      </c>
      <c r="E158" s="9">
        <v>0</v>
      </c>
    </row>
    <row r="159" spans="1:5" ht="15.75" thickBot="1" x14ac:dyDescent="0.3">
      <c r="A159" s="1" t="s">
        <v>2</v>
      </c>
      <c r="B159" s="9">
        <f>B160+B161</f>
        <v>0</v>
      </c>
      <c r="C159" s="9">
        <f>C160+C161</f>
        <v>0</v>
      </c>
      <c r="D159" s="9">
        <f>D160+D161</f>
        <v>0</v>
      </c>
      <c r="E159" s="9">
        <f>E160+E161</f>
        <v>0</v>
      </c>
    </row>
    <row r="160" spans="1:5" ht="15.75" thickBot="1" x14ac:dyDescent="0.3">
      <c r="A160" s="11" t="s">
        <v>50</v>
      </c>
      <c r="B160" s="9">
        <v>0</v>
      </c>
      <c r="C160" s="40">
        <v>0</v>
      </c>
      <c r="D160" s="9">
        <v>0</v>
      </c>
      <c r="E160" s="9">
        <v>0</v>
      </c>
    </row>
    <row r="161" spans="1:5" ht="15.75" thickBot="1" x14ac:dyDescent="0.3">
      <c r="A161" s="11" t="s">
        <v>51</v>
      </c>
      <c r="B161" s="9">
        <v>0</v>
      </c>
      <c r="C161" s="40">
        <v>0</v>
      </c>
      <c r="D161" s="9">
        <v>0</v>
      </c>
      <c r="E161" s="9">
        <v>0</v>
      </c>
    </row>
    <row r="162" spans="1:5" ht="15.75" thickBot="1" x14ac:dyDescent="0.3">
      <c r="A162" s="1" t="s">
        <v>24</v>
      </c>
      <c r="B162" s="9">
        <f>B163+B164</f>
        <v>0</v>
      </c>
      <c r="C162" s="9">
        <f>C163+C164</f>
        <v>0</v>
      </c>
      <c r="D162" s="9">
        <f>D163+D164</f>
        <v>0</v>
      </c>
      <c r="E162" s="9">
        <f>E163+E164</f>
        <v>0</v>
      </c>
    </row>
    <row r="163" spans="1:5" ht="15.75" thickBot="1" x14ac:dyDescent="0.3">
      <c r="A163" s="11" t="s">
        <v>50</v>
      </c>
      <c r="B163" s="9">
        <v>0</v>
      </c>
      <c r="C163" s="40">
        <v>0</v>
      </c>
      <c r="D163" s="9">
        <v>0</v>
      </c>
      <c r="E163" s="9">
        <v>0</v>
      </c>
    </row>
    <row r="164" spans="1:5" ht="15.75" thickBot="1" x14ac:dyDescent="0.3">
      <c r="A164" s="11" t="s">
        <v>51</v>
      </c>
      <c r="B164" s="9">
        <v>0</v>
      </c>
      <c r="C164" s="40">
        <v>0</v>
      </c>
      <c r="D164" s="9">
        <v>0</v>
      </c>
      <c r="E164" s="9">
        <v>0</v>
      </c>
    </row>
    <row r="165" spans="1:5" ht="15.75" thickBot="1" x14ac:dyDescent="0.3">
      <c r="A165" s="1" t="s">
        <v>25</v>
      </c>
      <c r="B165" s="9">
        <f>B166+B167</f>
        <v>0</v>
      </c>
      <c r="C165" s="9">
        <f>C166+C167</f>
        <v>0</v>
      </c>
      <c r="D165" s="9">
        <f>D166+D167</f>
        <v>0</v>
      </c>
      <c r="E165" s="9">
        <f>E166+E167</f>
        <v>0</v>
      </c>
    </row>
    <row r="166" spans="1:5" ht="15.75" thickBot="1" x14ac:dyDescent="0.3">
      <c r="A166" s="11" t="s">
        <v>50</v>
      </c>
      <c r="B166" s="9">
        <v>0</v>
      </c>
      <c r="C166" s="40">
        <v>0</v>
      </c>
      <c r="D166" s="9">
        <v>0</v>
      </c>
      <c r="E166" s="9">
        <v>0</v>
      </c>
    </row>
    <row r="167" spans="1:5" ht="15.75" thickBot="1" x14ac:dyDescent="0.3">
      <c r="A167" s="11" t="s">
        <v>51</v>
      </c>
      <c r="B167" s="9">
        <v>0</v>
      </c>
      <c r="C167" s="40">
        <v>0</v>
      </c>
      <c r="D167" s="9">
        <v>0</v>
      </c>
      <c r="E167" s="9">
        <v>0</v>
      </c>
    </row>
    <row r="168" spans="1:5" ht="15.75" thickBot="1" x14ac:dyDescent="0.3">
      <c r="A168" s="1" t="s">
        <v>3</v>
      </c>
      <c r="B168" s="9">
        <f>B169+B170</f>
        <v>0</v>
      </c>
      <c r="C168" s="9">
        <f>C169+C170</f>
        <v>0</v>
      </c>
      <c r="D168" s="9">
        <f>D169+D170</f>
        <v>0</v>
      </c>
      <c r="E168" s="9">
        <f>E169+E170</f>
        <v>0</v>
      </c>
    </row>
    <row r="169" spans="1:5" ht="15.75" thickBot="1" x14ac:dyDescent="0.3">
      <c r="A169" s="11" t="s">
        <v>50</v>
      </c>
      <c r="B169" s="9">
        <v>0</v>
      </c>
      <c r="C169" s="40">
        <v>0</v>
      </c>
      <c r="D169" s="9">
        <v>0</v>
      </c>
      <c r="E169" s="9">
        <v>0</v>
      </c>
    </row>
    <row r="170" spans="1:5" ht="15.75" thickBot="1" x14ac:dyDescent="0.3">
      <c r="A170" s="11" t="s">
        <v>51</v>
      </c>
      <c r="B170" s="9">
        <v>0</v>
      </c>
      <c r="C170" s="40">
        <v>0</v>
      </c>
      <c r="D170" s="9">
        <v>0</v>
      </c>
      <c r="E170" s="9">
        <v>0</v>
      </c>
    </row>
    <row r="171" spans="1:5" ht="15.75" thickBot="1" x14ac:dyDescent="0.3">
      <c r="A171" s="436" t="s">
        <v>82</v>
      </c>
      <c r="B171" s="23">
        <f>B168+B165+B162+B159+B156+B153+B150</f>
        <v>0</v>
      </c>
      <c r="C171" s="23">
        <f>C168+C165+C162+C159+C156+C153+C150</f>
        <v>0</v>
      </c>
      <c r="D171" s="23">
        <f>D168+D165+D162+D159+D156+D153+D150</f>
        <v>0</v>
      </c>
      <c r="E171" s="23">
        <f>E168+E165+E162+E159+E156+E153+E150</f>
        <v>0</v>
      </c>
    </row>
    <row r="172" spans="1:5" ht="15.75" thickBot="1" x14ac:dyDescent="0.3">
      <c r="A172" s="25" t="s">
        <v>36</v>
      </c>
      <c r="B172" s="26">
        <f>IF(B171-B142=0,0,"Error")</f>
        <v>0</v>
      </c>
      <c r="C172" s="26">
        <f>IF(C171-C142=0,0,"Error")</f>
        <v>0</v>
      </c>
      <c r="D172" s="26">
        <f>IF(D171-D142=0,0,"Error")</f>
        <v>0</v>
      </c>
      <c r="E172" s="26">
        <f>IF(E171-E142=0,0,"Error")</f>
        <v>0</v>
      </c>
    </row>
    <row r="173" spans="1:5" ht="15.75" thickBot="1" x14ac:dyDescent="0.3">
      <c r="A173" s="119" t="s">
        <v>83</v>
      </c>
      <c r="B173" s="793" t="s">
        <v>813</v>
      </c>
      <c r="C173" s="793"/>
      <c r="D173" s="793"/>
      <c r="E173" s="794"/>
    </row>
    <row r="174" spans="1:5" ht="31.5" customHeight="1" thickBot="1" x14ac:dyDescent="0.3">
      <c r="A174" s="4" t="s">
        <v>9</v>
      </c>
      <c r="B174" s="763" t="s">
        <v>814</v>
      </c>
      <c r="C174" s="764"/>
      <c r="D174" s="764"/>
      <c r="E174" s="765"/>
    </row>
    <row r="175" spans="1:5" ht="15.75" thickBot="1" x14ac:dyDescent="0.3">
      <c r="A175" s="4" t="s">
        <v>14</v>
      </c>
      <c r="B175" s="497" t="s">
        <v>815</v>
      </c>
      <c r="C175" s="498"/>
      <c r="D175" s="498"/>
      <c r="E175" s="499"/>
    </row>
    <row r="176" spans="1:5" x14ac:dyDescent="0.25">
      <c r="A176" s="516"/>
      <c r="B176" s="19">
        <v>2019</v>
      </c>
      <c r="C176" s="19">
        <v>2020</v>
      </c>
      <c r="D176" s="19">
        <v>2021</v>
      </c>
      <c r="E176" s="19">
        <v>2022</v>
      </c>
    </row>
    <row r="177" spans="1:5" ht="15.75" thickBot="1" x14ac:dyDescent="0.3">
      <c r="A177" s="517"/>
      <c r="B177" s="20" t="s">
        <v>5</v>
      </c>
      <c r="C177" s="20" t="s">
        <v>6</v>
      </c>
      <c r="D177" s="20" t="s">
        <v>6</v>
      </c>
      <c r="E177" s="20" t="s">
        <v>6</v>
      </c>
    </row>
    <row r="178" spans="1:5" ht="15.75" thickBot="1" x14ac:dyDescent="0.3">
      <c r="A178" s="4" t="s">
        <v>8</v>
      </c>
      <c r="B178" s="6">
        <v>328</v>
      </c>
      <c r="C178" s="6">
        <v>328</v>
      </c>
      <c r="D178" s="6">
        <v>328</v>
      </c>
      <c r="E178" s="6">
        <v>328</v>
      </c>
    </row>
    <row r="179" spans="1:5" ht="15.75" thickBot="1" x14ac:dyDescent="0.3">
      <c r="A179" s="4" t="s">
        <v>15</v>
      </c>
      <c r="B179" s="6">
        <f>B187+B190+B193+B196+B199+B202+B205</f>
        <v>29420</v>
      </c>
      <c r="C179" s="6">
        <f>C187+C190+C193+C196+C199+C202+C205</f>
        <v>32080</v>
      </c>
      <c r="D179" s="6">
        <f>D187+D190+D193+D196+D199+D202+D205</f>
        <v>32080</v>
      </c>
      <c r="E179" s="6">
        <f>E187+E190+E193+E196+E199+E202+E205</f>
        <v>32080</v>
      </c>
    </row>
    <row r="180" spans="1:5" ht="15.75" thickBot="1" x14ac:dyDescent="0.3">
      <c r="A180" s="4" t="s">
        <v>23</v>
      </c>
      <c r="B180" s="6">
        <f>B179/B178</f>
        <v>89.695121951219505</v>
      </c>
      <c r="C180" s="6">
        <f>C179/C178</f>
        <v>97.804878048780495</v>
      </c>
      <c r="D180" s="6">
        <f>D179/D178</f>
        <v>97.804878048780495</v>
      </c>
      <c r="E180" s="6">
        <f>E179/E178</f>
        <v>97.804878048780495</v>
      </c>
    </row>
    <row r="181" spans="1:5" ht="15.75" thickBot="1" x14ac:dyDescent="0.3">
      <c r="A181" s="4" t="s">
        <v>16</v>
      </c>
      <c r="B181" s="328"/>
      <c r="C181" s="8">
        <f t="shared" ref="C181:E183" si="2">C178/B178-1</f>
        <v>0</v>
      </c>
      <c r="D181" s="8">
        <f t="shared" si="2"/>
        <v>0</v>
      </c>
      <c r="E181" s="8">
        <f t="shared" si="2"/>
        <v>0</v>
      </c>
    </row>
    <row r="182" spans="1:5" ht="15.75" thickBot="1" x14ac:dyDescent="0.3">
      <c r="A182" s="4" t="s">
        <v>17</v>
      </c>
      <c r="B182" s="328"/>
      <c r="C182" s="8">
        <f t="shared" si="2"/>
        <v>9.0414683888511149E-2</v>
      </c>
      <c r="D182" s="8">
        <f t="shared" si="2"/>
        <v>0</v>
      </c>
      <c r="E182" s="8">
        <f t="shared" si="2"/>
        <v>0</v>
      </c>
    </row>
    <row r="183" spans="1:5" ht="15.75" thickBot="1" x14ac:dyDescent="0.3">
      <c r="A183" s="4" t="s">
        <v>18</v>
      </c>
      <c r="B183" s="328"/>
      <c r="C183" s="8">
        <f t="shared" si="2"/>
        <v>9.0414683888511371E-2</v>
      </c>
      <c r="D183" s="8">
        <f t="shared" si="2"/>
        <v>0</v>
      </c>
      <c r="E183" s="8">
        <f t="shared" si="2"/>
        <v>0</v>
      </c>
    </row>
    <row r="184" spans="1:5" ht="15.75" thickBot="1" x14ac:dyDescent="0.3">
      <c r="A184" s="534" t="s">
        <v>816</v>
      </c>
      <c r="B184" s="535"/>
      <c r="C184" s="535"/>
      <c r="D184" s="535"/>
      <c r="E184" s="536"/>
    </row>
    <row r="185" spans="1:5" x14ac:dyDescent="0.25">
      <c r="A185" s="516"/>
      <c r="B185" s="19">
        <v>2019</v>
      </c>
      <c r="C185" s="19">
        <v>2020</v>
      </c>
      <c r="D185" s="19">
        <v>2021</v>
      </c>
      <c r="E185" s="19">
        <v>2022</v>
      </c>
    </row>
    <row r="186" spans="1:5" ht="15.75" thickBot="1" x14ac:dyDescent="0.3">
      <c r="A186" s="517"/>
      <c r="B186" s="20" t="s">
        <v>5</v>
      </c>
      <c r="C186" s="20" t="s">
        <v>6</v>
      </c>
      <c r="D186" s="20" t="s">
        <v>6</v>
      </c>
      <c r="E186" s="20" t="s">
        <v>6</v>
      </c>
    </row>
    <row r="187" spans="1:5" ht="15.75" thickBot="1" x14ac:dyDescent="0.3">
      <c r="A187" s="1" t="s">
        <v>0</v>
      </c>
      <c r="B187" s="9">
        <f>SUM(B188:B189)</f>
        <v>13200</v>
      </c>
      <c r="C187" s="9">
        <f>C188+C189</f>
        <v>13700</v>
      </c>
      <c r="D187" s="9">
        <f>D188+D189</f>
        <v>13700</v>
      </c>
      <c r="E187" s="9">
        <f>E188+E189</f>
        <v>13700</v>
      </c>
    </row>
    <row r="188" spans="1:5" ht="15.75" thickBot="1" x14ac:dyDescent="0.3">
      <c r="A188" s="11" t="s">
        <v>50</v>
      </c>
      <c r="B188" s="9">
        <v>13200</v>
      </c>
      <c r="C188" s="9">
        <v>7200</v>
      </c>
      <c r="D188" s="9">
        <v>7200</v>
      </c>
      <c r="E188" s="9">
        <v>7200</v>
      </c>
    </row>
    <row r="189" spans="1:5" ht="15.75" thickBot="1" x14ac:dyDescent="0.3">
      <c r="A189" s="11" t="s">
        <v>51</v>
      </c>
      <c r="B189" s="9"/>
      <c r="C189" s="9">
        <v>6500</v>
      </c>
      <c r="D189" s="9">
        <v>6500</v>
      </c>
      <c r="E189" s="9">
        <v>6500</v>
      </c>
    </row>
    <row r="190" spans="1:5" ht="15.75" thickBot="1" x14ac:dyDescent="0.3">
      <c r="A190" s="1" t="s">
        <v>32</v>
      </c>
      <c r="B190" s="9">
        <f>SUM(B191:B192)</f>
        <v>2220</v>
      </c>
      <c r="C190" s="9">
        <f>C191+C192</f>
        <v>2380</v>
      </c>
      <c r="D190" s="9">
        <f>D191+D192</f>
        <v>2380</v>
      </c>
      <c r="E190" s="9">
        <f>E191+E192</f>
        <v>2380</v>
      </c>
    </row>
    <row r="191" spans="1:5" ht="15.75" thickBot="1" x14ac:dyDescent="0.3">
      <c r="A191" s="11" t="s">
        <v>50</v>
      </c>
      <c r="B191" s="9">
        <v>2220</v>
      </c>
      <c r="C191" s="9">
        <v>1280</v>
      </c>
      <c r="D191" s="9">
        <v>1280</v>
      </c>
      <c r="E191" s="9">
        <v>1280</v>
      </c>
    </row>
    <row r="192" spans="1:5" ht="15.75" thickBot="1" x14ac:dyDescent="0.3">
      <c r="A192" s="11" t="s">
        <v>51</v>
      </c>
      <c r="B192" s="9"/>
      <c r="C192" s="9">
        <v>1100</v>
      </c>
      <c r="D192" s="9">
        <v>1100</v>
      </c>
      <c r="E192" s="9">
        <v>1100</v>
      </c>
    </row>
    <row r="193" spans="1:5" ht="15.75" thickBot="1" x14ac:dyDescent="0.3">
      <c r="A193" s="1" t="s">
        <v>1</v>
      </c>
      <c r="B193" s="40">
        <f>B194+B195</f>
        <v>14000</v>
      </c>
      <c r="C193" s="40">
        <f>C194+C195</f>
        <v>16000</v>
      </c>
      <c r="D193" s="40">
        <f>D194+D195</f>
        <v>16000</v>
      </c>
      <c r="E193" s="40">
        <f>E194+E195</f>
        <v>16000</v>
      </c>
    </row>
    <row r="194" spans="1:5" ht="15.75" thickBot="1" x14ac:dyDescent="0.3">
      <c r="A194" s="11" t="s">
        <v>50</v>
      </c>
      <c r="B194" s="9">
        <v>14000</v>
      </c>
      <c r="C194" s="40">
        <v>16000</v>
      </c>
      <c r="D194" s="9">
        <v>16000</v>
      </c>
      <c r="E194" s="9">
        <v>16000</v>
      </c>
    </row>
    <row r="195" spans="1:5" ht="15.75" thickBot="1" x14ac:dyDescent="0.3">
      <c r="A195" s="11" t="s">
        <v>51</v>
      </c>
      <c r="B195" s="9">
        <v>0</v>
      </c>
      <c r="C195" s="40">
        <v>0</v>
      </c>
      <c r="D195" s="9">
        <v>0</v>
      </c>
      <c r="E195" s="9">
        <v>0</v>
      </c>
    </row>
    <row r="196" spans="1:5" ht="15.75" thickBot="1" x14ac:dyDescent="0.3">
      <c r="A196" s="1" t="s">
        <v>2</v>
      </c>
      <c r="B196" s="12">
        <f>B197+B198</f>
        <v>0</v>
      </c>
      <c r="C196" s="12">
        <f>C197+C198</f>
        <v>0</v>
      </c>
      <c r="D196" s="12">
        <f>D197+D198</f>
        <v>0</v>
      </c>
      <c r="E196" s="12">
        <f>E197+E198</f>
        <v>0</v>
      </c>
    </row>
    <row r="197" spans="1:5" ht="15.75" thickBot="1" x14ac:dyDescent="0.3">
      <c r="A197" s="11" t="s">
        <v>50</v>
      </c>
      <c r="B197" s="12">
        <v>0</v>
      </c>
      <c r="C197" s="12">
        <v>0</v>
      </c>
      <c r="D197" s="12">
        <v>0</v>
      </c>
      <c r="E197" s="12">
        <v>0</v>
      </c>
    </row>
    <row r="198" spans="1:5" ht="15.75" thickBot="1" x14ac:dyDescent="0.3">
      <c r="A198" s="11" t="s">
        <v>51</v>
      </c>
      <c r="B198" s="12">
        <v>0</v>
      </c>
      <c r="C198" s="12">
        <v>0</v>
      </c>
      <c r="D198" s="12">
        <v>0</v>
      </c>
      <c r="E198" s="12">
        <v>0</v>
      </c>
    </row>
    <row r="199" spans="1:5" ht="15.75" thickBot="1" x14ac:dyDescent="0.3">
      <c r="A199" s="1" t="s">
        <v>24</v>
      </c>
      <c r="B199" s="12">
        <f>B200+B201</f>
        <v>0</v>
      </c>
      <c r="C199" s="12">
        <f>C200+C201</f>
        <v>0</v>
      </c>
      <c r="D199" s="12">
        <f>D200+D201</f>
        <v>0</v>
      </c>
      <c r="E199" s="12">
        <f>E200+E201</f>
        <v>0</v>
      </c>
    </row>
    <row r="200" spans="1:5" ht="15.75" thickBot="1" x14ac:dyDescent="0.3">
      <c r="A200" s="11" t="s">
        <v>50</v>
      </c>
      <c r="B200" s="12">
        <v>0</v>
      </c>
      <c r="C200" s="12">
        <v>0</v>
      </c>
      <c r="D200" s="12">
        <v>0</v>
      </c>
      <c r="E200" s="12">
        <v>0</v>
      </c>
    </row>
    <row r="201" spans="1:5" ht="15.75" thickBot="1" x14ac:dyDescent="0.3">
      <c r="A201" s="11" t="s">
        <v>51</v>
      </c>
      <c r="B201" s="12">
        <v>0</v>
      </c>
      <c r="C201" s="12">
        <v>0</v>
      </c>
      <c r="D201" s="12">
        <v>0</v>
      </c>
      <c r="E201" s="12">
        <v>0</v>
      </c>
    </row>
    <row r="202" spans="1:5" ht="15.75" thickBot="1" x14ac:dyDescent="0.3">
      <c r="A202" s="1" t="s">
        <v>25</v>
      </c>
      <c r="B202" s="12">
        <f>B203+B204</f>
        <v>0</v>
      </c>
      <c r="C202" s="12">
        <f>C203+C204</f>
        <v>0</v>
      </c>
      <c r="D202" s="12">
        <f>D203+D204</f>
        <v>0</v>
      </c>
      <c r="E202" s="12">
        <f>E203+E204</f>
        <v>0</v>
      </c>
    </row>
    <row r="203" spans="1:5" ht="15.75" thickBot="1" x14ac:dyDescent="0.3">
      <c r="A203" s="11" t="s">
        <v>50</v>
      </c>
      <c r="B203" s="12">
        <v>0</v>
      </c>
      <c r="C203" s="12">
        <v>0</v>
      </c>
      <c r="D203" s="12">
        <v>0</v>
      </c>
      <c r="E203" s="12">
        <v>0</v>
      </c>
    </row>
    <row r="204" spans="1:5" ht="15.75" thickBot="1" x14ac:dyDescent="0.3">
      <c r="A204" s="11" t="s">
        <v>51</v>
      </c>
      <c r="B204" s="12">
        <v>0</v>
      </c>
      <c r="C204" s="12">
        <v>0</v>
      </c>
      <c r="D204" s="12">
        <v>0</v>
      </c>
      <c r="E204" s="12">
        <v>0</v>
      </c>
    </row>
    <row r="205" spans="1:5" ht="15.75" thickBot="1" x14ac:dyDescent="0.3">
      <c r="A205" s="1" t="s">
        <v>3</v>
      </c>
      <c r="B205" s="12">
        <f>B206+B207</f>
        <v>0</v>
      </c>
      <c r="C205" s="12">
        <f>C206+C207</f>
        <v>0</v>
      </c>
      <c r="D205" s="12">
        <f>D206+D207</f>
        <v>0</v>
      </c>
      <c r="E205" s="12">
        <f>E206+E207</f>
        <v>0</v>
      </c>
    </row>
    <row r="206" spans="1:5" ht="15.75" thickBot="1" x14ac:dyDescent="0.3">
      <c r="A206" s="11" t="s">
        <v>50</v>
      </c>
      <c r="B206" s="12">
        <v>0</v>
      </c>
      <c r="C206" s="12">
        <v>0</v>
      </c>
      <c r="D206" s="12">
        <v>0</v>
      </c>
      <c r="E206" s="12">
        <v>0</v>
      </c>
    </row>
    <row r="207" spans="1:5" ht="15.75" thickBot="1" x14ac:dyDescent="0.3">
      <c r="A207" s="11" t="s">
        <v>51</v>
      </c>
      <c r="B207" s="12">
        <v>0</v>
      </c>
      <c r="C207" s="12">
        <v>0</v>
      </c>
      <c r="D207" s="12">
        <v>0</v>
      </c>
      <c r="E207" s="12">
        <v>0</v>
      </c>
    </row>
    <row r="208" spans="1:5" ht="15.75" thickBot="1" x14ac:dyDescent="0.3">
      <c r="A208" s="436" t="s">
        <v>84</v>
      </c>
      <c r="B208" s="23">
        <f>B205+B202+B199+B196+B193+B190+B187</f>
        <v>29420</v>
      </c>
      <c r="C208" s="23">
        <f>C205+C202+C199+C196+C193+C190+C187</f>
        <v>32080</v>
      </c>
      <c r="D208" s="23">
        <f>D205+D202+D199+D196+D193+D190+D187</f>
        <v>32080</v>
      </c>
      <c r="E208" s="23">
        <f>E205+E202+E199+E196+E193+E190+E187</f>
        <v>32080</v>
      </c>
    </row>
    <row r="209" spans="1:5" ht="15.75" thickBot="1" x14ac:dyDescent="0.3">
      <c r="A209" s="25" t="s">
        <v>36</v>
      </c>
      <c r="B209" s="439">
        <f>B208-B179</f>
        <v>0</v>
      </c>
      <c r="C209" s="439">
        <f>C208-C179</f>
        <v>0</v>
      </c>
      <c r="D209" s="439">
        <f>D208-D179</f>
        <v>0</v>
      </c>
      <c r="E209" s="439">
        <f>E208-E179</f>
        <v>0</v>
      </c>
    </row>
    <row r="210" spans="1:5" ht="15.75" thickBot="1" x14ac:dyDescent="0.3">
      <c r="A210" s="119" t="s">
        <v>85</v>
      </c>
      <c r="B210" s="790" t="s">
        <v>817</v>
      </c>
      <c r="C210" s="791"/>
      <c r="D210" s="791"/>
      <c r="E210" s="792"/>
    </row>
    <row r="211" spans="1:5" ht="51" customHeight="1" thickBot="1" x14ac:dyDescent="0.3">
      <c r="A211" s="4" t="s">
        <v>9</v>
      </c>
      <c r="B211" s="757" t="s">
        <v>818</v>
      </c>
      <c r="C211" s="758"/>
      <c r="D211" s="758"/>
      <c r="E211" s="759"/>
    </row>
    <row r="212" spans="1:5" ht="15.75" thickBot="1" x14ac:dyDescent="0.3">
      <c r="A212" s="4" t="s">
        <v>14</v>
      </c>
      <c r="B212" s="497" t="s">
        <v>819</v>
      </c>
      <c r="C212" s="498"/>
      <c r="D212" s="498"/>
      <c r="E212" s="499"/>
    </row>
    <row r="213" spans="1:5" x14ac:dyDescent="0.25">
      <c r="A213" s="516"/>
      <c r="B213" s="19">
        <v>2019</v>
      </c>
      <c r="C213" s="19">
        <v>2020</v>
      </c>
      <c r="D213" s="19">
        <v>2021</v>
      </c>
      <c r="E213" s="19">
        <v>2022</v>
      </c>
    </row>
    <row r="214" spans="1:5" ht="15.75" thickBot="1" x14ac:dyDescent="0.3">
      <c r="A214" s="517"/>
      <c r="B214" s="20" t="s">
        <v>5</v>
      </c>
      <c r="C214" s="20" t="s">
        <v>6</v>
      </c>
      <c r="D214" s="20" t="s">
        <v>6</v>
      </c>
      <c r="E214" s="20" t="s">
        <v>6</v>
      </c>
    </row>
    <row r="215" spans="1:5" ht="15.75" thickBot="1" x14ac:dyDescent="0.3">
      <c r="A215" s="4" t="s">
        <v>8</v>
      </c>
      <c r="B215" s="6">
        <v>5</v>
      </c>
      <c r="C215" s="6">
        <v>5</v>
      </c>
      <c r="D215" s="6">
        <v>5</v>
      </c>
      <c r="E215" s="6">
        <v>5</v>
      </c>
    </row>
    <row r="216" spans="1:5" ht="15.75" thickBot="1" x14ac:dyDescent="0.3">
      <c r="A216" s="4" t="s">
        <v>15</v>
      </c>
      <c r="B216" s="38">
        <f>B224+B227+B230+B233+B236+B239+B242</f>
        <v>10000</v>
      </c>
      <c r="C216" s="38">
        <f>C224+C227+C230+C233+C236+C239+C242</f>
        <v>13000</v>
      </c>
      <c r="D216" s="38">
        <f>D224+D227+D230+D233+D236+D239+D242</f>
        <v>13000</v>
      </c>
      <c r="E216" s="38">
        <f>E224+E227+E230+E233+E236+E239+E242</f>
        <v>13000</v>
      </c>
    </row>
    <row r="217" spans="1:5" ht="15.75" thickBot="1" x14ac:dyDescent="0.3">
      <c r="A217" s="4" t="s">
        <v>23</v>
      </c>
      <c r="B217" s="6">
        <f>B216/B215</f>
        <v>2000</v>
      </c>
      <c r="C217" s="6">
        <f>C216/C215</f>
        <v>2600</v>
      </c>
      <c r="D217" s="6">
        <f>D216/D215</f>
        <v>2600</v>
      </c>
      <c r="E217" s="6">
        <f>E216/E215</f>
        <v>2600</v>
      </c>
    </row>
    <row r="218" spans="1:5" ht="15.75" thickBot="1" x14ac:dyDescent="0.3">
      <c r="A218" s="4" t="s">
        <v>16</v>
      </c>
      <c r="B218" s="328"/>
      <c r="C218" s="8">
        <f>C215/B215-1</f>
        <v>0</v>
      </c>
      <c r="D218" s="8">
        <f>D215/C215-1</f>
        <v>0</v>
      </c>
      <c r="E218" s="8">
        <f>E215/D215-1</f>
        <v>0</v>
      </c>
    </row>
    <row r="219" spans="1:5" ht="15.75" thickBot="1" x14ac:dyDescent="0.3">
      <c r="A219" s="4" t="s">
        <v>17</v>
      </c>
      <c r="B219" s="328"/>
      <c r="C219" s="8">
        <f t="shared" ref="C219:E220" si="3">C216/B216-1</f>
        <v>0.30000000000000004</v>
      </c>
      <c r="D219" s="8">
        <f t="shared" si="3"/>
        <v>0</v>
      </c>
      <c r="E219" s="8">
        <f t="shared" si="3"/>
        <v>0</v>
      </c>
    </row>
    <row r="220" spans="1:5" ht="15.75" thickBot="1" x14ac:dyDescent="0.3">
      <c r="A220" s="4" t="s">
        <v>18</v>
      </c>
      <c r="B220" s="328"/>
      <c r="C220" s="8">
        <f t="shared" si="3"/>
        <v>0.30000000000000004</v>
      </c>
      <c r="D220" s="8">
        <f t="shared" si="3"/>
        <v>0</v>
      </c>
      <c r="E220" s="8">
        <f t="shared" si="3"/>
        <v>0</v>
      </c>
    </row>
    <row r="221" spans="1:5" ht="15.75" thickBot="1" x14ac:dyDescent="0.3">
      <c r="A221" s="534" t="s">
        <v>820</v>
      </c>
      <c r="B221" s="535"/>
      <c r="C221" s="535"/>
      <c r="D221" s="535"/>
      <c r="E221" s="536"/>
    </row>
    <row r="222" spans="1:5" x14ac:dyDescent="0.25">
      <c r="A222" s="516"/>
      <c r="B222" s="19">
        <v>2019</v>
      </c>
      <c r="C222" s="19">
        <v>2020</v>
      </c>
      <c r="D222" s="19">
        <v>2021</v>
      </c>
      <c r="E222" s="19">
        <v>2022</v>
      </c>
    </row>
    <row r="223" spans="1:5" ht="15.75" thickBot="1" x14ac:dyDescent="0.3">
      <c r="A223" s="517"/>
      <c r="B223" s="20" t="s">
        <v>5</v>
      </c>
      <c r="C223" s="20" t="s">
        <v>6</v>
      </c>
      <c r="D223" s="20" t="s">
        <v>6</v>
      </c>
      <c r="E223" s="20" t="s">
        <v>6</v>
      </c>
    </row>
    <row r="224" spans="1:5" ht="15.75" thickBot="1" x14ac:dyDescent="0.3">
      <c r="A224" s="1" t="s">
        <v>0</v>
      </c>
      <c r="B224" s="9">
        <f>B225+B226</f>
        <v>0</v>
      </c>
      <c r="C224" s="9">
        <f>C225+C226</f>
        <v>0</v>
      </c>
      <c r="D224" s="9">
        <f>D225+D226</f>
        <v>0</v>
      </c>
      <c r="E224" s="9">
        <f>E225+E226</f>
        <v>0</v>
      </c>
    </row>
    <row r="225" spans="1:5" ht="15.75" thickBot="1" x14ac:dyDescent="0.3">
      <c r="A225" s="11" t="s">
        <v>50</v>
      </c>
      <c r="B225" s="9">
        <v>0</v>
      </c>
      <c r="C225" s="9">
        <v>0</v>
      </c>
      <c r="D225" s="9">
        <v>0</v>
      </c>
      <c r="E225" s="9">
        <v>0</v>
      </c>
    </row>
    <row r="226" spans="1:5" ht="15.75" thickBot="1" x14ac:dyDescent="0.3">
      <c r="A226" s="11" t="s">
        <v>51</v>
      </c>
      <c r="B226" s="9">
        <v>0</v>
      </c>
      <c r="C226" s="9">
        <v>0</v>
      </c>
      <c r="D226" s="9">
        <v>0</v>
      </c>
      <c r="E226" s="9">
        <v>0</v>
      </c>
    </row>
    <row r="227" spans="1:5" ht="15.75" thickBot="1" x14ac:dyDescent="0.3">
      <c r="A227" s="1" t="s">
        <v>32</v>
      </c>
      <c r="B227" s="9">
        <f>B228+B229</f>
        <v>0</v>
      </c>
      <c r="C227" s="9">
        <f>C228+C229</f>
        <v>0</v>
      </c>
      <c r="D227" s="9">
        <f>D228+D229</f>
        <v>0</v>
      </c>
      <c r="E227" s="9">
        <f>E228+E229</f>
        <v>0</v>
      </c>
    </row>
    <row r="228" spans="1:5" ht="15.75" thickBot="1" x14ac:dyDescent="0.3">
      <c r="A228" s="11" t="s">
        <v>50</v>
      </c>
      <c r="B228" s="9">
        <v>0</v>
      </c>
      <c r="C228" s="9">
        <v>0</v>
      </c>
      <c r="D228" s="9">
        <v>0</v>
      </c>
      <c r="E228" s="9">
        <v>0</v>
      </c>
    </row>
    <row r="229" spans="1:5" ht="15.75" thickBot="1" x14ac:dyDescent="0.3">
      <c r="A229" s="11" t="s">
        <v>51</v>
      </c>
      <c r="B229" s="9">
        <v>0</v>
      </c>
      <c r="C229" s="9">
        <v>0</v>
      </c>
      <c r="D229" s="9">
        <v>0</v>
      </c>
      <c r="E229" s="9">
        <v>0</v>
      </c>
    </row>
    <row r="230" spans="1:5" ht="15.75" thickBot="1" x14ac:dyDescent="0.3">
      <c r="A230" s="1" t="s">
        <v>1</v>
      </c>
      <c r="B230" s="9">
        <f>B231+B232</f>
        <v>10000</v>
      </c>
      <c r="C230" s="9">
        <f>C231+C232</f>
        <v>13000</v>
      </c>
      <c r="D230" s="9">
        <f>D231+D232</f>
        <v>13000</v>
      </c>
      <c r="E230" s="9">
        <f>E231+E232</f>
        <v>13000</v>
      </c>
    </row>
    <row r="231" spans="1:5" ht="15.75" thickBot="1" x14ac:dyDescent="0.3">
      <c r="A231" s="11" t="s">
        <v>50</v>
      </c>
      <c r="B231" s="9">
        <v>10000</v>
      </c>
      <c r="C231" s="40">
        <v>13000</v>
      </c>
      <c r="D231" s="9">
        <v>13000</v>
      </c>
      <c r="E231" s="9">
        <v>13000</v>
      </c>
    </row>
    <row r="232" spans="1:5" ht="15.75" thickBot="1" x14ac:dyDescent="0.3">
      <c r="A232" s="11" t="s">
        <v>51</v>
      </c>
      <c r="B232" s="9">
        <v>0</v>
      </c>
      <c r="C232" s="40">
        <v>0</v>
      </c>
      <c r="D232" s="9">
        <v>0</v>
      </c>
      <c r="E232" s="9">
        <v>0</v>
      </c>
    </row>
    <row r="233" spans="1:5" ht="15.75" thickBot="1" x14ac:dyDescent="0.3">
      <c r="A233" s="1" t="s">
        <v>2</v>
      </c>
      <c r="B233" s="12">
        <f>B234+B235</f>
        <v>0</v>
      </c>
      <c r="C233" s="12">
        <f>C234+C235</f>
        <v>0</v>
      </c>
      <c r="D233" s="12">
        <f>D234+D235</f>
        <v>0</v>
      </c>
      <c r="E233" s="12">
        <f>E234+E235</f>
        <v>0</v>
      </c>
    </row>
    <row r="234" spans="1:5" ht="15.75" thickBot="1" x14ac:dyDescent="0.3">
      <c r="A234" s="11" t="s">
        <v>50</v>
      </c>
      <c r="B234" s="12">
        <v>0</v>
      </c>
      <c r="C234" s="9">
        <v>0</v>
      </c>
      <c r="D234" s="9">
        <v>0</v>
      </c>
      <c r="E234" s="9">
        <v>0</v>
      </c>
    </row>
    <row r="235" spans="1:5" ht="15.75" thickBot="1" x14ac:dyDescent="0.3">
      <c r="A235" s="11" t="s">
        <v>51</v>
      </c>
      <c r="B235" s="12">
        <v>0</v>
      </c>
      <c r="C235" s="9">
        <v>0</v>
      </c>
      <c r="D235" s="9">
        <v>0</v>
      </c>
      <c r="E235" s="9">
        <v>0</v>
      </c>
    </row>
    <row r="236" spans="1:5" ht="15.75" thickBot="1" x14ac:dyDescent="0.3">
      <c r="A236" s="1" t="s">
        <v>24</v>
      </c>
      <c r="B236" s="12">
        <f>B237+B238</f>
        <v>0</v>
      </c>
      <c r="C236" s="12">
        <f>C237+C238</f>
        <v>0</v>
      </c>
      <c r="D236" s="12">
        <f>D237+D238</f>
        <v>0</v>
      </c>
      <c r="E236" s="12">
        <f>E237+E238</f>
        <v>0</v>
      </c>
    </row>
    <row r="237" spans="1:5" ht="15.75" thickBot="1" x14ac:dyDescent="0.3">
      <c r="A237" s="11" t="s">
        <v>50</v>
      </c>
      <c r="B237" s="12">
        <v>0</v>
      </c>
      <c r="C237" s="9">
        <v>0</v>
      </c>
      <c r="D237" s="9">
        <v>0</v>
      </c>
      <c r="E237" s="9">
        <v>0</v>
      </c>
    </row>
    <row r="238" spans="1:5" ht="15.75" thickBot="1" x14ac:dyDescent="0.3">
      <c r="A238" s="11" t="s">
        <v>51</v>
      </c>
      <c r="B238" s="12">
        <v>0</v>
      </c>
      <c r="C238" s="9">
        <v>0</v>
      </c>
      <c r="D238" s="9">
        <v>0</v>
      </c>
      <c r="E238" s="9">
        <v>0</v>
      </c>
    </row>
    <row r="239" spans="1:5" ht="15.75" thickBot="1" x14ac:dyDescent="0.3">
      <c r="A239" s="1" t="s">
        <v>25</v>
      </c>
      <c r="B239" s="12">
        <f>B240+B241</f>
        <v>0</v>
      </c>
      <c r="C239" s="12">
        <f>C240+C241</f>
        <v>0</v>
      </c>
      <c r="D239" s="12">
        <f>D240+D241</f>
        <v>0</v>
      </c>
      <c r="E239" s="12">
        <f>E240+E241</f>
        <v>0</v>
      </c>
    </row>
    <row r="240" spans="1:5" ht="15.75" thickBot="1" x14ac:dyDescent="0.3">
      <c r="A240" s="11" t="s">
        <v>50</v>
      </c>
      <c r="B240" s="12">
        <v>0</v>
      </c>
      <c r="C240" s="9">
        <v>0</v>
      </c>
      <c r="D240" s="9">
        <v>0</v>
      </c>
      <c r="E240" s="9">
        <v>0</v>
      </c>
    </row>
    <row r="241" spans="1:5" ht="15.75" thickBot="1" x14ac:dyDescent="0.3">
      <c r="A241" s="11" t="s">
        <v>51</v>
      </c>
      <c r="B241" s="12">
        <v>0</v>
      </c>
      <c r="C241" s="9">
        <v>0</v>
      </c>
      <c r="D241" s="9">
        <v>0</v>
      </c>
      <c r="E241" s="9">
        <v>0</v>
      </c>
    </row>
    <row r="242" spans="1:5" ht="15.75" thickBot="1" x14ac:dyDescent="0.3">
      <c r="A242" s="1" t="s">
        <v>3</v>
      </c>
      <c r="B242" s="12">
        <f>B243+B244</f>
        <v>0</v>
      </c>
      <c r="C242" s="12">
        <f>C243+C244</f>
        <v>0</v>
      </c>
      <c r="D242" s="12">
        <f>D243+D244</f>
        <v>0</v>
      </c>
      <c r="E242" s="12">
        <f>E243+E244</f>
        <v>0</v>
      </c>
    </row>
    <row r="243" spans="1:5" ht="15.75" thickBot="1" x14ac:dyDescent="0.3">
      <c r="A243" s="11" t="s">
        <v>50</v>
      </c>
      <c r="B243" s="12">
        <v>0</v>
      </c>
      <c r="C243" s="9">
        <v>0</v>
      </c>
      <c r="D243" s="9">
        <v>0</v>
      </c>
      <c r="E243" s="9">
        <v>0</v>
      </c>
    </row>
    <row r="244" spans="1:5" ht="15.75" thickBot="1" x14ac:dyDescent="0.3">
      <c r="A244" s="11" t="s">
        <v>51</v>
      </c>
      <c r="B244" s="12">
        <v>0</v>
      </c>
      <c r="C244" s="9">
        <v>0</v>
      </c>
      <c r="D244" s="9">
        <v>0</v>
      </c>
      <c r="E244" s="9">
        <v>0</v>
      </c>
    </row>
    <row r="245" spans="1:5" ht="15.75" thickBot="1" x14ac:dyDescent="0.3">
      <c r="A245" s="436" t="s">
        <v>86</v>
      </c>
      <c r="B245" s="23">
        <f>B242+B239+B236+B233+B230+B227+B224</f>
        <v>10000</v>
      </c>
      <c r="C245" s="23">
        <f>C242+C239+C236+C233+C230+C227+C224</f>
        <v>13000</v>
      </c>
      <c r="D245" s="23">
        <f>D242+D239+D236+D233+D230+D227+D224</f>
        <v>13000</v>
      </c>
      <c r="E245" s="23">
        <f>E242+E239+E236+E233+E230+E227+E224</f>
        <v>13000</v>
      </c>
    </row>
    <row r="246" spans="1:5" ht="15.75" thickBot="1" x14ac:dyDescent="0.3">
      <c r="A246" s="25" t="s">
        <v>36</v>
      </c>
      <c r="B246" s="439">
        <f>B245-B216</f>
        <v>0</v>
      </c>
      <c r="C246" s="439">
        <f>C245-C216</f>
        <v>0</v>
      </c>
      <c r="D246" s="439">
        <f>D245-D216</f>
        <v>0</v>
      </c>
      <c r="E246" s="439">
        <f>E245-E216</f>
        <v>0</v>
      </c>
    </row>
    <row r="247" spans="1:5" ht="15.75" thickBot="1" x14ac:dyDescent="0.3">
      <c r="A247" s="119" t="s">
        <v>170</v>
      </c>
      <c r="B247" s="639" t="s">
        <v>821</v>
      </c>
      <c r="C247" s="640"/>
      <c r="D247" s="640"/>
      <c r="E247" s="641"/>
    </row>
    <row r="248" spans="1:5" ht="65.25" customHeight="1" thickBot="1" x14ac:dyDescent="0.3">
      <c r="A248" s="4" t="s">
        <v>9</v>
      </c>
      <c r="B248" s="757" t="s">
        <v>822</v>
      </c>
      <c r="C248" s="758"/>
      <c r="D248" s="758"/>
      <c r="E248" s="759"/>
    </row>
    <row r="249" spans="1:5" ht="15.75" thickBot="1" x14ac:dyDescent="0.3">
      <c r="A249" s="4" t="s">
        <v>14</v>
      </c>
      <c r="B249" s="531" t="s">
        <v>823</v>
      </c>
      <c r="C249" s="532"/>
      <c r="D249" s="532"/>
      <c r="E249" s="533"/>
    </row>
    <row r="250" spans="1:5" x14ac:dyDescent="0.25">
      <c r="A250" s="516"/>
      <c r="B250" s="19">
        <v>2019</v>
      </c>
      <c r="C250" s="19">
        <v>2020</v>
      </c>
      <c r="D250" s="19">
        <v>2021</v>
      </c>
      <c r="E250" s="19">
        <v>2022</v>
      </c>
    </row>
    <row r="251" spans="1:5" ht="15.75" thickBot="1" x14ac:dyDescent="0.3">
      <c r="A251" s="517"/>
      <c r="B251" s="20" t="s">
        <v>5</v>
      </c>
      <c r="C251" s="20" t="s">
        <v>6</v>
      </c>
      <c r="D251" s="20" t="s">
        <v>6</v>
      </c>
      <c r="E251" s="20" t="s">
        <v>6</v>
      </c>
    </row>
    <row r="252" spans="1:5" ht="15.75" thickBot="1" x14ac:dyDescent="0.3">
      <c r="A252" s="4" t="s">
        <v>8</v>
      </c>
      <c r="B252" s="38">
        <v>10000</v>
      </c>
      <c r="C252" s="38">
        <v>10000</v>
      </c>
      <c r="D252" s="38">
        <v>10000</v>
      </c>
      <c r="E252" s="38">
        <v>10000</v>
      </c>
    </row>
    <row r="253" spans="1:5" ht="15.75" thickBot="1" x14ac:dyDescent="0.3">
      <c r="A253" s="4" t="s">
        <v>15</v>
      </c>
      <c r="B253" s="6">
        <f>B261+B264+B267+B270+B273+B276+B279</f>
        <v>10000</v>
      </c>
      <c r="C253" s="6">
        <f>C261+C264+C267+C270+C273+C276+C279</f>
        <v>15000</v>
      </c>
      <c r="D253" s="6">
        <f>D261+D264+D267+D270+D273+D276+D279</f>
        <v>15000</v>
      </c>
      <c r="E253" s="6">
        <f>E261+E264+E267+E270+E273+E276+E279</f>
        <v>15000</v>
      </c>
    </row>
    <row r="254" spans="1:5" ht="15.75" thickBot="1" x14ac:dyDescent="0.3">
      <c r="A254" s="4" t="s">
        <v>23</v>
      </c>
      <c r="B254" s="6">
        <v>2</v>
      </c>
      <c r="C254" s="6">
        <v>2</v>
      </c>
      <c r="D254" s="6">
        <v>2</v>
      </c>
      <c r="E254" s="6">
        <v>2</v>
      </c>
    </row>
    <row r="255" spans="1:5" ht="15.75" thickBot="1" x14ac:dyDescent="0.3">
      <c r="A255" s="4" t="s">
        <v>16</v>
      </c>
      <c r="B255" s="328"/>
      <c r="C255" s="8">
        <v>0</v>
      </c>
      <c r="D255" s="8">
        <v>0</v>
      </c>
      <c r="E255" s="8">
        <v>0</v>
      </c>
    </row>
    <row r="256" spans="1:5" ht="15.75" thickBot="1" x14ac:dyDescent="0.3">
      <c r="A256" s="4" t="s">
        <v>17</v>
      </c>
      <c r="B256" s="328"/>
      <c r="C256" s="8">
        <v>0</v>
      </c>
      <c r="D256" s="8">
        <v>0</v>
      </c>
      <c r="E256" s="8">
        <v>0</v>
      </c>
    </row>
    <row r="257" spans="1:5" ht="15.75" thickBot="1" x14ac:dyDescent="0.3">
      <c r="A257" s="4" t="s">
        <v>18</v>
      </c>
      <c r="B257" s="328"/>
      <c r="C257" s="8">
        <v>0</v>
      </c>
      <c r="D257" s="8">
        <v>0</v>
      </c>
      <c r="E257" s="8">
        <v>0</v>
      </c>
    </row>
    <row r="258" spans="1:5" ht="15.75" thickBot="1" x14ac:dyDescent="0.3">
      <c r="A258" s="534" t="s">
        <v>824</v>
      </c>
      <c r="B258" s="535"/>
      <c r="C258" s="535"/>
      <c r="D258" s="535"/>
      <c r="E258" s="536"/>
    </row>
    <row r="259" spans="1:5" x14ac:dyDescent="0.25">
      <c r="A259" s="516"/>
      <c r="B259" s="19">
        <v>2019</v>
      </c>
      <c r="C259" s="19">
        <v>2020</v>
      </c>
      <c r="D259" s="19">
        <v>2021</v>
      </c>
      <c r="E259" s="19">
        <v>2022</v>
      </c>
    </row>
    <row r="260" spans="1:5" ht="15.75" thickBot="1" x14ac:dyDescent="0.3">
      <c r="A260" s="517"/>
      <c r="B260" s="20" t="s">
        <v>5</v>
      </c>
      <c r="C260" s="20" t="s">
        <v>6</v>
      </c>
      <c r="D260" s="20" t="s">
        <v>6</v>
      </c>
      <c r="E260" s="20" t="s">
        <v>6</v>
      </c>
    </row>
    <row r="261" spans="1:5" ht="15.75" thickBot="1" x14ac:dyDescent="0.3">
      <c r="A261" s="440" t="s">
        <v>0</v>
      </c>
      <c r="B261" s="9">
        <f>B262+B263</f>
        <v>0</v>
      </c>
      <c r="C261" s="9">
        <f>C262+C263</f>
        <v>0</v>
      </c>
      <c r="D261" s="9">
        <f>D262+D263</f>
        <v>0</v>
      </c>
      <c r="E261" s="9">
        <f>E262+E263</f>
        <v>0</v>
      </c>
    </row>
    <row r="262" spans="1:5" ht="15.75" thickBot="1" x14ac:dyDescent="0.3">
      <c r="A262" s="441" t="s">
        <v>50</v>
      </c>
      <c r="B262" s="9">
        <v>0</v>
      </c>
      <c r="C262" s="9">
        <v>0</v>
      </c>
      <c r="D262" s="9">
        <v>0</v>
      </c>
      <c r="E262" s="9">
        <v>0</v>
      </c>
    </row>
    <row r="263" spans="1:5" ht="15.75" thickBot="1" x14ac:dyDescent="0.3">
      <c r="A263" s="441" t="s">
        <v>51</v>
      </c>
      <c r="B263" s="9">
        <v>0</v>
      </c>
      <c r="C263" s="9">
        <v>0</v>
      </c>
      <c r="D263" s="9">
        <v>0</v>
      </c>
      <c r="E263" s="9">
        <v>0</v>
      </c>
    </row>
    <row r="264" spans="1:5" ht="15.75" thickBot="1" x14ac:dyDescent="0.3">
      <c r="A264" s="440" t="s">
        <v>32</v>
      </c>
      <c r="B264" s="9">
        <f>B265+B266</f>
        <v>0</v>
      </c>
      <c r="C264" s="9">
        <f>C265+C266</f>
        <v>0</v>
      </c>
      <c r="D264" s="9">
        <f>D265+D266</f>
        <v>0</v>
      </c>
      <c r="E264" s="9">
        <f>E265+E266</f>
        <v>0</v>
      </c>
    </row>
    <row r="265" spans="1:5" ht="15.75" thickBot="1" x14ac:dyDescent="0.3">
      <c r="A265" s="441" t="s">
        <v>50</v>
      </c>
      <c r="B265" s="9">
        <v>0</v>
      </c>
      <c r="C265" s="9">
        <v>0</v>
      </c>
      <c r="D265" s="9">
        <v>0</v>
      </c>
      <c r="E265" s="9">
        <v>0</v>
      </c>
    </row>
    <row r="266" spans="1:5" ht="15.75" thickBot="1" x14ac:dyDescent="0.3">
      <c r="A266" s="441" t="s">
        <v>51</v>
      </c>
      <c r="B266" s="9">
        <v>0</v>
      </c>
      <c r="C266" s="9">
        <v>0</v>
      </c>
      <c r="D266" s="9">
        <v>0</v>
      </c>
      <c r="E266" s="9">
        <v>0</v>
      </c>
    </row>
    <row r="267" spans="1:5" ht="15.75" thickBot="1" x14ac:dyDescent="0.3">
      <c r="A267" s="440" t="s">
        <v>1</v>
      </c>
      <c r="B267" s="12">
        <f>B268+B269</f>
        <v>10000</v>
      </c>
      <c r="C267" s="12">
        <f>C268+C269</f>
        <v>15000</v>
      </c>
      <c r="D267" s="12">
        <f>D268+D269</f>
        <v>15000</v>
      </c>
      <c r="E267" s="12">
        <f>E268+E269</f>
        <v>15000</v>
      </c>
    </row>
    <row r="268" spans="1:5" ht="15.75" thickBot="1" x14ac:dyDescent="0.3">
      <c r="A268" s="441" t="s">
        <v>50</v>
      </c>
      <c r="B268" s="12">
        <v>10000</v>
      </c>
      <c r="C268" s="40">
        <v>15000</v>
      </c>
      <c r="D268" s="9">
        <v>15000</v>
      </c>
      <c r="E268" s="9">
        <v>15000</v>
      </c>
    </row>
    <row r="269" spans="1:5" ht="15.75" thickBot="1" x14ac:dyDescent="0.3">
      <c r="A269" s="441" t="s">
        <v>51</v>
      </c>
      <c r="B269" s="12">
        <v>0</v>
      </c>
      <c r="C269" s="40">
        <v>0</v>
      </c>
      <c r="D269" s="9">
        <v>0</v>
      </c>
      <c r="E269" s="9">
        <v>0</v>
      </c>
    </row>
    <row r="270" spans="1:5" ht="15.75" thickBot="1" x14ac:dyDescent="0.3">
      <c r="A270" s="440" t="s">
        <v>2</v>
      </c>
      <c r="B270" s="12">
        <f>B271+B272</f>
        <v>0</v>
      </c>
      <c r="C270" s="12">
        <f>C271+C272</f>
        <v>0</v>
      </c>
      <c r="D270" s="12">
        <f>D271+D272</f>
        <v>0</v>
      </c>
      <c r="E270" s="12">
        <f>E271+E272</f>
        <v>0</v>
      </c>
    </row>
    <row r="271" spans="1:5" ht="15.75" thickBot="1" x14ac:dyDescent="0.3">
      <c r="A271" s="441" t="s">
        <v>50</v>
      </c>
      <c r="B271" s="9">
        <v>0</v>
      </c>
      <c r="C271" s="9">
        <v>0</v>
      </c>
      <c r="D271" s="9">
        <v>0</v>
      </c>
      <c r="E271" s="9">
        <v>0</v>
      </c>
    </row>
    <row r="272" spans="1:5" ht="15.75" thickBot="1" x14ac:dyDescent="0.3">
      <c r="A272" s="441" t="s">
        <v>51</v>
      </c>
      <c r="B272" s="9">
        <v>0</v>
      </c>
      <c r="C272" s="9">
        <v>0</v>
      </c>
      <c r="D272" s="9">
        <v>0</v>
      </c>
      <c r="E272" s="9">
        <v>0</v>
      </c>
    </row>
    <row r="273" spans="1:5" ht="15.75" thickBot="1" x14ac:dyDescent="0.3">
      <c r="A273" s="440" t="s">
        <v>24</v>
      </c>
      <c r="B273" s="12">
        <f>B274+B275</f>
        <v>0</v>
      </c>
      <c r="C273" s="12">
        <f>C274+C275</f>
        <v>0</v>
      </c>
      <c r="D273" s="12">
        <f>D274+D275</f>
        <v>0</v>
      </c>
      <c r="E273" s="12">
        <f>E274+E275</f>
        <v>0</v>
      </c>
    </row>
    <row r="274" spans="1:5" ht="15.75" thickBot="1" x14ac:dyDescent="0.3">
      <c r="A274" s="441" t="s">
        <v>50</v>
      </c>
      <c r="B274" s="9">
        <v>0</v>
      </c>
      <c r="C274" s="9">
        <v>0</v>
      </c>
      <c r="D274" s="9">
        <v>0</v>
      </c>
      <c r="E274" s="9">
        <v>0</v>
      </c>
    </row>
    <row r="275" spans="1:5" ht="15.75" thickBot="1" x14ac:dyDescent="0.3">
      <c r="A275" s="441" t="s">
        <v>51</v>
      </c>
      <c r="B275" s="9">
        <v>0</v>
      </c>
      <c r="C275" s="9">
        <v>0</v>
      </c>
      <c r="D275" s="9">
        <v>0</v>
      </c>
      <c r="E275" s="9">
        <v>0</v>
      </c>
    </row>
    <row r="276" spans="1:5" ht="15.75" thickBot="1" x14ac:dyDescent="0.3">
      <c r="A276" s="440" t="s">
        <v>25</v>
      </c>
      <c r="B276" s="12">
        <f>B277+B278</f>
        <v>0</v>
      </c>
      <c r="C276" s="12">
        <f>C277+C278</f>
        <v>0</v>
      </c>
      <c r="D276" s="12">
        <f>D277+D278</f>
        <v>0</v>
      </c>
      <c r="E276" s="12">
        <f>E277+E278</f>
        <v>0</v>
      </c>
    </row>
    <row r="277" spans="1:5" ht="15.75" thickBot="1" x14ac:dyDescent="0.3">
      <c r="A277" s="441" t="s">
        <v>50</v>
      </c>
      <c r="B277" s="9">
        <v>0</v>
      </c>
      <c r="C277" s="9">
        <v>0</v>
      </c>
      <c r="D277" s="9">
        <v>0</v>
      </c>
      <c r="E277" s="9">
        <v>0</v>
      </c>
    </row>
    <row r="278" spans="1:5" ht="15.75" thickBot="1" x14ac:dyDescent="0.3">
      <c r="A278" s="441" t="s">
        <v>51</v>
      </c>
      <c r="B278" s="9">
        <v>0</v>
      </c>
      <c r="C278" s="9">
        <v>0</v>
      </c>
      <c r="D278" s="9">
        <v>0</v>
      </c>
      <c r="E278" s="9">
        <v>0</v>
      </c>
    </row>
    <row r="279" spans="1:5" ht="15.75" thickBot="1" x14ac:dyDescent="0.3">
      <c r="A279" s="440" t="s">
        <v>3</v>
      </c>
      <c r="B279" s="12">
        <f>B280+B281</f>
        <v>0</v>
      </c>
      <c r="C279" s="12">
        <f>C280+C281</f>
        <v>0</v>
      </c>
      <c r="D279" s="12">
        <f>D280+D281</f>
        <v>0</v>
      </c>
      <c r="E279" s="12">
        <f>E280+E281</f>
        <v>0</v>
      </c>
    </row>
    <row r="280" spans="1:5" ht="15.75" thickBot="1" x14ac:dyDescent="0.3">
      <c r="A280" s="441" t="s">
        <v>50</v>
      </c>
      <c r="B280" s="9">
        <v>0</v>
      </c>
      <c r="C280" s="9">
        <v>0</v>
      </c>
      <c r="D280" s="9">
        <v>0</v>
      </c>
      <c r="E280" s="9">
        <v>0</v>
      </c>
    </row>
    <row r="281" spans="1:5" ht="15.75" thickBot="1" x14ac:dyDescent="0.3">
      <c r="A281" s="441" t="s">
        <v>51</v>
      </c>
      <c r="B281" s="9">
        <v>0</v>
      </c>
      <c r="C281" s="9">
        <v>0</v>
      </c>
      <c r="D281" s="9">
        <v>0</v>
      </c>
      <c r="E281" s="9">
        <v>0</v>
      </c>
    </row>
    <row r="282" spans="1:5" ht="15.75" thickBot="1" x14ac:dyDescent="0.3">
      <c r="A282" s="436" t="s">
        <v>198</v>
      </c>
      <c r="B282" s="23">
        <f>B279+B276+B273+B270+B267+B264+B261</f>
        <v>10000</v>
      </c>
      <c r="C282" s="23">
        <f>C279+C276+C273+C270+C267+C264+C261</f>
        <v>15000</v>
      </c>
      <c r="D282" s="23">
        <f>D279+D276+D273+D270+D267+D264+D261</f>
        <v>15000</v>
      </c>
      <c r="E282" s="23">
        <f>E279+E276+E273+E270+E267+E264+E261</f>
        <v>15000</v>
      </c>
    </row>
    <row r="283" spans="1:5" ht="15.75" thickBot="1" x14ac:dyDescent="0.3">
      <c r="A283" s="25" t="s">
        <v>36</v>
      </c>
      <c r="B283" s="26">
        <f>IF(B282-B253=0,0,"Error")</f>
        <v>0</v>
      </c>
      <c r="C283" s="26">
        <f>IF(C282-C253=0,0,"Error")</f>
        <v>0</v>
      </c>
      <c r="D283" s="26">
        <f>IF(D282-D253=0,0,"Error")</f>
        <v>0</v>
      </c>
      <c r="E283" s="26">
        <f>IF(E282-E253=0,0,"Error")</f>
        <v>0</v>
      </c>
    </row>
    <row r="284" spans="1:5" ht="15.75" thickBot="1" x14ac:dyDescent="0.3">
      <c r="A284" s="787" t="s">
        <v>38</v>
      </c>
      <c r="B284" s="788"/>
      <c r="C284" s="788"/>
      <c r="D284" s="788"/>
      <c r="E284" s="789"/>
    </row>
    <row r="285" spans="1:5" ht="15.75" thickBot="1" x14ac:dyDescent="0.3">
      <c r="A285" s="524" t="s">
        <v>39</v>
      </c>
      <c r="B285" s="544"/>
      <c r="C285" s="544"/>
      <c r="D285" s="544"/>
      <c r="E285" s="526"/>
    </row>
    <row r="286" spans="1:5" ht="15.75" thickBot="1" x14ac:dyDescent="0.3">
      <c r="A286" s="442" t="s">
        <v>45</v>
      </c>
      <c r="B286" s="545" t="s">
        <v>825</v>
      </c>
      <c r="C286" s="547"/>
      <c r="D286" s="547"/>
      <c r="E286" s="548"/>
    </row>
    <row r="287" spans="1:5" ht="30.75" customHeight="1" thickBot="1" x14ac:dyDescent="0.3">
      <c r="A287" s="21" t="s">
        <v>28</v>
      </c>
      <c r="B287" s="534" t="s">
        <v>826</v>
      </c>
      <c r="C287" s="536"/>
      <c r="D287" s="785" t="s">
        <v>53</v>
      </c>
      <c r="E287" s="786"/>
    </row>
    <row r="288" spans="1:5" ht="29.25" customHeight="1" thickBot="1" x14ac:dyDescent="0.3">
      <c r="A288" s="4" t="s">
        <v>9</v>
      </c>
      <c r="B288" s="757" t="s">
        <v>827</v>
      </c>
      <c r="C288" s="758"/>
      <c r="D288" s="758"/>
      <c r="E288" s="759"/>
    </row>
    <row r="289" spans="1:6" ht="15.75" thickBot="1" x14ac:dyDescent="0.3">
      <c r="A289" s="4" t="s">
        <v>14</v>
      </c>
      <c r="B289" s="531" t="s">
        <v>199</v>
      </c>
      <c r="C289" s="532"/>
      <c r="D289" s="532"/>
      <c r="E289" s="533"/>
    </row>
    <row r="290" spans="1:6" x14ac:dyDescent="0.25">
      <c r="A290" s="516"/>
      <c r="B290" s="19">
        <v>2019</v>
      </c>
      <c r="C290" s="19">
        <v>2020</v>
      </c>
      <c r="D290" s="19">
        <v>2021</v>
      </c>
      <c r="E290" s="19">
        <v>2022</v>
      </c>
    </row>
    <row r="291" spans="1:6" ht="15.75" thickBot="1" x14ac:dyDescent="0.3">
      <c r="A291" s="517"/>
      <c r="B291" s="20" t="s">
        <v>5</v>
      </c>
      <c r="C291" s="20" t="s">
        <v>6</v>
      </c>
      <c r="D291" s="20" t="s">
        <v>6</v>
      </c>
      <c r="E291" s="20" t="s">
        <v>6</v>
      </c>
    </row>
    <row r="292" spans="1:6" ht="15.75" thickBot="1" x14ac:dyDescent="0.3">
      <c r="A292" s="4" t="s">
        <v>8</v>
      </c>
      <c r="B292" s="6">
        <v>1</v>
      </c>
      <c r="C292" s="6">
        <v>1</v>
      </c>
      <c r="D292" s="6"/>
      <c r="E292" s="6">
        <v>0</v>
      </c>
    </row>
    <row r="293" spans="1:6" ht="15.75" thickBot="1" x14ac:dyDescent="0.3">
      <c r="A293" s="4" t="s">
        <v>15</v>
      </c>
      <c r="B293" s="6">
        <f>B311</f>
        <v>33540</v>
      </c>
      <c r="C293" s="6">
        <f>C311</f>
        <v>26283</v>
      </c>
      <c r="D293" s="6">
        <f>D311</f>
        <v>0</v>
      </c>
      <c r="E293" s="6">
        <f>E311</f>
        <v>0</v>
      </c>
    </row>
    <row r="294" spans="1:6" ht="15.75" thickBot="1" x14ac:dyDescent="0.3">
      <c r="A294" s="4" t="s">
        <v>23</v>
      </c>
      <c r="B294" s="6">
        <f>B293/B292</f>
        <v>33540</v>
      </c>
      <c r="C294" s="6">
        <f>C293/C292</f>
        <v>26283</v>
      </c>
      <c r="D294" s="6"/>
      <c r="E294" s="6"/>
    </row>
    <row r="295" spans="1:6" ht="15.75" thickBot="1" x14ac:dyDescent="0.3">
      <c r="A295" s="4" t="s">
        <v>16</v>
      </c>
      <c r="B295" s="328" t="s">
        <v>22</v>
      </c>
      <c r="C295" s="8">
        <f>C292/B292-1</f>
        <v>0</v>
      </c>
      <c r="D295" s="8"/>
      <c r="E295" s="8"/>
    </row>
    <row r="296" spans="1:6" ht="15.75" thickBot="1" x14ac:dyDescent="0.3">
      <c r="A296" s="4" t="s">
        <v>17</v>
      </c>
      <c r="B296" s="328" t="s">
        <v>22</v>
      </c>
      <c r="C296" s="8">
        <f>C293/B293-1</f>
        <v>-0.21636851520572453</v>
      </c>
      <c r="D296" s="8"/>
      <c r="E296" s="8"/>
    </row>
    <row r="297" spans="1:6" ht="15.75" thickBot="1" x14ac:dyDescent="0.3">
      <c r="A297" s="4" t="s">
        <v>18</v>
      </c>
      <c r="B297" s="328" t="s">
        <v>22</v>
      </c>
      <c r="C297" s="8">
        <f>C294/B294-1</f>
        <v>-0.21636851520572453</v>
      </c>
      <c r="D297" s="8"/>
      <c r="E297" s="8"/>
    </row>
    <row r="298" spans="1:6" ht="15.75" thickBot="1" x14ac:dyDescent="0.3">
      <c r="A298" s="534" t="s">
        <v>194</v>
      </c>
      <c r="B298" s="535"/>
      <c r="C298" s="535"/>
      <c r="D298" s="535"/>
      <c r="E298" s="536"/>
    </row>
    <row r="299" spans="1:6" x14ac:dyDescent="0.25">
      <c r="A299" s="516"/>
      <c r="B299" s="19">
        <v>2019</v>
      </c>
      <c r="C299" s="19">
        <v>2020</v>
      </c>
      <c r="D299" s="19">
        <v>2021</v>
      </c>
      <c r="E299" s="19">
        <v>2022</v>
      </c>
    </row>
    <row r="300" spans="1:6" ht="15.75" thickBot="1" x14ac:dyDescent="0.3">
      <c r="A300" s="517"/>
      <c r="B300" s="20" t="s">
        <v>5</v>
      </c>
      <c r="C300" s="20" t="s">
        <v>6</v>
      </c>
      <c r="D300" s="20" t="s">
        <v>6</v>
      </c>
      <c r="E300" s="20" t="s">
        <v>6</v>
      </c>
      <c r="F300" s="113"/>
    </row>
    <row r="301" spans="1:6" ht="15.75" thickBot="1" x14ac:dyDescent="0.3">
      <c r="A301" s="120" t="s">
        <v>40</v>
      </c>
      <c r="B301" s="40">
        <f>B302+B303+B304+B305</f>
        <v>1500</v>
      </c>
      <c r="C301" s="40">
        <f t="shared" ref="C301:E301" si="4">C302+C303+C304+C305</f>
        <v>0</v>
      </c>
      <c r="D301" s="40">
        <f t="shared" si="4"/>
        <v>0</v>
      </c>
      <c r="E301" s="40">
        <f t="shared" si="4"/>
        <v>0</v>
      </c>
    </row>
    <row r="302" spans="1:6" ht="15.75" thickBot="1" x14ac:dyDescent="0.3">
      <c r="A302" s="121" t="s">
        <v>828</v>
      </c>
      <c r="B302" s="40">
        <v>1500</v>
      </c>
      <c r="C302" s="40">
        <v>0</v>
      </c>
      <c r="D302" s="40">
        <v>0</v>
      </c>
      <c r="E302" s="40">
        <v>0</v>
      </c>
    </row>
    <row r="303" spans="1:6" ht="15.75" thickBot="1" x14ac:dyDescent="0.3">
      <c r="A303" s="121" t="s">
        <v>54</v>
      </c>
      <c r="B303" s="40">
        <v>0</v>
      </c>
      <c r="C303" s="40">
        <v>0</v>
      </c>
      <c r="D303" s="40">
        <v>0</v>
      </c>
      <c r="E303" s="40">
        <v>0</v>
      </c>
    </row>
    <row r="304" spans="1:6" ht="15.75" thickBot="1" x14ac:dyDescent="0.3">
      <c r="A304" s="121" t="s">
        <v>829</v>
      </c>
      <c r="B304" s="40">
        <v>0</v>
      </c>
      <c r="C304" s="40">
        <v>0</v>
      </c>
      <c r="D304" s="40">
        <v>0</v>
      </c>
      <c r="E304" s="40">
        <v>0</v>
      </c>
    </row>
    <row r="305" spans="1:5" ht="15.75" thickBot="1" x14ac:dyDescent="0.3">
      <c r="A305" s="121" t="s">
        <v>830</v>
      </c>
      <c r="B305" s="40">
        <v>0</v>
      </c>
      <c r="C305" s="40">
        <v>0</v>
      </c>
      <c r="D305" s="40">
        <v>0</v>
      </c>
      <c r="E305" s="40">
        <v>0</v>
      </c>
    </row>
    <row r="306" spans="1:5" ht="15.75" thickBot="1" x14ac:dyDescent="0.3">
      <c r="A306" s="120" t="s">
        <v>41</v>
      </c>
      <c r="B306" s="40">
        <f>B307+B308+B309+B310</f>
        <v>32040</v>
      </c>
      <c r="C306" s="40">
        <f>C307+C308+C309+C310</f>
        <v>26283</v>
      </c>
      <c r="D306" s="40">
        <f>D307+D308+D309+D310</f>
        <v>0</v>
      </c>
      <c r="E306" s="40">
        <f>E307+E308+E309+E310</f>
        <v>0</v>
      </c>
    </row>
    <row r="307" spans="1:5" ht="15.75" thickBot="1" x14ac:dyDescent="0.3">
      <c r="A307" s="121" t="s">
        <v>828</v>
      </c>
      <c r="B307" s="40">
        <v>32040</v>
      </c>
      <c r="C307" s="40">
        <v>26283</v>
      </c>
      <c r="D307" s="40">
        <v>0</v>
      </c>
      <c r="E307" s="40">
        <v>0</v>
      </c>
    </row>
    <row r="308" spans="1:5" ht="15.75" thickBot="1" x14ac:dyDescent="0.3">
      <c r="A308" s="121" t="s">
        <v>54</v>
      </c>
      <c r="B308" s="40">
        <v>0</v>
      </c>
      <c r="C308" s="40">
        <v>0</v>
      </c>
      <c r="D308" s="40">
        <v>0</v>
      </c>
      <c r="E308" s="40">
        <v>0</v>
      </c>
    </row>
    <row r="309" spans="1:5" ht="15.75" thickBot="1" x14ac:dyDescent="0.3">
      <c r="A309" s="121" t="s">
        <v>829</v>
      </c>
      <c r="B309" s="40">
        <v>0</v>
      </c>
      <c r="C309" s="40">
        <v>0</v>
      </c>
      <c r="D309" s="40">
        <v>0</v>
      </c>
      <c r="E309" s="40">
        <v>0</v>
      </c>
    </row>
    <row r="310" spans="1:5" ht="15.75" thickBot="1" x14ac:dyDescent="0.3">
      <c r="A310" s="121" t="s">
        <v>830</v>
      </c>
      <c r="B310" s="40">
        <v>0</v>
      </c>
      <c r="C310" s="40">
        <v>0</v>
      </c>
      <c r="D310" s="40">
        <v>0</v>
      </c>
      <c r="E310" s="40">
        <v>0</v>
      </c>
    </row>
    <row r="311" spans="1:5" ht="15.75" thickBot="1" x14ac:dyDescent="0.3">
      <c r="A311" s="436" t="s">
        <v>34</v>
      </c>
      <c r="B311" s="23">
        <f>B306+B301</f>
        <v>33540</v>
      </c>
      <c r="C311" s="23">
        <f>C306+C301</f>
        <v>26283</v>
      </c>
      <c r="D311" s="23">
        <f>D306+D301</f>
        <v>0</v>
      </c>
      <c r="E311" s="23">
        <f>E306+E301</f>
        <v>0</v>
      </c>
    </row>
    <row r="312" spans="1:5" ht="23.25" thickBot="1" x14ac:dyDescent="0.3">
      <c r="A312" s="443" t="s">
        <v>831</v>
      </c>
      <c r="B312" s="444"/>
      <c r="C312" s="445"/>
      <c r="D312" s="445"/>
      <c r="E312" s="446"/>
    </row>
    <row r="313" spans="1:5" ht="15.75" thickBot="1" x14ac:dyDescent="0.3">
      <c r="A313" s="442" t="s">
        <v>45</v>
      </c>
      <c r="B313" s="545" t="s">
        <v>832</v>
      </c>
      <c r="C313" s="547"/>
      <c r="D313" s="547"/>
      <c r="E313" s="548"/>
    </row>
    <row r="314" spans="1:5" ht="15.75" thickBot="1" x14ac:dyDescent="0.3">
      <c r="A314" s="21" t="s">
        <v>57</v>
      </c>
      <c r="B314" s="534" t="s">
        <v>826</v>
      </c>
      <c r="C314" s="536"/>
      <c r="D314" s="785" t="s">
        <v>53</v>
      </c>
      <c r="E314" s="786"/>
    </row>
    <row r="315" spans="1:5" ht="15.75" thickBot="1" x14ac:dyDescent="0.3">
      <c r="A315" s="4" t="s">
        <v>9</v>
      </c>
      <c r="B315" s="757" t="s">
        <v>833</v>
      </c>
      <c r="C315" s="758"/>
      <c r="D315" s="758"/>
      <c r="E315" s="759"/>
    </row>
    <row r="316" spans="1:5" ht="15.75" thickBot="1" x14ac:dyDescent="0.3">
      <c r="A316" s="4" t="s">
        <v>14</v>
      </c>
      <c r="B316" s="531" t="s">
        <v>199</v>
      </c>
      <c r="C316" s="532"/>
      <c r="D316" s="532"/>
      <c r="E316" s="533"/>
    </row>
    <row r="317" spans="1:5" x14ac:dyDescent="0.25">
      <c r="A317" s="516"/>
      <c r="B317" s="19">
        <v>2019</v>
      </c>
      <c r="C317" s="19">
        <v>2020</v>
      </c>
      <c r="D317" s="19">
        <v>2021</v>
      </c>
      <c r="E317" s="19">
        <v>2022</v>
      </c>
    </row>
    <row r="318" spans="1:5" ht="15.75" thickBot="1" x14ac:dyDescent="0.3">
      <c r="A318" s="517"/>
      <c r="B318" s="20" t="s">
        <v>5</v>
      </c>
      <c r="C318" s="20" t="s">
        <v>6</v>
      </c>
      <c r="D318" s="20" t="s">
        <v>6</v>
      </c>
      <c r="E318" s="20" t="s">
        <v>6</v>
      </c>
    </row>
    <row r="319" spans="1:5" ht="15.75" thickBot="1" x14ac:dyDescent="0.3">
      <c r="A319" s="4" t="s">
        <v>8</v>
      </c>
      <c r="B319" s="6"/>
      <c r="C319" s="6">
        <v>1</v>
      </c>
      <c r="D319" s="6"/>
      <c r="E319" s="6"/>
    </row>
    <row r="320" spans="1:5" ht="15.75" thickBot="1" x14ac:dyDescent="0.3">
      <c r="A320" s="4" t="s">
        <v>15</v>
      </c>
      <c r="B320" s="6">
        <f>B338</f>
        <v>0</v>
      </c>
      <c r="C320" s="6">
        <f>C338</f>
        <v>960</v>
      </c>
      <c r="D320" s="6">
        <f>D338</f>
        <v>0</v>
      </c>
      <c r="E320" s="6">
        <f>E338</f>
        <v>0</v>
      </c>
    </row>
    <row r="321" spans="1:5" ht="15.75" thickBot="1" x14ac:dyDescent="0.3">
      <c r="A321" s="4" t="s">
        <v>23</v>
      </c>
      <c r="B321" s="6"/>
      <c r="C321" s="6">
        <f>C320/C319</f>
        <v>960</v>
      </c>
      <c r="D321" s="6"/>
      <c r="E321" s="6"/>
    </row>
    <row r="322" spans="1:5" ht="15.75" thickBot="1" x14ac:dyDescent="0.3">
      <c r="A322" s="4" t="s">
        <v>16</v>
      </c>
      <c r="B322" s="328" t="s">
        <v>22</v>
      </c>
      <c r="C322" s="8"/>
      <c r="D322" s="8"/>
      <c r="E322" s="8"/>
    </row>
    <row r="323" spans="1:5" ht="15.75" thickBot="1" x14ac:dyDescent="0.3">
      <c r="A323" s="4" t="s">
        <v>17</v>
      </c>
      <c r="B323" s="328" t="s">
        <v>22</v>
      </c>
      <c r="C323" s="8"/>
      <c r="D323" s="8"/>
      <c r="E323" s="8"/>
    </row>
    <row r="324" spans="1:5" ht="15.75" thickBot="1" x14ac:dyDescent="0.3">
      <c r="A324" s="4" t="s">
        <v>18</v>
      </c>
      <c r="B324" s="328" t="s">
        <v>22</v>
      </c>
      <c r="C324" s="8"/>
      <c r="D324" s="8"/>
      <c r="E324" s="8"/>
    </row>
    <row r="325" spans="1:5" ht="15.75" thickBot="1" x14ac:dyDescent="0.3">
      <c r="A325" s="534" t="s">
        <v>200</v>
      </c>
      <c r="B325" s="535"/>
      <c r="C325" s="535"/>
      <c r="D325" s="535"/>
      <c r="E325" s="536"/>
    </row>
    <row r="326" spans="1:5" x14ac:dyDescent="0.25">
      <c r="A326" s="516"/>
      <c r="B326" s="19">
        <v>2019</v>
      </c>
      <c r="C326" s="19">
        <v>2020</v>
      </c>
      <c r="D326" s="19">
        <v>2021</v>
      </c>
      <c r="E326" s="19">
        <v>2022</v>
      </c>
    </row>
    <row r="327" spans="1:5" ht="15.75" thickBot="1" x14ac:dyDescent="0.3">
      <c r="A327" s="517"/>
      <c r="B327" s="20" t="s">
        <v>5</v>
      </c>
      <c r="C327" s="20" t="s">
        <v>6</v>
      </c>
      <c r="D327" s="20" t="s">
        <v>6</v>
      </c>
      <c r="E327" s="20" t="s">
        <v>6</v>
      </c>
    </row>
    <row r="328" spans="1:5" ht="15.75" thickBot="1" x14ac:dyDescent="0.3">
      <c r="A328" s="120" t="s">
        <v>40</v>
      </c>
      <c r="B328" s="40">
        <f>B329+B330+B331+B332</f>
        <v>0</v>
      </c>
      <c r="C328" s="40">
        <f>C329+C330+C331+C332</f>
        <v>0</v>
      </c>
      <c r="D328" s="40">
        <f>D329+D330+D331+D332</f>
        <v>0</v>
      </c>
      <c r="E328" s="40">
        <f>E329+E330+E331+E332</f>
        <v>0</v>
      </c>
    </row>
    <row r="329" spans="1:5" ht="15.75" thickBot="1" x14ac:dyDescent="0.3">
      <c r="A329" s="121" t="s">
        <v>828</v>
      </c>
      <c r="B329" s="40">
        <v>0</v>
      </c>
      <c r="C329" s="40">
        <v>0</v>
      </c>
      <c r="D329" s="40">
        <v>0</v>
      </c>
      <c r="E329" s="40">
        <v>0</v>
      </c>
    </row>
    <row r="330" spans="1:5" ht="15.75" thickBot="1" x14ac:dyDescent="0.3">
      <c r="A330" s="121" t="s">
        <v>54</v>
      </c>
      <c r="B330" s="40">
        <v>0</v>
      </c>
      <c r="C330" s="40">
        <v>0</v>
      </c>
      <c r="D330" s="40">
        <v>0</v>
      </c>
      <c r="E330" s="40">
        <v>0</v>
      </c>
    </row>
    <row r="331" spans="1:5" ht="15.75" thickBot="1" x14ac:dyDescent="0.3">
      <c r="A331" s="121" t="s">
        <v>829</v>
      </c>
      <c r="B331" s="40">
        <v>0</v>
      </c>
      <c r="C331" s="40">
        <v>0</v>
      </c>
      <c r="D331" s="40">
        <v>0</v>
      </c>
      <c r="E331" s="40">
        <v>0</v>
      </c>
    </row>
    <row r="332" spans="1:5" ht="15.75" thickBot="1" x14ac:dyDescent="0.3">
      <c r="A332" s="121" t="s">
        <v>830</v>
      </c>
      <c r="B332" s="40">
        <v>0</v>
      </c>
      <c r="C332" s="40">
        <v>0</v>
      </c>
      <c r="D332" s="40">
        <v>0</v>
      </c>
      <c r="E332" s="40">
        <v>0</v>
      </c>
    </row>
    <row r="333" spans="1:5" ht="15.75" thickBot="1" x14ac:dyDescent="0.3">
      <c r="A333" s="120" t="s">
        <v>41</v>
      </c>
      <c r="B333" s="40">
        <f>B334+B335+B336+B337</f>
        <v>0</v>
      </c>
      <c r="C333" s="40">
        <f>C334+C335+C336+C337</f>
        <v>960</v>
      </c>
      <c r="D333" s="40">
        <f>D334+D335+D336+D337</f>
        <v>0</v>
      </c>
      <c r="E333" s="40">
        <f>E334+E335+E336+E337</f>
        <v>0</v>
      </c>
    </row>
    <row r="334" spans="1:5" ht="15.75" thickBot="1" x14ac:dyDescent="0.3">
      <c r="A334" s="121" t="s">
        <v>828</v>
      </c>
      <c r="B334" s="40">
        <v>0</v>
      </c>
      <c r="C334" s="40">
        <v>960</v>
      </c>
      <c r="D334" s="40">
        <v>0</v>
      </c>
      <c r="E334" s="40">
        <v>0</v>
      </c>
    </row>
    <row r="335" spans="1:5" ht="15.75" thickBot="1" x14ac:dyDescent="0.3">
      <c r="A335" s="121" t="s">
        <v>54</v>
      </c>
      <c r="B335" s="40">
        <v>0</v>
      </c>
      <c r="C335" s="40">
        <v>0</v>
      </c>
      <c r="D335" s="40">
        <v>0</v>
      </c>
      <c r="E335" s="40">
        <v>0</v>
      </c>
    </row>
    <row r="336" spans="1:5" ht="15.75" thickBot="1" x14ac:dyDescent="0.3">
      <c r="A336" s="121" t="s">
        <v>829</v>
      </c>
      <c r="B336" s="40">
        <v>0</v>
      </c>
      <c r="C336" s="40">
        <v>0</v>
      </c>
      <c r="D336" s="40">
        <v>0</v>
      </c>
      <c r="E336" s="40">
        <v>0</v>
      </c>
    </row>
    <row r="337" spans="1:5" ht="15.75" thickBot="1" x14ac:dyDescent="0.3">
      <c r="A337" s="121" t="s">
        <v>830</v>
      </c>
      <c r="B337" s="40">
        <v>0</v>
      </c>
      <c r="C337" s="40">
        <v>0</v>
      </c>
      <c r="D337" s="40">
        <v>0</v>
      </c>
      <c r="E337" s="40">
        <v>0</v>
      </c>
    </row>
    <row r="338" spans="1:5" ht="15.75" thickBot="1" x14ac:dyDescent="0.3">
      <c r="A338" s="447" t="s">
        <v>78</v>
      </c>
      <c r="B338" s="23">
        <f>B333+B328</f>
        <v>0</v>
      </c>
      <c r="C338" s="23">
        <f>C333+C328</f>
        <v>960</v>
      </c>
      <c r="D338" s="23">
        <f>D333+D328</f>
        <v>0</v>
      </c>
      <c r="E338" s="23">
        <f>E333+E328</f>
        <v>0</v>
      </c>
    </row>
    <row r="339" spans="1:5" ht="23.25" thickBot="1" x14ac:dyDescent="0.3">
      <c r="A339" s="122" t="s">
        <v>834</v>
      </c>
      <c r="B339" s="445"/>
      <c r="C339" s="445"/>
      <c r="D339" s="445"/>
      <c r="E339" s="446"/>
    </row>
    <row r="340" spans="1:5" ht="15.75" thickBot="1" x14ac:dyDescent="0.3">
      <c r="A340" s="442" t="s">
        <v>45</v>
      </c>
      <c r="B340" s="784" t="s">
        <v>835</v>
      </c>
      <c r="C340" s="782"/>
      <c r="D340" s="782"/>
      <c r="E340" s="783"/>
    </row>
    <row r="341" spans="1:5" ht="34.5" thickBot="1" x14ac:dyDescent="0.3">
      <c r="A341" s="21" t="s">
        <v>79</v>
      </c>
      <c r="B341" s="779" t="s">
        <v>836</v>
      </c>
      <c r="C341" s="780"/>
      <c r="D341" s="41" t="s">
        <v>53</v>
      </c>
      <c r="E341" s="448"/>
    </row>
    <row r="342" spans="1:5" ht="22.5" customHeight="1" thickBot="1" x14ac:dyDescent="0.3">
      <c r="A342" s="4" t="s">
        <v>9</v>
      </c>
      <c r="B342" s="757" t="s">
        <v>837</v>
      </c>
      <c r="C342" s="758"/>
      <c r="D342" s="758"/>
      <c r="E342" s="759"/>
    </row>
    <row r="343" spans="1:5" ht="15.75" thickBot="1" x14ac:dyDescent="0.3">
      <c r="A343" s="4" t="s">
        <v>14</v>
      </c>
      <c r="B343" s="531" t="s">
        <v>199</v>
      </c>
      <c r="C343" s="532"/>
      <c r="D343" s="532"/>
      <c r="E343" s="533"/>
    </row>
    <row r="344" spans="1:5" x14ac:dyDescent="0.25">
      <c r="A344" s="516"/>
      <c r="B344" s="19">
        <v>2019</v>
      </c>
      <c r="C344" s="19">
        <v>2020</v>
      </c>
      <c r="D344" s="19">
        <v>2021</v>
      </c>
      <c r="E344" s="19">
        <v>2022</v>
      </c>
    </row>
    <row r="345" spans="1:5" ht="15.75" thickBot="1" x14ac:dyDescent="0.3">
      <c r="A345" s="517"/>
      <c r="B345" s="20" t="s">
        <v>5</v>
      </c>
      <c r="C345" s="20" t="s">
        <v>6</v>
      </c>
      <c r="D345" s="20" t="s">
        <v>6</v>
      </c>
      <c r="E345" s="20" t="s">
        <v>6</v>
      </c>
    </row>
    <row r="346" spans="1:5" ht="15.75" thickBot="1" x14ac:dyDescent="0.3">
      <c r="A346" s="4" t="s">
        <v>8</v>
      </c>
      <c r="B346" s="6">
        <v>1</v>
      </c>
      <c r="C346" s="6">
        <v>1</v>
      </c>
      <c r="D346" s="6">
        <v>1</v>
      </c>
      <c r="E346" s="6">
        <v>1</v>
      </c>
    </row>
    <row r="347" spans="1:5" ht="15.75" thickBot="1" x14ac:dyDescent="0.3">
      <c r="A347" s="4" t="s">
        <v>15</v>
      </c>
      <c r="B347" s="6">
        <f>B361</f>
        <v>4000</v>
      </c>
      <c r="C347" s="6">
        <f>C361</f>
        <v>8500</v>
      </c>
      <c r="D347" s="6">
        <f>D361</f>
        <v>1000</v>
      </c>
      <c r="E347" s="6">
        <f>E361</f>
        <v>500</v>
      </c>
    </row>
    <row r="348" spans="1:5" ht="15.75" thickBot="1" x14ac:dyDescent="0.3">
      <c r="A348" s="4" t="s">
        <v>23</v>
      </c>
      <c r="B348" s="6">
        <f>B347/B346</f>
        <v>4000</v>
      </c>
      <c r="C348" s="6">
        <f>C347/C346</f>
        <v>8500</v>
      </c>
      <c r="D348" s="6">
        <f>D347/D346</f>
        <v>1000</v>
      </c>
      <c r="E348" s="6">
        <f>E347/E346</f>
        <v>500</v>
      </c>
    </row>
    <row r="349" spans="1:5" ht="15.75" thickBot="1" x14ac:dyDescent="0.3">
      <c r="A349" s="4" t="s">
        <v>16</v>
      </c>
      <c r="B349" s="328" t="s">
        <v>22</v>
      </c>
      <c r="C349" s="8">
        <f t="shared" ref="C349:E351" si="5">C346/B346-1</f>
        <v>0</v>
      </c>
      <c r="D349" s="8">
        <f t="shared" si="5"/>
        <v>0</v>
      </c>
      <c r="E349" s="8">
        <f t="shared" si="5"/>
        <v>0</v>
      </c>
    </row>
    <row r="350" spans="1:5" ht="15.75" thickBot="1" x14ac:dyDescent="0.3">
      <c r="A350" s="4" t="s">
        <v>17</v>
      </c>
      <c r="B350" s="328" t="s">
        <v>22</v>
      </c>
      <c r="C350" s="8">
        <f t="shared" si="5"/>
        <v>1.125</v>
      </c>
      <c r="D350" s="8">
        <f t="shared" si="5"/>
        <v>-0.88235294117647056</v>
      </c>
      <c r="E350" s="8">
        <f t="shared" si="5"/>
        <v>-0.5</v>
      </c>
    </row>
    <row r="351" spans="1:5" ht="15.75" thickBot="1" x14ac:dyDescent="0.3">
      <c r="A351" s="4" t="s">
        <v>18</v>
      </c>
      <c r="B351" s="328" t="s">
        <v>22</v>
      </c>
      <c r="C351" s="8">
        <f t="shared" si="5"/>
        <v>1.125</v>
      </c>
      <c r="D351" s="8">
        <f t="shared" si="5"/>
        <v>-0.88235294117647056</v>
      </c>
      <c r="E351" s="8">
        <f t="shared" si="5"/>
        <v>-0.5</v>
      </c>
    </row>
    <row r="352" spans="1:5" ht="15.75" thickBot="1" x14ac:dyDescent="0.3">
      <c r="A352" s="534" t="s">
        <v>838</v>
      </c>
      <c r="B352" s="535"/>
      <c r="C352" s="535"/>
      <c r="D352" s="535"/>
      <c r="E352" s="536"/>
    </row>
    <row r="353" spans="1:5" x14ac:dyDescent="0.25">
      <c r="A353" s="516"/>
      <c r="B353" s="19">
        <v>2019</v>
      </c>
      <c r="C353" s="19">
        <v>2020</v>
      </c>
      <c r="D353" s="19">
        <v>2021</v>
      </c>
      <c r="E353" s="19">
        <v>2022</v>
      </c>
    </row>
    <row r="354" spans="1:5" ht="15.75" thickBot="1" x14ac:dyDescent="0.3">
      <c r="A354" s="517"/>
      <c r="B354" s="20" t="s">
        <v>5</v>
      </c>
      <c r="C354" s="20" t="s">
        <v>6</v>
      </c>
      <c r="D354" s="20" t="s">
        <v>6</v>
      </c>
      <c r="E354" s="20" t="s">
        <v>6</v>
      </c>
    </row>
    <row r="355" spans="1:5" ht="15.75" thickBot="1" x14ac:dyDescent="0.3">
      <c r="A355" s="1" t="s">
        <v>40</v>
      </c>
      <c r="B355" s="449">
        <v>0</v>
      </c>
      <c r="C355" s="9">
        <v>0</v>
      </c>
      <c r="D355" s="9">
        <v>0</v>
      </c>
      <c r="E355" s="9">
        <v>0</v>
      </c>
    </row>
    <row r="356" spans="1:5" ht="15.75" thickBot="1" x14ac:dyDescent="0.3">
      <c r="A356" s="1" t="s">
        <v>41</v>
      </c>
      <c r="B356" s="12">
        <f>SUM(B357:B360)</f>
        <v>4000</v>
      </c>
      <c r="C356" s="40">
        <f>SUM(C357:C360)</f>
        <v>8500</v>
      </c>
      <c r="D356" s="40">
        <f t="shared" ref="D356:E356" si="6">SUM(D357:D360)</f>
        <v>1000</v>
      </c>
      <c r="E356" s="40">
        <f t="shared" si="6"/>
        <v>500</v>
      </c>
    </row>
    <row r="357" spans="1:5" ht="15.75" thickBot="1" x14ac:dyDescent="0.3">
      <c r="A357" s="11" t="s">
        <v>50</v>
      </c>
      <c r="B357" s="12">
        <v>4000</v>
      </c>
      <c r="C357" s="40">
        <v>8500</v>
      </c>
      <c r="D357" s="9">
        <v>1000</v>
      </c>
      <c r="E357" s="9">
        <v>500</v>
      </c>
    </row>
    <row r="358" spans="1:5" ht="15.75" thickBot="1" x14ac:dyDescent="0.3">
      <c r="A358" s="11" t="s">
        <v>54</v>
      </c>
      <c r="B358" s="450"/>
      <c r="C358" s="40">
        <v>0</v>
      </c>
      <c r="D358" s="9">
        <v>0</v>
      </c>
      <c r="E358" s="9">
        <v>0</v>
      </c>
    </row>
    <row r="359" spans="1:5" ht="15.75" thickBot="1" x14ac:dyDescent="0.3">
      <c r="A359" s="11" t="s">
        <v>55</v>
      </c>
      <c r="B359" s="450"/>
      <c r="C359" s="40">
        <v>0</v>
      </c>
      <c r="D359" s="9">
        <v>0</v>
      </c>
      <c r="E359" s="9">
        <v>0</v>
      </c>
    </row>
    <row r="360" spans="1:5" ht="15.75" thickBot="1" x14ac:dyDescent="0.3">
      <c r="A360" s="11" t="s">
        <v>56</v>
      </c>
      <c r="B360" s="450"/>
      <c r="C360" s="40">
        <v>0</v>
      </c>
      <c r="D360" s="9">
        <v>0</v>
      </c>
      <c r="E360" s="9">
        <v>0</v>
      </c>
    </row>
    <row r="361" spans="1:5" ht="15.75" thickBot="1" x14ac:dyDescent="0.3">
      <c r="A361" s="436" t="s">
        <v>839</v>
      </c>
      <c r="B361" s="23">
        <f>B356+B355</f>
        <v>4000</v>
      </c>
      <c r="C361" s="23">
        <f>C356+C355</f>
        <v>8500</v>
      </c>
      <c r="D361" s="23">
        <f>D356+D355</f>
        <v>1000</v>
      </c>
      <c r="E361" s="23">
        <f>E356+E355</f>
        <v>500</v>
      </c>
    </row>
    <row r="362" spans="1:5" ht="15.75" thickBot="1" x14ac:dyDescent="0.3">
      <c r="A362" s="451" t="s">
        <v>840</v>
      </c>
      <c r="B362" s="444"/>
      <c r="C362" s="445"/>
      <c r="D362" s="445"/>
      <c r="E362" s="446"/>
    </row>
    <row r="363" spans="1:5" ht="15.75" thickBot="1" x14ac:dyDescent="0.3">
      <c r="A363" s="442" t="s">
        <v>45</v>
      </c>
      <c r="B363" s="784" t="s">
        <v>835</v>
      </c>
      <c r="C363" s="782"/>
      <c r="D363" s="782"/>
      <c r="E363" s="783"/>
    </row>
    <row r="364" spans="1:5" ht="34.5" thickBot="1" x14ac:dyDescent="0.3">
      <c r="A364" s="21" t="s">
        <v>81</v>
      </c>
      <c r="B364" s="779" t="s">
        <v>841</v>
      </c>
      <c r="C364" s="780"/>
      <c r="D364" s="41" t="s">
        <v>53</v>
      </c>
      <c r="E364" s="448"/>
    </row>
    <row r="365" spans="1:5" ht="15.75" thickBot="1" x14ac:dyDescent="0.3">
      <c r="A365" s="4" t="s">
        <v>9</v>
      </c>
      <c r="B365" s="757" t="s">
        <v>842</v>
      </c>
      <c r="C365" s="758"/>
      <c r="D365" s="758"/>
      <c r="E365" s="759"/>
    </row>
    <row r="366" spans="1:5" ht="15.75" thickBot="1" x14ac:dyDescent="0.3">
      <c r="A366" s="4" t="s">
        <v>14</v>
      </c>
      <c r="B366" s="531" t="s">
        <v>199</v>
      </c>
      <c r="C366" s="532"/>
      <c r="D366" s="532"/>
      <c r="E366" s="533"/>
    </row>
    <row r="367" spans="1:5" x14ac:dyDescent="0.25">
      <c r="A367" s="516"/>
      <c r="B367" s="19">
        <v>2019</v>
      </c>
      <c r="C367" s="19">
        <v>2020</v>
      </c>
      <c r="D367" s="19">
        <v>2021</v>
      </c>
      <c r="E367" s="19">
        <v>2022</v>
      </c>
    </row>
    <row r="368" spans="1:5" ht="15.75" thickBot="1" x14ac:dyDescent="0.3">
      <c r="A368" s="517"/>
      <c r="B368" s="20" t="s">
        <v>5</v>
      </c>
      <c r="C368" s="20" t="s">
        <v>6</v>
      </c>
      <c r="D368" s="20" t="s">
        <v>6</v>
      </c>
      <c r="E368" s="20" t="s">
        <v>6</v>
      </c>
    </row>
    <row r="369" spans="1:5" ht="15.75" thickBot="1" x14ac:dyDescent="0.3">
      <c r="A369" s="4" t="s">
        <v>8</v>
      </c>
      <c r="B369" s="6"/>
      <c r="C369" s="6">
        <v>1</v>
      </c>
      <c r="D369" s="6"/>
      <c r="E369" s="6"/>
    </row>
    <row r="370" spans="1:5" ht="15.75" thickBot="1" x14ac:dyDescent="0.3">
      <c r="A370" s="4" t="s">
        <v>15</v>
      </c>
      <c r="B370" s="6">
        <f>B384</f>
        <v>0</v>
      </c>
      <c r="C370" s="6">
        <f>C384</f>
        <v>800</v>
      </c>
      <c r="D370" s="6">
        <f>D384</f>
        <v>0</v>
      </c>
      <c r="E370" s="6">
        <f>E384</f>
        <v>0</v>
      </c>
    </row>
    <row r="371" spans="1:5" ht="15.75" thickBot="1" x14ac:dyDescent="0.3">
      <c r="A371" s="4" t="s">
        <v>23</v>
      </c>
      <c r="B371" s="6"/>
      <c r="C371" s="6">
        <f>C370/C369</f>
        <v>800</v>
      </c>
      <c r="D371" s="6"/>
      <c r="E371" s="6"/>
    </row>
    <row r="372" spans="1:5" ht="15.75" thickBot="1" x14ac:dyDescent="0.3">
      <c r="A372" s="4" t="s">
        <v>16</v>
      </c>
      <c r="B372" s="328" t="s">
        <v>22</v>
      </c>
      <c r="C372" s="8"/>
      <c r="D372" s="8"/>
      <c r="E372" s="8"/>
    </row>
    <row r="373" spans="1:5" ht="15.75" thickBot="1" x14ac:dyDescent="0.3">
      <c r="A373" s="4" t="s">
        <v>17</v>
      </c>
      <c r="B373" s="328" t="s">
        <v>22</v>
      </c>
      <c r="C373" s="8"/>
      <c r="D373" s="8"/>
      <c r="E373" s="8"/>
    </row>
    <row r="374" spans="1:5" ht="15.75" thickBot="1" x14ac:dyDescent="0.3">
      <c r="A374" s="4" t="s">
        <v>18</v>
      </c>
      <c r="B374" s="328" t="s">
        <v>22</v>
      </c>
      <c r="C374" s="8"/>
      <c r="D374" s="8"/>
      <c r="E374" s="8"/>
    </row>
    <row r="375" spans="1:5" ht="15.75" thickBot="1" x14ac:dyDescent="0.3">
      <c r="A375" s="534" t="s">
        <v>843</v>
      </c>
      <c r="B375" s="535"/>
      <c r="C375" s="535"/>
      <c r="D375" s="535"/>
      <c r="E375" s="536"/>
    </row>
    <row r="376" spans="1:5" x14ac:dyDescent="0.25">
      <c r="A376" s="516"/>
      <c r="B376" s="19">
        <v>2019</v>
      </c>
      <c r="C376" s="19">
        <v>2020</v>
      </c>
      <c r="D376" s="19">
        <v>2021</v>
      </c>
      <c r="E376" s="19">
        <v>2022</v>
      </c>
    </row>
    <row r="377" spans="1:5" ht="15.75" thickBot="1" x14ac:dyDescent="0.3">
      <c r="A377" s="517"/>
      <c r="B377" s="20" t="s">
        <v>5</v>
      </c>
      <c r="C377" s="20" t="s">
        <v>6</v>
      </c>
      <c r="D377" s="20" t="s">
        <v>6</v>
      </c>
      <c r="E377" s="20" t="s">
        <v>6</v>
      </c>
    </row>
    <row r="378" spans="1:5" ht="15.75" thickBot="1" x14ac:dyDescent="0.3">
      <c r="A378" s="1" t="s">
        <v>40</v>
      </c>
      <c r="B378" s="449">
        <v>0</v>
      </c>
      <c r="C378" s="9">
        <v>0</v>
      </c>
      <c r="D378" s="9">
        <v>0</v>
      </c>
      <c r="E378" s="9">
        <v>0</v>
      </c>
    </row>
    <row r="379" spans="1:5" ht="15.75" thickBot="1" x14ac:dyDescent="0.3">
      <c r="A379" s="1" t="s">
        <v>41</v>
      </c>
      <c r="B379" s="12">
        <f>SUM(B380:B383)</f>
        <v>0</v>
      </c>
      <c r="C379" s="40">
        <f>SUM(C380:C383)</f>
        <v>800</v>
      </c>
      <c r="D379" s="9">
        <f>SUM(D380:D383)</f>
        <v>0</v>
      </c>
      <c r="E379" s="9">
        <f>SUM(E380:E383)</f>
        <v>0</v>
      </c>
    </row>
    <row r="380" spans="1:5" ht="15.75" thickBot="1" x14ac:dyDescent="0.3">
      <c r="A380" s="11" t="s">
        <v>50</v>
      </c>
      <c r="B380" s="12">
        <v>0</v>
      </c>
      <c r="C380" s="40">
        <v>800</v>
      </c>
      <c r="D380" s="9">
        <v>0</v>
      </c>
      <c r="E380" s="9">
        <v>0</v>
      </c>
    </row>
    <row r="381" spans="1:5" ht="15.75" thickBot="1" x14ac:dyDescent="0.3">
      <c r="A381" s="11" t="s">
        <v>54</v>
      </c>
      <c r="B381" s="450"/>
      <c r="C381" s="40">
        <v>0</v>
      </c>
      <c r="D381" s="9">
        <v>0</v>
      </c>
      <c r="E381" s="9">
        <v>0</v>
      </c>
    </row>
    <row r="382" spans="1:5" ht="15.75" thickBot="1" x14ac:dyDescent="0.3">
      <c r="A382" s="11" t="s">
        <v>55</v>
      </c>
      <c r="B382" s="450"/>
      <c r="C382" s="40">
        <v>0</v>
      </c>
      <c r="D382" s="9">
        <v>0</v>
      </c>
      <c r="E382" s="9">
        <v>0</v>
      </c>
    </row>
    <row r="383" spans="1:5" ht="15.75" thickBot="1" x14ac:dyDescent="0.3">
      <c r="A383" s="11" t="s">
        <v>56</v>
      </c>
      <c r="B383" s="450"/>
      <c r="C383" s="40">
        <v>0</v>
      </c>
      <c r="D383" s="9">
        <v>0</v>
      </c>
      <c r="E383" s="9">
        <v>0</v>
      </c>
    </row>
    <row r="384" spans="1:5" ht="15.75" thickBot="1" x14ac:dyDescent="0.3">
      <c r="A384" s="436" t="s">
        <v>82</v>
      </c>
      <c r="B384" s="23">
        <f>B379+B378</f>
        <v>0</v>
      </c>
      <c r="C384" s="23">
        <f>C379+C378</f>
        <v>800</v>
      </c>
      <c r="D384" s="23">
        <f>D379+D378</f>
        <v>0</v>
      </c>
      <c r="E384" s="23">
        <f>E379+E378</f>
        <v>0</v>
      </c>
    </row>
    <row r="385" spans="1:5" ht="15.75" thickBot="1" x14ac:dyDescent="0.3">
      <c r="A385" s="452" t="s">
        <v>844</v>
      </c>
      <c r="B385" s="444"/>
      <c r="C385" s="445"/>
      <c r="D385" s="445"/>
      <c r="E385" s="446"/>
    </row>
    <row r="386" spans="1:5" ht="15.75" thickBot="1" x14ac:dyDescent="0.3">
      <c r="A386" s="442" t="s">
        <v>45</v>
      </c>
      <c r="B386" s="784" t="s">
        <v>835</v>
      </c>
      <c r="C386" s="782"/>
      <c r="D386" s="782"/>
      <c r="E386" s="783"/>
    </row>
    <row r="387" spans="1:5" ht="34.5" thickBot="1" x14ac:dyDescent="0.3">
      <c r="A387" s="21" t="s">
        <v>83</v>
      </c>
      <c r="B387" s="779" t="s">
        <v>845</v>
      </c>
      <c r="C387" s="780"/>
      <c r="D387" s="41" t="s">
        <v>53</v>
      </c>
      <c r="E387" s="448"/>
    </row>
    <row r="388" spans="1:5" ht="15.75" thickBot="1" x14ac:dyDescent="0.3">
      <c r="A388" s="4" t="s">
        <v>9</v>
      </c>
      <c r="B388" s="757" t="s">
        <v>846</v>
      </c>
      <c r="C388" s="758"/>
      <c r="D388" s="758"/>
      <c r="E388" s="759"/>
    </row>
    <row r="389" spans="1:5" ht="15.75" thickBot="1" x14ac:dyDescent="0.3">
      <c r="A389" s="4" t="s">
        <v>14</v>
      </c>
      <c r="B389" s="531" t="s">
        <v>199</v>
      </c>
      <c r="C389" s="532"/>
      <c r="D389" s="532"/>
      <c r="E389" s="533"/>
    </row>
    <row r="390" spans="1:5" x14ac:dyDescent="0.25">
      <c r="A390" s="516"/>
      <c r="B390" s="19">
        <v>2019</v>
      </c>
      <c r="C390" s="19">
        <v>2020</v>
      </c>
      <c r="D390" s="19">
        <v>2021</v>
      </c>
      <c r="E390" s="19">
        <v>2022</v>
      </c>
    </row>
    <row r="391" spans="1:5" ht="15.75" thickBot="1" x14ac:dyDescent="0.3">
      <c r="A391" s="517"/>
      <c r="B391" s="20" t="s">
        <v>5</v>
      </c>
      <c r="C391" s="20" t="s">
        <v>6</v>
      </c>
      <c r="D391" s="20" t="s">
        <v>6</v>
      </c>
      <c r="E391" s="20" t="s">
        <v>6</v>
      </c>
    </row>
    <row r="392" spans="1:5" ht="15.75" thickBot="1" x14ac:dyDescent="0.3">
      <c r="A392" s="4" t="s">
        <v>8</v>
      </c>
      <c r="B392" s="6"/>
      <c r="C392" s="6">
        <v>1</v>
      </c>
      <c r="D392" s="6"/>
      <c r="E392" s="6"/>
    </row>
    <row r="393" spans="1:5" ht="15.75" thickBot="1" x14ac:dyDescent="0.3">
      <c r="A393" s="4" t="s">
        <v>15</v>
      </c>
      <c r="B393" s="6">
        <f>B407</f>
        <v>0</v>
      </c>
      <c r="C393" s="6">
        <f>C407</f>
        <v>900</v>
      </c>
      <c r="D393" s="6">
        <f>D407</f>
        <v>0</v>
      </c>
      <c r="E393" s="6">
        <f>E407</f>
        <v>0</v>
      </c>
    </row>
    <row r="394" spans="1:5" ht="15.75" thickBot="1" x14ac:dyDescent="0.3">
      <c r="A394" s="4" t="s">
        <v>23</v>
      </c>
      <c r="B394" s="6"/>
      <c r="C394" s="6">
        <f>C393/C392</f>
        <v>900</v>
      </c>
      <c r="D394" s="6"/>
      <c r="E394" s="6"/>
    </row>
    <row r="395" spans="1:5" ht="15.75" thickBot="1" x14ac:dyDescent="0.3">
      <c r="A395" s="4" t="s">
        <v>16</v>
      </c>
      <c r="B395" s="328" t="s">
        <v>22</v>
      </c>
      <c r="C395" s="8"/>
      <c r="D395" s="8"/>
      <c r="E395" s="8"/>
    </row>
    <row r="396" spans="1:5" ht="15.75" thickBot="1" x14ac:dyDescent="0.3">
      <c r="A396" s="4" t="s">
        <v>17</v>
      </c>
      <c r="B396" s="328" t="s">
        <v>22</v>
      </c>
      <c r="C396" s="8"/>
      <c r="D396" s="8"/>
      <c r="E396" s="8"/>
    </row>
    <row r="397" spans="1:5" ht="15.75" thickBot="1" x14ac:dyDescent="0.3">
      <c r="A397" s="4" t="s">
        <v>18</v>
      </c>
      <c r="B397" s="328" t="s">
        <v>22</v>
      </c>
      <c r="C397" s="8"/>
      <c r="D397" s="8"/>
      <c r="E397" s="8"/>
    </row>
    <row r="398" spans="1:5" ht="15.75" thickBot="1" x14ac:dyDescent="0.3">
      <c r="A398" s="534" t="s">
        <v>847</v>
      </c>
      <c r="B398" s="535"/>
      <c r="C398" s="535"/>
      <c r="D398" s="535"/>
      <c r="E398" s="536"/>
    </row>
    <row r="399" spans="1:5" x14ac:dyDescent="0.25">
      <c r="A399" s="516"/>
      <c r="B399" s="19">
        <v>2019</v>
      </c>
      <c r="C399" s="19">
        <v>2020</v>
      </c>
      <c r="D399" s="19">
        <v>2021</v>
      </c>
      <c r="E399" s="19">
        <v>2022</v>
      </c>
    </row>
    <row r="400" spans="1:5" ht="15.75" thickBot="1" x14ac:dyDescent="0.3">
      <c r="A400" s="517"/>
      <c r="B400" s="20" t="s">
        <v>5</v>
      </c>
      <c r="C400" s="20" t="s">
        <v>6</v>
      </c>
      <c r="D400" s="20" t="s">
        <v>6</v>
      </c>
      <c r="E400" s="20" t="s">
        <v>6</v>
      </c>
    </row>
    <row r="401" spans="1:5" ht="15.75" thickBot="1" x14ac:dyDescent="0.3">
      <c r="A401" s="1" t="s">
        <v>40</v>
      </c>
      <c r="B401" s="449">
        <v>0</v>
      </c>
      <c r="C401" s="9">
        <v>0</v>
      </c>
      <c r="D401" s="9">
        <v>0</v>
      </c>
      <c r="E401" s="9">
        <v>0</v>
      </c>
    </row>
    <row r="402" spans="1:5" ht="15.75" thickBot="1" x14ac:dyDescent="0.3">
      <c r="A402" s="1" t="s">
        <v>41</v>
      </c>
      <c r="B402" s="12">
        <f>SUM(B403:B406)</f>
        <v>0</v>
      </c>
      <c r="C402" s="40">
        <f>SUM(C403:C406)</f>
        <v>900</v>
      </c>
      <c r="D402" s="9">
        <f>SUM(D403:D406)</f>
        <v>0</v>
      </c>
      <c r="E402" s="9">
        <f>SUM(E403:E406)</f>
        <v>0</v>
      </c>
    </row>
    <row r="403" spans="1:5" ht="15.75" thickBot="1" x14ac:dyDescent="0.3">
      <c r="A403" s="11" t="s">
        <v>50</v>
      </c>
      <c r="B403" s="12">
        <v>0</v>
      </c>
      <c r="C403" s="40">
        <v>900</v>
      </c>
      <c r="D403" s="9">
        <v>0</v>
      </c>
      <c r="E403" s="9">
        <v>0</v>
      </c>
    </row>
    <row r="404" spans="1:5" ht="15.75" thickBot="1" x14ac:dyDescent="0.3">
      <c r="A404" s="11" t="s">
        <v>54</v>
      </c>
      <c r="B404" s="450"/>
      <c r="C404" s="40">
        <v>0</v>
      </c>
      <c r="D404" s="9">
        <v>0</v>
      </c>
      <c r="E404" s="9">
        <v>0</v>
      </c>
    </row>
    <row r="405" spans="1:5" ht="15.75" thickBot="1" x14ac:dyDescent="0.3">
      <c r="A405" s="11" t="s">
        <v>55</v>
      </c>
      <c r="B405" s="450"/>
      <c r="C405" s="40">
        <v>0</v>
      </c>
      <c r="D405" s="9">
        <v>0</v>
      </c>
      <c r="E405" s="9">
        <v>0</v>
      </c>
    </row>
    <row r="406" spans="1:5" ht="15.75" thickBot="1" x14ac:dyDescent="0.3">
      <c r="A406" s="11" t="s">
        <v>56</v>
      </c>
      <c r="B406" s="450"/>
      <c r="C406" s="40">
        <v>0</v>
      </c>
      <c r="D406" s="9">
        <v>0</v>
      </c>
      <c r="E406" s="9">
        <v>0</v>
      </c>
    </row>
    <row r="407" spans="1:5" ht="15.75" thickBot="1" x14ac:dyDescent="0.3">
      <c r="A407" s="436" t="s">
        <v>84</v>
      </c>
      <c r="B407" s="23">
        <f>B402+B401</f>
        <v>0</v>
      </c>
      <c r="C407" s="23">
        <f>C402+C401</f>
        <v>900</v>
      </c>
      <c r="D407" s="23">
        <f>D402+D401</f>
        <v>0</v>
      </c>
      <c r="E407" s="23">
        <f>E402+E401</f>
        <v>0</v>
      </c>
    </row>
    <row r="408" spans="1:5" ht="15.75" thickBot="1" x14ac:dyDescent="0.3">
      <c r="A408" s="452" t="s">
        <v>848</v>
      </c>
      <c r="B408" s="444"/>
      <c r="C408" s="445"/>
      <c r="D408" s="445"/>
      <c r="E408" s="446"/>
    </row>
    <row r="409" spans="1:5" ht="15.75" thickBot="1" x14ac:dyDescent="0.3">
      <c r="A409" s="442" t="s">
        <v>45</v>
      </c>
      <c r="B409" s="784" t="s">
        <v>835</v>
      </c>
      <c r="C409" s="782"/>
      <c r="D409" s="782"/>
      <c r="E409" s="783"/>
    </row>
    <row r="410" spans="1:5" ht="34.5" thickBot="1" x14ac:dyDescent="0.3">
      <c r="A410" s="21" t="s">
        <v>85</v>
      </c>
      <c r="B410" s="779" t="s">
        <v>849</v>
      </c>
      <c r="C410" s="780"/>
      <c r="D410" s="41" t="s">
        <v>53</v>
      </c>
      <c r="E410" s="448"/>
    </row>
    <row r="411" spans="1:5" ht="28.5" customHeight="1" thickBot="1" x14ac:dyDescent="0.3">
      <c r="A411" s="4" t="s">
        <v>9</v>
      </c>
      <c r="B411" s="757" t="s">
        <v>850</v>
      </c>
      <c r="C411" s="758"/>
      <c r="D411" s="758"/>
      <c r="E411" s="759"/>
    </row>
    <row r="412" spans="1:5" ht="15.75" thickBot="1" x14ac:dyDescent="0.3">
      <c r="A412" s="4" t="s">
        <v>14</v>
      </c>
      <c r="B412" s="531" t="s">
        <v>199</v>
      </c>
      <c r="C412" s="532"/>
      <c r="D412" s="532"/>
      <c r="E412" s="533"/>
    </row>
    <row r="413" spans="1:5" x14ac:dyDescent="0.25">
      <c r="A413" s="516"/>
      <c r="B413" s="19">
        <v>2019</v>
      </c>
      <c r="C413" s="19">
        <v>2020</v>
      </c>
      <c r="D413" s="19">
        <v>2021</v>
      </c>
      <c r="E413" s="19">
        <v>2022</v>
      </c>
    </row>
    <row r="414" spans="1:5" ht="15.75" thickBot="1" x14ac:dyDescent="0.3">
      <c r="A414" s="517"/>
      <c r="B414" s="20" t="s">
        <v>5</v>
      </c>
      <c r="C414" s="20" t="s">
        <v>6</v>
      </c>
      <c r="D414" s="20" t="s">
        <v>6</v>
      </c>
      <c r="E414" s="20" t="s">
        <v>6</v>
      </c>
    </row>
    <row r="415" spans="1:5" ht="15.75" thickBot="1" x14ac:dyDescent="0.3">
      <c r="A415" s="4" t="s">
        <v>8</v>
      </c>
      <c r="B415" s="6"/>
      <c r="C415" s="6">
        <v>1</v>
      </c>
      <c r="D415" s="6"/>
      <c r="E415" s="6"/>
    </row>
    <row r="416" spans="1:5" ht="15.75" thickBot="1" x14ac:dyDescent="0.3">
      <c r="A416" s="4" t="s">
        <v>15</v>
      </c>
      <c r="B416" s="6">
        <f>B430</f>
        <v>0</v>
      </c>
      <c r="C416" s="6">
        <f>C430</f>
        <v>500</v>
      </c>
      <c r="D416" s="6">
        <f>D430</f>
        <v>0</v>
      </c>
      <c r="E416" s="6">
        <f>E430</f>
        <v>0</v>
      </c>
    </row>
    <row r="417" spans="1:5" ht="15.75" thickBot="1" x14ac:dyDescent="0.3">
      <c r="A417" s="4" t="s">
        <v>23</v>
      </c>
      <c r="B417" s="6"/>
      <c r="C417" s="6">
        <f>C416/C415</f>
        <v>500</v>
      </c>
      <c r="D417" s="6"/>
      <c r="E417" s="6"/>
    </row>
    <row r="418" spans="1:5" ht="15.75" thickBot="1" x14ac:dyDescent="0.3">
      <c r="A418" s="4" t="s">
        <v>16</v>
      </c>
      <c r="B418" s="328" t="s">
        <v>22</v>
      </c>
      <c r="C418" s="8"/>
      <c r="D418" s="8"/>
      <c r="E418" s="8"/>
    </row>
    <row r="419" spans="1:5" ht="15.75" thickBot="1" x14ac:dyDescent="0.3">
      <c r="A419" s="4" t="s">
        <v>17</v>
      </c>
      <c r="B419" s="328" t="s">
        <v>22</v>
      </c>
      <c r="C419" s="8"/>
      <c r="D419" s="8"/>
      <c r="E419" s="8"/>
    </row>
    <row r="420" spans="1:5" ht="15.75" thickBot="1" x14ac:dyDescent="0.3">
      <c r="A420" s="4" t="s">
        <v>18</v>
      </c>
      <c r="B420" s="328" t="s">
        <v>22</v>
      </c>
      <c r="C420" s="8"/>
      <c r="D420" s="8"/>
      <c r="E420" s="8"/>
    </row>
    <row r="421" spans="1:5" ht="15.75" thickBot="1" x14ac:dyDescent="0.3">
      <c r="A421" s="534" t="s">
        <v>851</v>
      </c>
      <c r="B421" s="535"/>
      <c r="C421" s="535"/>
      <c r="D421" s="535"/>
      <c r="E421" s="536"/>
    </row>
    <row r="422" spans="1:5" x14ac:dyDescent="0.25">
      <c r="A422" s="516"/>
      <c r="B422" s="19">
        <v>2019</v>
      </c>
      <c r="C422" s="19">
        <v>2020</v>
      </c>
      <c r="D422" s="19">
        <v>2021</v>
      </c>
      <c r="E422" s="19">
        <v>2022</v>
      </c>
    </row>
    <row r="423" spans="1:5" ht="15.75" thickBot="1" x14ac:dyDescent="0.3">
      <c r="A423" s="517"/>
      <c r="B423" s="20" t="s">
        <v>5</v>
      </c>
      <c r="C423" s="20" t="s">
        <v>6</v>
      </c>
      <c r="D423" s="20" t="s">
        <v>6</v>
      </c>
      <c r="E423" s="20" t="s">
        <v>6</v>
      </c>
    </row>
    <row r="424" spans="1:5" ht="15.75" thickBot="1" x14ac:dyDescent="0.3">
      <c r="A424" s="1" t="s">
        <v>40</v>
      </c>
      <c r="B424" s="449">
        <v>0</v>
      </c>
      <c r="C424" s="9">
        <v>0</v>
      </c>
      <c r="D424" s="9">
        <v>0</v>
      </c>
      <c r="E424" s="9">
        <v>0</v>
      </c>
    </row>
    <row r="425" spans="1:5" ht="15.75" thickBot="1" x14ac:dyDescent="0.3">
      <c r="A425" s="1" t="s">
        <v>41</v>
      </c>
      <c r="B425" s="12">
        <f>SUM(B426:B429)</f>
        <v>0</v>
      </c>
      <c r="C425" s="40">
        <f>SUM(C426:C429)</f>
        <v>500</v>
      </c>
      <c r="D425" s="9">
        <f>SUM(D426:D429)</f>
        <v>0</v>
      </c>
      <c r="E425" s="9">
        <f>SUM(E426:E429)</f>
        <v>0</v>
      </c>
    </row>
    <row r="426" spans="1:5" ht="15.75" thickBot="1" x14ac:dyDescent="0.3">
      <c r="A426" s="11" t="s">
        <v>50</v>
      </c>
      <c r="B426" s="12"/>
      <c r="C426" s="40">
        <v>500</v>
      </c>
      <c r="D426" s="9"/>
      <c r="E426" s="9"/>
    </row>
    <row r="427" spans="1:5" ht="15.75" thickBot="1" x14ac:dyDescent="0.3">
      <c r="A427" s="11" t="s">
        <v>54</v>
      </c>
      <c r="B427" s="450"/>
      <c r="C427" s="40">
        <v>0</v>
      </c>
      <c r="D427" s="9">
        <v>0</v>
      </c>
      <c r="E427" s="9">
        <v>0</v>
      </c>
    </row>
    <row r="428" spans="1:5" ht="15.75" thickBot="1" x14ac:dyDescent="0.3">
      <c r="A428" s="11" t="s">
        <v>55</v>
      </c>
      <c r="B428" s="450"/>
      <c r="C428" s="40">
        <v>0</v>
      </c>
      <c r="D428" s="9">
        <v>0</v>
      </c>
      <c r="E428" s="9">
        <v>0</v>
      </c>
    </row>
    <row r="429" spans="1:5" ht="15.75" thickBot="1" x14ac:dyDescent="0.3">
      <c r="A429" s="11" t="s">
        <v>56</v>
      </c>
      <c r="B429" s="450"/>
      <c r="C429" s="40">
        <v>0</v>
      </c>
      <c r="D429" s="9">
        <v>0</v>
      </c>
      <c r="E429" s="9">
        <v>0</v>
      </c>
    </row>
    <row r="430" spans="1:5" ht="15.75" thickBot="1" x14ac:dyDescent="0.3">
      <c r="A430" s="436" t="s">
        <v>86</v>
      </c>
      <c r="B430" s="23">
        <f>B425+B424</f>
        <v>0</v>
      </c>
      <c r="C430" s="23">
        <f>C425+C424</f>
        <v>500</v>
      </c>
      <c r="D430" s="23">
        <f>D425+D424</f>
        <v>0</v>
      </c>
      <c r="E430" s="23">
        <f>E425+E424</f>
        <v>0</v>
      </c>
    </row>
    <row r="431" spans="1:5" ht="15.75" thickBot="1" x14ac:dyDescent="0.3">
      <c r="A431" s="451" t="s">
        <v>852</v>
      </c>
      <c r="B431" s="444"/>
      <c r="C431" s="445"/>
      <c r="D431" s="445"/>
      <c r="E431" s="446"/>
    </row>
    <row r="432" spans="1:5" ht="34.5" thickBot="1" x14ac:dyDescent="0.3">
      <c r="A432" s="453" t="s">
        <v>853</v>
      </c>
      <c r="B432" s="779" t="s">
        <v>854</v>
      </c>
      <c r="C432" s="780"/>
      <c r="D432" s="454" t="s">
        <v>53</v>
      </c>
      <c r="E432" s="454"/>
    </row>
    <row r="433" spans="1:5" ht="45.75" customHeight="1" thickBot="1" x14ac:dyDescent="0.3">
      <c r="A433" s="4" t="s">
        <v>9</v>
      </c>
      <c r="B433" s="757" t="s">
        <v>855</v>
      </c>
      <c r="C433" s="758"/>
      <c r="D433" s="758"/>
      <c r="E433" s="759"/>
    </row>
    <row r="434" spans="1:5" ht="15.75" thickBot="1" x14ac:dyDescent="0.3">
      <c r="A434" s="4" t="s">
        <v>14</v>
      </c>
      <c r="B434" s="531" t="s">
        <v>199</v>
      </c>
      <c r="C434" s="532"/>
      <c r="D434" s="532"/>
      <c r="E434" s="533"/>
    </row>
    <row r="435" spans="1:5" x14ac:dyDescent="0.25">
      <c r="A435" s="516"/>
      <c r="B435" s="19">
        <v>2019</v>
      </c>
      <c r="C435" s="19">
        <v>2020</v>
      </c>
      <c r="D435" s="19">
        <v>2021</v>
      </c>
      <c r="E435" s="19">
        <v>2022</v>
      </c>
    </row>
    <row r="436" spans="1:5" ht="15.75" thickBot="1" x14ac:dyDescent="0.3">
      <c r="A436" s="517"/>
      <c r="B436" s="20" t="s">
        <v>5</v>
      </c>
      <c r="C436" s="20" t="s">
        <v>6</v>
      </c>
      <c r="D436" s="20" t="s">
        <v>6</v>
      </c>
      <c r="E436" s="20" t="s">
        <v>6</v>
      </c>
    </row>
    <row r="437" spans="1:5" ht="15.75" thickBot="1" x14ac:dyDescent="0.3">
      <c r="A437" s="4" t="s">
        <v>8</v>
      </c>
      <c r="B437" s="6">
        <v>2</v>
      </c>
      <c r="C437" s="38">
        <v>6</v>
      </c>
      <c r="D437" s="6"/>
      <c r="E437" s="6"/>
    </row>
    <row r="438" spans="1:5" ht="15.75" thickBot="1" x14ac:dyDescent="0.3">
      <c r="A438" s="4" t="s">
        <v>15</v>
      </c>
      <c r="B438" s="6">
        <f>B452</f>
        <v>3200</v>
      </c>
      <c r="C438" s="6">
        <f>C452</f>
        <v>27800</v>
      </c>
      <c r="D438" s="6">
        <f>D452</f>
        <v>0</v>
      </c>
      <c r="E438" s="6">
        <f>E452</f>
        <v>0</v>
      </c>
    </row>
    <row r="439" spans="1:5" ht="15.75" thickBot="1" x14ac:dyDescent="0.3">
      <c r="A439" s="4" t="s">
        <v>23</v>
      </c>
      <c r="B439" s="6">
        <f>B438/B437</f>
        <v>1600</v>
      </c>
      <c r="C439" s="6">
        <f>C438/C437</f>
        <v>4633.333333333333</v>
      </c>
      <c r="D439" s="6"/>
      <c r="E439" s="6"/>
    </row>
    <row r="440" spans="1:5" ht="15.75" thickBot="1" x14ac:dyDescent="0.3">
      <c r="A440" s="4" t="s">
        <v>16</v>
      </c>
      <c r="B440" s="328" t="s">
        <v>22</v>
      </c>
      <c r="C440" s="8">
        <f>C437/B437-1</f>
        <v>2</v>
      </c>
      <c r="D440" s="8"/>
      <c r="E440" s="8"/>
    </row>
    <row r="441" spans="1:5" ht="15.75" thickBot="1" x14ac:dyDescent="0.3">
      <c r="A441" s="4" t="s">
        <v>17</v>
      </c>
      <c r="B441" s="328" t="s">
        <v>22</v>
      </c>
      <c r="C441" s="8">
        <f>C438/B438-1</f>
        <v>7.6875</v>
      </c>
      <c r="D441" s="8"/>
      <c r="E441" s="8"/>
    </row>
    <row r="442" spans="1:5" ht="15.75" thickBot="1" x14ac:dyDescent="0.3">
      <c r="A442" s="4" t="s">
        <v>18</v>
      </c>
      <c r="B442" s="328" t="s">
        <v>22</v>
      </c>
      <c r="C442" s="8">
        <f>C439/B439-1</f>
        <v>1.895833333333333</v>
      </c>
      <c r="D442" s="8"/>
      <c r="E442" s="8"/>
    </row>
    <row r="443" spans="1:5" ht="15.75" thickBot="1" x14ac:dyDescent="0.3">
      <c r="A443" s="534" t="s">
        <v>856</v>
      </c>
      <c r="B443" s="535"/>
      <c r="C443" s="535"/>
      <c r="D443" s="535"/>
      <c r="E443" s="536"/>
    </row>
    <row r="444" spans="1:5" x14ac:dyDescent="0.25">
      <c r="A444" s="516"/>
      <c r="B444" s="19">
        <v>2019</v>
      </c>
      <c r="C444" s="19">
        <v>2020</v>
      </c>
      <c r="D444" s="19">
        <v>2021</v>
      </c>
      <c r="E444" s="19">
        <v>2022</v>
      </c>
    </row>
    <row r="445" spans="1:5" ht="15.75" thickBot="1" x14ac:dyDescent="0.3">
      <c r="A445" s="517"/>
      <c r="B445" s="20" t="s">
        <v>5</v>
      </c>
      <c r="C445" s="20" t="s">
        <v>6</v>
      </c>
      <c r="D445" s="20" t="s">
        <v>6</v>
      </c>
      <c r="E445" s="20" t="s">
        <v>6</v>
      </c>
    </row>
    <row r="446" spans="1:5" ht="15.75" thickBot="1" x14ac:dyDescent="0.3">
      <c r="A446" s="1" t="s">
        <v>40</v>
      </c>
      <c r="B446" s="9">
        <v>0</v>
      </c>
      <c r="C446" s="9">
        <v>0</v>
      </c>
      <c r="D446" s="9">
        <v>0</v>
      </c>
      <c r="E446" s="9">
        <v>0</v>
      </c>
    </row>
    <row r="447" spans="1:5" ht="15.75" thickBot="1" x14ac:dyDescent="0.3">
      <c r="A447" s="1" t="s">
        <v>41</v>
      </c>
      <c r="B447" s="40">
        <f>B448+B449+B450+B451</f>
        <v>3200</v>
      </c>
      <c r="C447" s="40">
        <f>C448+C449+C450+C451</f>
        <v>27800</v>
      </c>
      <c r="D447" s="40">
        <f>D448+D449+D450+D451</f>
        <v>0</v>
      </c>
      <c r="E447" s="40">
        <f>E448+E449+E450+E451</f>
        <v>0</v>
      </c>
    </row>
    <row r="448" spans="1:5" ht="15.75" thickBot="1" x14ac:dyDescent="0.3">
      <c r="A448" s="11" t="s">
        <v>50</v>
      </c>
      <c r="B448" s="12">
        <v>3200</v>
      </c>
      <c r="C448" s="40">
        <v>27800</v>
      </c>
      <c r="D448" s="9">
        <v>0</v>
      </c>
      <c r="E448" s="9">
        <v>0</v>
      </c>
    </row>
    <row r="449" spans="1:5" ht="15.75" thickBot="1" x14ac:dyDescent="0.3">
      <c r="A449" s="11" t="s">
        <v>54</v>
      </c>
      <c r="B449" s="12">
        <v>0</v>
      </c>
      <c r="C449" s="40">
        <v>0</v>
      </c>
      <c r="D449" s="9">
        <v>0</v>
      </c>
      <c r="E449" s="9">
        <v>0</v>
      </c>
    </row>
    <row r="450" spans="1:5" ht="15.75" thickBot="1" x14ac:dyDescent="0.3">
      <c r="A450" s="11" t="s">
        <v>55</v>
      </c>
      <c r="B450" s="12">
        <v>0</v>
      </c>
      <c r="C450" s="40">
        <v>0</v>
      </c>
      <c r="D450" s="9">
        <v>0</v>
      </c>
      <c r="E450" s="9">
        <v>0</v>
      </c>
    </row>
    <row r="451" spans="1:5" ht="15.75" thickBot="1" x14ac:dyDescent="0.3">
      <c r="A451" s="11" t="s">
        <v>56</v>
      </c>
      <c r="B451" s="12">
        <v>0</v>
      </c>
      <c r="C451" s="40">
        <v>0</v>
      </c>
      <c r="D451" s="9">
        <v>0</v>
      </c>
      <c r="E451" s="9">
        <v>0</v>
      </c>
    </row>
    <row r="452" spans="1:5" ht="15.75" thickBot="1" x14ac:dyDescent="0.3">
      <c r="A452" s="22" t="s">
        <v>198</v>
      </c>
      <c r="B452" s="23">
        <f>B447+B446</f>
        <v>3200</v>
      </c>
      <c r="C452" s="23">
        <f>C447+C446</f>
        <v>27800</v>
      </c>
      <c r="D452" s="23">
        <f>D447+D446</f>
        <v>0</v>
      </c>
      <c r="E452" s="23">
        <f>E447+E446</f>
        <v>0</v>
      </c>
    </row>
    <row r="453" spans="1:5" ht="23.25" thickBot="1" x14ac:dyDescent="0.3">
      <c r="A453" s="443" t="s">
        <v>857</v>
      </c>
      <c r="B453" s="444"/>
      <c r="C453" s="445"/>
      <c r="D453" s="445"/>
      <c r="E453" s="446"/>
    </row>
    <row r="454" spans="1:5" ht="15.75" thickBot="1" x14ac:dyDescent="0.3">
      <c r="A454" s="524" t="s">
        <v>39</v>
      </c>
      <c r="B454" s="544"/>
      <c r="C454" s="544"/>
      <c r="D454" s="544"/>
      <c r="E454" s="526"/>
    </row>
    <row r="455" spans="1:5" ht="15.75" thickBot="1" x14ac:dyDescent="0.3">
      <c r="A455" s="442" t="s">
        <v>45</v>
      </c>
      <c r="B455" s="545" t="s">
        <v>858</v>
      </c>
      <c r="C455" s="547"/>
      <c r="D455" s="547"/>
      <c r="E455" s="548"/>
    </row>
    <row r="456" spans="1:5" ht="34.5" thickBot="1" x14ac:dyDescent="0.3">
      <c r="A456" s="21" t="s">
        <v>174</v>
      </c>
      <c r="B456" s="779" t="s">
        <v>859</v>
      </c>
      <c r="C456" s="780"/>
      <c r="D456" s="454" t="s">
        <v>53</v>
      </c>
      <c r="E456" s="448"/>
    </row>
    <row r="457" spans="1:5" ht="39" customHeight="1" thickBot="1" x14ac:dyDescent="0.3">
      <c r="A457" s="4" t="s">
        <v>9</v>
      </c>
      <c r="B457" s="757" t="s">
        <v>860</v>
      </c>
      <c r="C457" s="758"/>
      <c r="D457" s="758"/>
      <c r="E457" s="759"/>
    </row>
    <row r="458" spans="1:5" ht="15.75" thickBot="1" x14ac:dyDescent="0.3">
      <c r="A458" s="4" t="s">
        <v>14</v>
      </c>
      <c r="B458" s="766" t="s">
        <v>861</v>
      </c>
      <c r="C458" s="767"/>
      <c r="D458" s="767"/>
      <c r="E458" s="768"/>
    </row>
    <row r="459" spans="1:5" x14ac:dyDescent="0.25">
      <c r="A459" s="516"/>
      <c r="B459" s="19">
        <v>2019</v>
      </c>
      <c r="C459" s="19">
        <v>2020</v>
      </c>
      <c r="D459" s="19">
        <v>2021</v>
      </c>
      <c r="E459" s="19">
        <v>2022</v>
      </c>
    </row>
    <row r="460" spans="1:5" ht="15.75" thickBot="1" x14ac:dyDescent="0.3">
      <c r="A460" s="517"/>
      <c r="B460" s="20" t="s">
        <v>5</v>
      </c>
      <c r="C460" s="20" t="s">
        <v>6</v>
      </c>
      <c r="D460" s="20" t="s">
        <v>6</v>
      </c>
      <c r="E460" s="20" t="s">
        <v>6</v>
      </c>
    </row>
    <row r="461" spans="1:5" ht="15.75" thickBot="1" x14ac:dyDescent="0.3">
      <c r="A461" s="4" t="s">
        <v>8</v>
      </c>
      <c r="B461" s="6">
        <v>1</v>
      </c>
      <c r="C461" s="38">
        <v>3</v>
      </c>
      <c r="D461" s="6"/>
      <c r="E461" s="6"/>
    </row>
    <row r="462" spans="1:5" ht="15.75" thickBot="1" x14ac:dyDescent="0.3">
      <c r="A462" s="4" t="s">
        <v>15</v>
      </c>
      <c r="B462" s="6">
        <f>B476</f>
        <v>1500</v>
      </c>
      <c r="C462" s="6">
        <f>C476</f>
        <v>18868</v>
      </c>
      <c r="D462" s="6">
        <f>D476</f>
        <v>0</v>
      </c>
      <c r="E462" s="6">
        <f>E476</f>
        <v>0</v>
      </c>
    </row>
    <row r="463" spans="1:5" ht="15.75" thickBot="1" x14ac:dyDescent="0.3">
      <c r="A463" s="4" t="s">
        <v>23</v>
      </c>
      <c r="B463" s="6">
        <f>B462/B461</f>
        <v>1500</v>
      </c>
      <c r="C463" s="6">
        <f>C462/C461</f>
        <v>6289.333333333333</v>
      </c>
      <c r="D463" s="6"/>
      <c r="E463" s="6"/>
    </row>
    <row r="464" spans="1:5" ht="15.75" thickBot="1" x14ac:dyDescent="0.3">
      <c r="A464" s="4" t="s">
        <v>16</v>
      </c>
      <c r="B464" s="328" t="s">
        <v>22</v>
      </c>
      <c r="C464" s="8">
        <f>C461/B461-1</f>
        <v>2</v>
      </c>
      <c r="D464" s="8"/>
      <c r="E464" s="8"/>
    </row>
    <row r="465" spans="1:5" ht="15.75" thickBot="1" x14ac:dyDescent="0.3">
      <c r="A465" s="4" t="s">
        <v>17</v>
      </c>
      <c r="B465" s="328" t="s">
        <v>22</v>
      </c>
      <c r="C465" s="8">
        <f>C462/B462-1</f>
        <v>11.578666666666667</v>
      </c>
      <c r="D465" s="8"/>
      <c r="E465" s="8"/>
    </row>
    <row r="466" spans="1:5" ht="15.75" thickBot="1" x14ac:dyDescent="0.3">
      <c r="A466" s="4" t="s">
        <v>18</v>
      </c>
      <c r="B466" s="328" t="s">
        <v>22</v>
      </c>
      <c r="C466" s="8">
        <f>C463/B463-1</f>
        <v>3.1928888888888887</v>
      </c>
      <c r="D466" s="8"/>
      <c r="E466" s="8"/>
    </row>
    <row r="467" spans="1:5" ht="15.75" thickBot="1" x14ac:dyDescent="0.3">
      <c r="A467" s="534" t="s">
        <v>862</v>
      </c>
      <c r="B467" s="535"/>
      <c r="C467" s="535"/>
      <c r="D467" s="535"/>
      <c r="E467" s="536"/>
    </row>
    <row r="468" spans="1:5" x14ac:dyDescent="0.25">
      <c r="A468" s="516"/>
      <c r="B468" s="19">
        <v>2019</v>
      </c>
      <c r="C468" s="19">
        <v>2020</v>
      </c>
      <c r="D468" s="19">
        <v>2021</v>
      </c>
      <c r="E468" s="19">
        <v>2022</v>
      </c>
    </row>
    <row r="469" spans="1:5" ht="15.75" thickBot="1" x14ac:dyDescent="0.3">
      <c r="A469" s="517"/>
      <c r="B469" s="20" t="s">
        <v>5</v>
      </c>
      <c r="C469" s="20" t="s">
        <v>6</v>
      </c>
      <c r="D469" s="20" t="s">
        <v>6</v>
      </c>
      <c r="E469" s="20" t="s">
        <v>6</v>
      </c>
    </row>
    <row r="470" spans="1:5" ht="15.75" thickBot="1" x14ac:dyDescent="0.3">
      <c r="A470" s="1" t="s">
        <v>40</v>
      </c>
      <c r="B470" s="9">
        <v>0</v>
      </c>
      <c r="C470" s="9">
        <v>0</v>
      </c>
      <c r="D470" s="9">
        <v>0</v>
      </c>
      <c r="E470" s="9">
        <v>0</v>
      </c>
    </row>
    <row r="471" spans="1:5" ht="15.75" thickBot="1" x14ac:dyDescent="0.3">
      <c r="A471" s="1" t="s">
        <v>41</v>
      </c>
      <c r="B471" s="40">
        <f>SUM(B472:B475)</f>
        <v>1500</v>
      </c>
      <c r="C471" s="40">
        <f>C472+C473+C474+C475</f>
        <v>18868</v>
      </c>
      <c r="D471" s="40">
        <f>D472+D473+D474+D475</f>
        <v>0</v>
      </c>
      <c r="E471" s="40">
        <f>E472+E473+E474+E475</f>
        <v>0</v>
      </c>
    </row>
    <row r="472" spans="1:5" ht="15.75" thickBot="1" x14ac:dyDescent="0.3">
      <c r="A472" s="11" t="s">
        <v>50</v>
      </c>
      <c r="B472" s="12">
        <v>1500</v>
      </c>
      <c r="C472" s="40">
        <v>18868</v>
      </c>
      <c r="D472" s="9">
        <v>0</v>
      </c>
      <c r="E472" s="40">
        <v>0</v>
      </c>
    </row>
    <row r="473" spans="1:5" ht="15.75" thickBot="1" x14ac:dyDescent="0.3">
      <c r="A473" s="11" t="s">
        <v>54</v>
      </c>
      <c r="B473" s="12">
        <v>0</v>
      </c>
      <c r="C473" s="40">
        <v>0</v>
      </c>
      <c r="D473" s="9">
        <v>0</v>
      </c>
      <c r="E473" s="40">
        <v>0</v>
      </c>
    </row>
    <row r="474" spans="1:5" ht="15.75" thickBot="1" x14ac:dyDescent="0.3">
      <c r="A474" s="11" t="s">
        <v>55</v>
      </c>
      <c r="B474" s="12">
        <v>0</v>
      </c>
      <c r="C474" s="40">
        <v>0</v>
      </c>
      <c r="D474" s="9">
        <v>0</v>
      </c>
      <c r="E474" s="40">
        <v>0</v>
      </c>
    </row>
    <row r="475" spans="1:5" ht="15.75" thickBot="1" x14ac:dyDescent="0.3">
      <c r="A475" s="11" t="s">
        <v>56</v>
      </c>
      <c r="B475" s="12">
        <v>0</v>
      </c>
      <c r="C475" s="40">
        <v>0</v>
      </c>
      <c r="D475" s="9">
        <v>0</v>
      </c>
      <c r="E475" s="40">
        <v>0</v>
      </c>
    </row>
    <row r="476" spans="1:5" ht="15.75" thickBot="1" x14ac:dyDescent="0.3">
      <c r="A476" s="22" t="s">
        <v>201</v>
      </c>
      <c r="B476" s="23">
        <f>B471+B470</f>
        <v>1500</v>
      </c>
      <c r="C476" s="23">
        <f>C471+C470</f>
        <v>18868</v>
      </c>
      <c r="D476" s="23">
        <f>D471+D470</f>
        <v>0</v>
      </c>
      <c r="E476" s="23">
        <f>E471+E470</f>
        <v>0</v>
      </c>
    </row>
    <row r="477" spans="1:5" ht="23.25" thickBot="1" x14ac:dyDescent="0.3">
      <c r="A477" s="443" t="s">
        <v>863</v>
      </c>
      <c r="B477" s="444"/>
      <c r="C477" s="445"/>
      <c r="D477" s="445"/>
      <c r="E477" s="446"/>
    </row>
    <row r="478" spans="1:5" ht="15.75" thickBot="1" x14ac:dyDescent="0.3">
      <c r="A478" s="442" t="s">
        <v>45</v>
      </c>
      <c r="B478" s="545" t="s">
        <v>864</v>
      </c>
      <c r="C478" s="547"/>
      <c r="D478" s="547"/>
      <c r="E478" s="548"/>
    </row>
    <row r="479" spans="1:5" ht="34.5" thickBot="1" x14ac:dyDescent="0.3">
      <c r="A479" s="21" t="s">
        <v>178</v>
      </c>
      <c r="B479" s="779" t="s">
        <v>859</v>
      </c>
      <c r="C479" s="780"/>
      <c r="D479" s="454" t="s">
        <v>53</v>
      </c>
      <c r="E479" s="448"/>
    </row>
    <row r="480" spans="1:5" ht="22.5" customHeight="1" thickBot="1" x14ac:dyDescent="0.3">
      <c r="A480" s="4" t="s">
        <v>9</v>
      </c>
      <c r="B480" s="757" t="s">
        <v>865</v>
      </c>
      <c r="C480" s="758"/>
      <c r="D480" s="758"/>
      <c r="E480" s="759"/>
    </row>
    <row r="481" spans="1:5" ht="15.75" thickBot="1" x14ac:dyDescent="0.3">
      <c r="A481" s="4" t="s">
        <v>14</v>
      </c>
      <c r="B481" s="766" t="s">
        <v>861</v>
      </c>
      <c r="C481" s="767"/>
      <c r="D481" s="767"/>
      <c r="E481" s="768"/>
    </row>
    <row r="482" spans="1:5" x14ac:dyDescent="0.25">
      <c r="A482" s="516"/>
      <c r="B482" s="19">
        <v>2019</v>
      </c>
      <c r="C482" s="19">
        <v>2020</v>
      </c>
      <c r="D482" s="19">
        <v>2021</v>
      </c>
      <c r="E482" s="19">
        <v>2022</v>
      </c>
    </row>
    <row r="483" spans="1:5" ht="15.75" thickBot="1" x14ac:dyDescent="0.3">
      <c r="A483" s="517"/>
      <c r="B483" s="20" t="s">
        <v>5</v>
      </c>
      <c r="C483" s="20" t="s">
        <v>6</v>
      </c>
      <c r="D483" s="20" t="s">
        <v>6</v>
      </c>
      <c r="E483" s="20" t="s">
        <v>6</v>
      </c>
    </row>
    <row r="484" spans="1:5" ht="15.75" thickBot="1" x14ac:dyDescent="0.3">
      <c r="A484" s="4" t="s">
        <v>8</v>
      </c>
      <c r="B484" s="6">
        <v>1</v>
      </c>
      <c r="C484" s="38">
        <v>3</v>
      </c>
      <c r="D484" s="6"/>
      <c r="E484" s="6"/>
    </row>
    <row r="485" spans="1:5" ht="15.75" thickBot="1" x14ac:dyDescent="0.3">
      <c r="A485" s="4" t="s">
        <v>15</v>
      </c>
      <c r="B485" s="6">
        <f>B499</f>
        <v>0</v>
      </c>
      <c r="C485" s="6">
        <f>C499</f>
        <v>5000</v>
      </c>
      <c r="D485" s="6">
        <f>D499</f>
        <v>0</v>
      </c>
      <c r="E485" s="6">
        <f>E499</f>
        <v>0</v>
      </c>
    </row>
    <row r="486" spans="1:5" ht="15.75" thickBot="1" x14ac:dyDescent="0.3">
      <c r="A486" s="4" t="s">
        <v>23</v>
      </c>
      <c r="B486" s="6">
        <f>B485/B484</f>
        <v>0</v>
      </c>
      <c r="C486" s="6">
        <f>C485/C484</f>
        <v>1666.6666666666667</v>
      </c>
      <c r="D486" s="6"/>
      <c r="E486" s="6"/>
    </row>
    <row r="487" spans="1:5" ht="15.75" thickBot="1" x14ac:dyDescent="0.3">
      <c r="A487" s="4" t="s">
        <v>16</v>
      </c>
      <c r="B487" s="328" t="s">
        <v>22</v>
      </c>
      <c r="C487" s="8">
        <f>C484/B484-1</f>
        <v>2</v>
      </c>
      <c r="D487" s="8"/>
      <c r="E487" s="8"/>
    </row>
    <row r="488" spans="1:5" ht="15.75" thickBot="1" x14ac:dyDescent="0.3">
      <c r="A488" s="4" t="s">
        <v>17</v>
      </c>
      <c r="B488" s="328" t="s">
        <v>22</v>
      </c>
      <c r="C488" s="8" t="e">
        <f>C485/B485-1</f>
        <v>#DIV/0!</v>
      </c>
      <c r="D488" s="8"/>
      <c r="E488" s="8"/>
    </row>
    <row r="489" spans="1:5" ht="15.75" thickBot="1" x14ac:dyDescent="0.3">
      <c r="A489" s="4" t="s">
        <v>18</v>
      </c>
      <c r="B489" s="328" t="s">
        <v>22</v>
      </c>
      <c r="C489" s="8" t="e">
        <f>C486/B486-1</f>
        <v>#DIV/0!</v>
      </c>
      <c r="D489" s="8"/>
      <c r="E489" s="8"/>
    </row>
    <row r="490" spans="1:5" ht="15.75" thickBot="1" x14ac:dyDescent="0.3">
      <c r="A490" s="534" t="s">
        <v>862</v>
      </c>
      <c r="B490" s="535"/>
      <c r="C490" s="535"/>
      <c r="D490" s="535"/>
      <c r="E490" s="536"/>
    </row>
    <row r="491" spans="1:5" x14ac:dyDescent="0.25">
      <c r="A491" s="516"/>
      <c r="B491" s="19">
        <v>2019</v>
      </c>
      <c r="C491" s="19">
        <v>2020</v>
      </c>
      <c r="D491" s="19">
        <v>2021</v>
      </c>
      <c r="E491" s="19">
        <v>2022</v>
      </c>
    </row>
    <row r="492" spans="1:5" ht="15.75" thickBot="1" x14ac:dyDescent="0.3">
      <c r="A492" s="517"/>
      <c r="B492" s="20" t="s">
        <v>5</v>
      </c>
      <c r="C492" s="20" t="s">
        <v>6</v>
      </c>
      <c r="D492" s="20" t="s">
        <v>6</v>
      </c>
      <c r="E492" s="20" t="s">
        <v>6</v>
      </c>
    </row>
    <row r="493" spans="1:5" ht="15.75" thickBot="1" x14ac:dyDescent="0.3">
      <c r="A493" s="1" t="s">
        <v>40</v>
      </c>
      <c r="B493" s="9">
        <v>0</v>
      </c>
      <c r="C493" s="9">
        <v>0</v>
      </c>
      <c r="D493" s="9">
        <v>0</v>
      </c>
      <c r="E493" s="9">
        <v>0</v>
      </c>
    </row>
    <row r="494" spans="1:5" ht="15.75" thickBot="1" x14ac:dyDescent="0.3">
      <c r="A494" s="1" t="s">
        <v>41</v>
      </c>
      <c r="B494" s="40">
        <f>SUM(B495:B498)</f>
        <v>0</v>
      </c>
      <c r="C494" s="40">
        <f>C495+C496+C497+C498</f>
        <v>5000</v>
      </c>
      <c r="D494" s="40">
        <f>D495+D496+D497+D498</f>
        <v>0</v>
      </c>
      <c r="E494" s="40">
        <f>E495+E496+E497+E498</f>
        <v>0</v>
      </c>
    </row>
    <row r="495" spans="1:5" ht="15.75" thickBot="1" x14ac:dyDescent="0.3">
      <c r="A495" s="11" t="s">
        <v>50</v>
      </c>
      <c r="B495" s="12">
        <v>0</v>
      </c>
      <c r="C495" s="40">
        <v>5000</v>
      </c>
      <c r="D495" s="9">
        <v>0</v>
      </c>
      <c r="E495" s="40">
        <v>0</v>
      </c>
    </row>
    <row r="496" spans="1:5" ht="15.75" thickBot="1" x14ac:dyDescent="0.3">
      <c r="A496" s="11" t="s">
        <v>54</v>
      </c>
      <c r="B496" s="12">
        <v>0</v>
      </c>
      <c r="C496" s="40">
        <v>0</v>
      </c>
      <c r="D496" s="9">
        <v>0</v>
      </c>
      <c r="E496" s="40">
        <v>0</v>
      </c>
    </row>
    <row r="497" spans="1:5" ht="15.75" thickBot="1" x14ac:dyDescent="0.3">
      <c r="A497" s="11" t="s">
        <v>55</v>
      </c>
      <c r="B497" s="12">
        <v>0</v>
      </c>
      <c r="C497" s="40">
        <v>0</v>
      </c>
      <c r="D497" s="9">
        <v>0</v>
      </c>
      <c r="E497" s="40">
        <v>0</v>
      </c>
    </row>
    <row r="498" spans="1:5" ht="15.75" thickBot="1" x14ac:dyDescent="0.3">
      <c r="A498" s="11" t="s">
        <v>56</v>
      </c>
      <c r="B498" s="12">
        <v>0</v>
      </c>
      <c r="C498" s="40">
        <v>0</v>
      </c>
      <c r="D498" s="9">
        <v>0</v>
      </c>
      <c r="E498" s="40">
        <v>0</v>
      </c>
    </row>
    <row r="499" spans="1:5" ht="15.75" thickBot="1" x14ac:dyDescent="0.3">
      <c r="A499" s="22" t="s">
        <v>270</v>
      </c>
      <c r="B499" s="23">
        <f>B494+B493</f>
        <v>0</v>
      </c>
      <c r="C499" s="23">
        <f>C494+C493</f>
        <v>5000</v>
      </c>
      <c r="D499" s="23">
        <f>D494+D493</f>
        <v>0</v>
      </c>
      <c r="E499" s="23">
        <f>E494+E493</f>
        <v>0</v>
      </c>
    </row>
    <row r="500" spans="1:5" ht="23.25" thickBot="1" x14ac:dyDescent="0.3">
      <c r="A500" s="443" t="s">
        <v>866</v>
      </c>
      <c r="B500" s="444"/>
      <c r="C500" s="445"/>
      <c r="D500" s="445"/>
      <c r="E500" s="446"/>
    </row>
    <row r="501" spans="1:5" ht="15.75" thickBot="1" x14ac:dyDescent="0.3">
      <c r="A501" s="524" t="s">
        <v>38</v>
      </c>
      <c r="B501" s="544"/>
      <c r="C501" s="544"/>
      <c r="D501" s="544"/>
      <c r="E501" s="526"/>
    </row>
    <row r="502" spans="1:5" ht="15.75" thickBot="1" x14ac:dyDescent="0.3">
      <c r="A502" s="524" t="s">
        <v>42</v>
      </c>
      <c r="B502" s="544"/>
      <c r="C502" s="544"/>
      <c r="D502" s="544"/>
      <c r="E502" s="526"/>
    </row>
    <row r="503" spans="1:5" ht="15.75" thickBot="1" x14ac:dyDescent="0.3">
      <c r="A503" s="442" t="s">
        <v>29</v>
      </c>
      <c r="B503" s="781" t="s">
        <v>867</v>
      </c>
      <c r="C503" s="782"/>
      <c r="D503" s="782"/>
      <c r="E503" s="783"/>
    </row>
    <row r="504" spans="1:5" ht="34.5" thickBot="1" x14ac:dyDescent="0.3">
      <c r="A504" s="21" t="s">
        <v>52</v>
      </c>
      <c r="B504" s="779" t="s">
        <v>868</v>
      </c>
      <c r="C504" s="780"/>
      <c r="D504" s="41" t="s">
        <v>53</v>
      </c>
      <c r="E504" s="455"/>
    </row>
    <row r="505" spans="1:5" ht="49.5" customHeight="1" thickBot="1" x14ac:dyDescent="0.3">
      <c r="A505" s="4" t="s">
        <v>9</v>
      </c>
      <c r="B505" s="757" t="s">
        <v>869</v>
      </c>
      <c r="C505" s="758"/>
      <c r="D505" s="758"/>
      <c r="E505" s="759"/>
    </row>
    <row r="506" spans="1:5" ht="15.75" thickBot="1" x14ac:dyDescent="0.3">
      <c r="A506" s="4" t="s">
        <v>14</v>
      </c>
      <c r="B506" s="531" t="s">
        <v>870</v>
      </c>
      <c r="C506" s="532"/>
      <c r="D506" s="532"/>
      <c r="E506" s="533"/>
    </row>
    <row r="507" spans="1:5" x14ac:dyDescent="0.25">
      <c r="A507" s="516"/>
      <c r="B507" s="19">
        <v>2019</v>
      </c>
      <c r="C507" s="19">
        <v>2020</v>
      </c>
      <c r="D507" s="19">
        <v>2021</v>
      </c>
      <c r="E507" s="19">
        <v>2022</v>
      </c>
    </row>
    <row r="508" spans="1:5" ht="15.75" thickBot="1" x14ac:dyDescent="0.3">
      <c r="A508" s="517"/>
      <c r="B508" s="20" t="s">
        <v>5</v>
      </c>
      <c r="C508" s="20" t="s">
        <v>6</v>
      </c>
      <c r="D508" s="20" t="s">
        <v>6</v>
      </c>
      <c r="E508" s="20" t="s">
        <v>6</v>
      </c>
    </row>
    <row r="509" spans="1:5" ht="15.75" thickBot="1" x14ac:dyDescent="0.3">
      <c r="A509" s="4" t="s">
        <v>8</v>
      </c>
      <c r="B509" s="6">
        <v>1</v>
      </c>
      <c r="C509" s="38">
        <v>1</v>
      </c>
      <c r="D509" s="6"/>
      <c r="E509" s="6"/>
    </row>
    <row r="510" spans="1:5" ht="15.75" thickBot="1" x14ac:dyDescent="0.3">
      <c r="A510" s="4" t="s">
        <v>15</v>
      </c>
      <c r="B510" s="6">
        <f>B524</f>
        <v>372607</v>
      </c>
      <c r="C510" s="6">
        <f>C524</f>
        <v>376702</v>
      </c>
      <c r="D510" s="6">
        <f>D524</f>
        <v>578515</v>
      </c>
      <c r="E510" s="6">
        <f>E524</f>
        <v>433219</v>
      </c>
    </row>
    <row r="511" spans="1:5" ht="15.75" thickBot="1" x14ac:dyDescent="0.3">
      <c r="A511" s="4" t="s">
        <v>23</v>
      </c>
      <c r="B511" s="6"/>
      <c r="C511" s="6">
        <f>C510/C509</f>
        <v>376702</v>
      </c>
      <c r="D511" s="6"/>
      <c r="E511" s="6"/>
    </row>
    <row r="512" spans="1:5" ht="15.75" thickBot="1" x14ac:dyDescent="0.3">
      <c r="A512" s="4" t="s">
        <v>16</v>
      </c>
      <c r="B512" s="328" t="s">
        <v>22</v>
      </c>
      <c r="C512" s="8">
        <f>C509/B509-1</f>
        <v>0</v>
      </c>
      <c r="D512" s="8"/>
      <c r="E512" s="8"/>
    </row>
    <row r="513" spans="1:5" ht="15.75" thickBot="1" x14ac:dyDescent="0.3">
      <c r="A513" s="4" t="s">
        <v>17</v>
      </c>
      <c r="B513" s="328" t="s">
        <v>22</v>
      </c>
      <c r="C513" s="8"/>
      <c r="D513" s="8"/>
      <c r="E513" s="8"/>
    </row>
    <row r="514" spans="1:5" ht="15.75" thickBot="1" x14ac:dyDescent="0.3">
      <c r="A514" s="4" t="s">
        <v>18</v>
      </c>
      <c r="B514" s="328" t="s">
        <v>22</v>
      </c>
      <c r="C514" s="8"/>
      <c r="D514" s="8"/>
      <c r="E514" s="8"/>
    </row>
    <row r="515" spans="1:5" ht="15.75" thickBot="1" x14ac:dyDescent="0.3">
      <c r="A515" s="534" t="s">
        <v>194</v>
      </c>
      <c r="B515" s="535"/>
      <c r="C515" s="535"/>
      <c r="D515" s="535"/>
      <c r="E515" s="536"/>
    </row>
    <row r="516" spans="1:5" x14ac:dyDescent="0.25">
      <c r="A516" s="516"/>
      <c r="B516" s="19">
        <v>2019</v>
      </c>
      <c r="C516" s="19">
        <v>2020</v>
      </c>
      <c r="D516" s="19">
        <v>2021</v>
      </c>
      <c r="E516" s="19">
        <v>2022</v>
      </c>
    </row>
    <row r="517" spans="1:5" ht="15.75" thickBot="1" x14ac:dyDescent="0.3">
      <c r="A517" s="517"/>
      <c r="B517" s="20" t="s">
        <v>5</v>
      </c>
      <c r="C517" s="20" t="s">
        <v>6</v>
      </c>
      <c r="D517" s="20" t="s">
        <v>6</v>
      </c>
      <c r="E517" s="20" t="s">
        <v>6</v>
      </c>
    </row>
    <row r="518" spans="1:5" ht="15.75" thickBot="1" x14ac:dyDescent="0.3">
      <c r="A518" s="1" t="s">
        <v>40</v>
      </c>
      <c r="B518" s="9"/>
      <c r="C518" s="9">
        <v>0</v>
      </c>
      <c r="D518" s="9">
        <v>0</v>
      </c>
      <c r="E518" s="9">
        <v>0</v>
      </c>
    </row>
    <row r="519" spans="1:5" ht="15.75" thickBot="1" x14ac:dyDescent="0.3">
      <c r="A519" s="1" t="s">
        <v>41</v>
      </c>
      <c r="B519" s="12">
        <f>SUM(B520:B523)</f>
        <v>372607</v>
      </c>
      <c r="C519" s="40">
        <f>SUM(C520:C523)</f>
        <v>376702</v>
      </c>
      <c r="D519" s="40">
        <f>SUM(D520:D523)</f>
        <v>578515</v>
      </c>
      <c r="E519" s="40">
        <f>SUM(E520:E523)</f>
        <v>433219</v>
      </c>
    </row>
    <row r="520" spans="1:5" ht="15.75" thickBot="1" x14ac:dyDescent="0.3">
      <c r="A520" s="11" t="s">
        <v>50</v>
      </c>
      <c r="B520" s="12"/>
      <c r="C520" s="40">
        <v>0</v>
      </c>
      <c r="D520" s="9">
        <v>0</v>
      </c>
      <c r="E520" s="9">
        <v>0</v>
      </c>
    </row>
    <row r="521" spans="1:5" ht="15.75" thickBot="1" x14ac:dyDescent="0.3">
      <c r="A521" s="11" t="s">
        <v>54</v>
      </c>
      <c r="B521" s="12"/>
      <c r="C521" s="40">
        <v>0</v>
      </c>
      <c r="D521" s="9">
        <v>0</v>
      </c>
      <c r="E521" s="9">
        <v>0</v>
      </c>
    </row>
    <row r="522" spans="1:5" ht="15.75" thickBot="1" x14ac:dyDescent="0.3">
      <c r="A522" s="11" t="s">
        <v>55</v>
      </c>
      <c r="B522" s="12">
        <v>372607</v>
      </c>
      <c r="C522" s="40">
        <v>376702</v>
      </c>
      <c r="D522" s="9">
        <v>578515</v>
      </c>
      <c r="E522" s="9">
        <v>433219</v>
      </c>
    </row>
    <row r="523" spans="1:5" ht="15.75" thickBot="1" x14ac:dyDescent="0.3">
      <c r="A523" s="11" t="s">
        <v>56</v>
      </c>
      <c r="B523" s="12"/>
      <c r="C523" s="40">
        <v>0</v>
      </c>
      <c r="D523" s="9">
        <v>0</v>
      </c>
      <c r="E523" s="9">
        <v>0</v>
      </c>
    </row>
    <row r="524" spans="1:5" ht="15.75" thickBot="1" x14ac:dyDescent="0.3">
      <c r="A524" s="436" t="s">
        <v>34</v>
      </c>
      <c r="B524" s="23">
        <f>B519+B518</f>
        <v>372607</v>
      </c>
      <c r="C524" s="23">
        <f>C519+C518</f>
        <v>376702</v>
      </c>
      <c r="D524" s="23">
        <f>D519+D518</f>
        <v>578515</v>
      </c>
      <c r="E524" s="23">
        <f>E519+E518</f>
        <v>433219</v>
      </c>
    </row>
    <row r="525" spans="1:5" ht="15.75" thickBot="1" x14ac:dyDescent="0.3">
      <c r="A525" s="442" t="s">
        <v>29</v>
      </c>
      <c r="B525" s="781" t="s">
        <v>871</v>
      </c>
      <c r="C525" s="782"/>
      <c r="D525" s="782"/>
      <c r="E525" s="783"/>
    </row>
    <row r="526" spans="1:5" ht="34.5" thickBot="1" x14ac:dyDescent="0.3">
      <c r="A526" s="21" t="s">
        <v>872</v>
      </c>
      <c r="B526" s="779" t="s">
        <v>873</v>
      </c>
      <c r="C526" s="780"/>
      <c r="D526" s="41" t="s">
        <v>53</v>
      </c>
      <c r="E526" s="455"/>
    </row>
    <row r="527" spans="1:5" ht="37.5" customHeight="1" thickBot="1" x14ac:dyDescent="0.3">
      <c r="A527" s="4" t="s">
        <v>9</v>
      </c>
      <c r="B527" s="757" t="s">
        <v>874</v>
      </c>
      <c r="C527" s="758"/>
      <c r="D527" s="758"/>
      <c r="E527" s="759"/>
    </row>
    <row r="528" spans="1:5" ht="15.75" thickBot="1" x14ac:dyDescent="0.3">
      <c r="A528" s="4" t="s">
        <v>14</v>
      </c>
      <c r="B528" s="531" t="s">
        <v>870</v>
      </c>
      <c r="C528" s="532"/>
      <c r="D528" s="532"/>
      <c r="E528" s="533"/>
    </row>
    <row r="529" spans="1:5" x14ac:dyDescent="0.25">
      <c r="A529" s="516"/>
      <c r="B529" s="19">
        <v>2019</v>
      </c>
      <c r="C529" s="19">
        <v>2020</v>
      </c>
      <c r="D529" s="19">
        <v>2021</v>
      </c>
      <c r="E529" s="19">
        <v>2022</v>
      </c>
    </row>
    <row r="530" spans="1:5" ht="15.75" thickBot="1" x14ac:dyDescent="0.3">
      <c r="A530" s="517"/>
      <c r="B530" s="20" t="s">
        <v>5</v>
      </c>
      <c r="C530" s="20" t="s">
        <v>6</v>
      </c>
      <c r="D530" s="20" t="s">
        <v>6</v>
      </c>
      <c r="E530" s="20" t="s">
        <v>6</v>
      </c>
    </row>
    <row r="531" spans="1:5" ht="15.75" thickBot="1" x14ac:dyDescent="0.3">
      <c r="A531" s="4" t="s">
        <v>8</v>
      </c>
      <c r="B531" s="6">
        <v>200</v>
      </c>
      <c r="C531" s="38"/>
      <c r="D531" s="6"/>
      <c r="E531" s="6"/>
    </row>
    <row r="532" spans="1:5" ht="15.75" thickBot="1" x14ac:dyDescent="0.3">
      <c r="A532" s="4" t="s">
        <v>15</v>
      </c>
      <c r="B532" s="6">
        <f>B546</f>
        <v>125000</v>
      </c>
      <c r="C532" s="6">
        <f>C546</f>
        <v>0</v>
      </c>
      <c r="D532" s="6">
        <f>D546</f>
        <v>0</v>
      </c>
      <c r="E532" s="6">
        <f>E546</f>
        <v>0</v>
      </c>
    </row>
    <row r="533" spans="1:5" ht="15.75" thickBot="1" x14ac:dyDescent="0.3">
      <c r="A533" s="4" t="s">
        <v>23</v>
      </c>
      <c r="B533" s="6"/>
      <c r="C533" s="6"/>
      <c r="D533" s="6"/>
      <c r="E533" s="6"/>
    </row>
    <row r="534" spans="1:5" ht="15.75" thickBot="1" x14ac:dyDescent="0.3">
      <c r="A534" s="4" t="s">
        <v>16</v>
      </c>
      <c r="B534" s="328" t="s">
        <v>22</v>
      </c>
      <c r="C534" s="8"/>
      <c r="D534" s="8"/>
      <c r="E534" s="8"/>
    </row>
    <row r="535" spans="1:5" ht="15.75" thickBot="1" x14ac:dyDescent="0.3">
      <c r="A535" s="4" t="s">
        <v>17</v>
      </c>
      <c r="B535" s="328" t="s">
        <v>22</v>
      </c>
      <c r="C535" s="8"/>
      <c r="D535" s="8"/>
      <c r="E535" s="8"/>
    </row>
    <row r="536" spans="1:5" ht="15.75" thickBot="1" x14ac:dyDescent="0.3">
      <c r="A536" s="4" t="s">
        <v>18</v>
      </c>
      <c r="B536" s="328" t="s">
        <v>22</v>
      </c>
      <c r="C536" s="8"/>
      <c r="D536" s="8"/>
      <c r="E536" s="8"/>
    </row>
    <row r="537" spans="1:5" ht="15.75" thickBot="1" x14ac:dyDescent="0.3">
      <c r="A537" s="534" t="s">
        <v>875</v>
      </c>
      <c r="B537" s="535"/>
      <c r="C537" s="535"/>
      <c r="D537" s="535"/>
      <c r="E537" s="536"/>
    </row>
    <row r="538" spans="1:5" x14ac:dyDescent="0.25">
      <c r="A538" s="516"/>
      <c r="B538" s="19">
        <v>2019</v>
      </c>
      <c r="C538" s="19">
        <v>2020</v>
      </c>
      <c r="D538" s="19">
        <v>2021</v>
      </c>
      <c r="E538" s="19">
        <v>2022</v>
      </c>
    </row>
    <row r="539" spans="1:5" ht="15.75" thickBot="1" x14ac:dyDescent="0.3">
      <c r="A539" s="517"/>
      <c r="B539" s="20" t="s">
        <v>5</v>
      </c>
      <c r="C539" s="20" t="s">
        <v>6</v>
      </c>
      <c r="D539" s="20" t="s">
        <v>6</v>
      </c>
      <c r="E539" s="20" t="s">
        <v>6</v>
      </c>
    </row>
    <row r="540" spans="1:5" ht="15.75" thickBot="1" x14ac:dyDescent="0.3">
      <c r="A540" s="1" t="s">
        <v>40</v>
      </c>
      <c r="B540" s="9"/>
      <c r="C540" s="9">
        <v>0</v>
      </c>
      <c r="D540" s="9">
        <v>0</v>
      </c>
      <c r="E540" s="9">
        <v>0</v>
      </c>
    </row>
    <row r="541" spans="1:5" ht="15.75" thickBot="1" x14ac:dyDescent="0.3">
      <c r="A541" s="1" t="s">
        <v>41</v>
      </c>
      <c r="B541" s="12">
        <f>SUM(B542:B545)</f>
        <v>125000</v>
      </c>
      <c r="C541" s="12">
        <f>SUM(C542:C545)</f>
        <v>0</v>
      </c>
      <c r="D541" s="40">
        <f>D542+D543+D544+D545</f>
        <v>0</v>
      </c>
      <c r="E541" s="40">
        <f>E542+E543+E544+E545</f>
        <v>0</v>
      </c>
    </row>
    <row r="542" spans="1:5" ht="15.75" thickBot="1" x14ac:dyDescent="0.3">
      <c r="A542" s="11" t="s">
        <v>50</v>
      </c>
      <c r="B542" s="12"/>
      <c r="C542" s="40">
        <v>0</v>
      </c>
      <c r="D542" s="9">
        <v>0</v>
      </c>
      <c r="E542" s="9">
        <v>0</v>
      </c>
    </row>
    <row r="543" spans="1:5" ht="15.75" thickBot="1" x14ac:dyDescent="0.3">
      <c r="A543" s="11" t="s">
        <v>54</v>
      </c>
      <c r="B543" s="12">
        <v>125000</v>
      </c>
      <c r="C543" s="40">
        <v>0</v>
      </c>
      <c r="D543" s="9">
        <v>0</v>
      </c>
      <c r="E543" s="9">
        <v>0</v>
      </c>
    </row>
    <row r="544" spans="1:5" ht="15.75" thickBot="1" x14ac:dyDescent="0.3">
      <c r="A544" s="11" t="s">
        <v>55</v>
      </c>
      <c r="B544" s="12"/>
      <c r="C544" s="40">
        <v>0</v>
      </c>
      <c r="D544" s="9">
        <v>0</v>
      </c>
      <c r="E544" s="9">
        <v>0</v>
      </c>
    </row>
    <row r="545" spans="1:5" ht="15.75" thickBot="1" x14ac:dyDescent="0.3">
      <c r="A545" s="456" t="s">
        <v>56</v>
      </c>
      <c r="B545" s="12"/>
      <c r="C545" s="40">
        <v>0</v>
      </c>
      <c r="D545" s="9">
        <v>0</v>
      </c>
      <c r="E545" s="9">
        <v>0</v>
      </c>
    </row>
    <row r="546" spans="1:5" ht="15.75" thickBot="1" x14ac:dyDescent="0.3">
      <c r="A546" s="457" t="s">
        <v>78</v>
      </c>
      <c r="B546" s="12">
        <f>B541+B540</f>
        <v>125000</v>
      </c>
      <c r="C546" s="12">
        <f>C541+C540</f>
        <v>0</v>
      </c>
      <c r="D546" s="12">
        <f>D541+D540</f>
        <v>0</v>
      </c>
      <c r="E546" s="12">
        <f>E541+E540</f>
        <v>0</v>
      </c>
    </row>
    <row r="547" spans="1:5" ht="15.75" thickBot="1" x14ac:dyDescent="0.3">
      <c r="A547" s="442" t="s">
        <v>29</v>
      </c>
      <c r="B547" s="781" t="s">
        <v>876</v>
      </c>
      <c r="C547" s="782"/>
      <c r="D547" s="782"/>
      <c r="E547" s="783"/>
    </row>
    <row r="548" spans="1:5" ht="34.5" thickBot="1" x14ac:dyDescent="0.3">
      <c r="A548" s="21" t="s">
        <v>79</v>
      </c>
      <c r="B548" s="779" t="s">
        <v>877</v>
      </c>
      <c r="C548" s="780"/>
      <c r="D548" s="41" t="s">
        <v>53</v>
      </c>
      <c r="E548" s="455"/>
    </row>
    <row r="549" spans="1:5" ht="31.5" customHeight="1" thickBot="1" x14ac:dyDescent="0.3">
      <c r="A549" s="4" t="s">
        <v>9</v>
      </c>
      <c r="B549" s="757" t="s">
        <v>878</v>
      </c>
      <c r="C549" s="758"/>
      <c r="D549" s="758"/>
      <c r="E549" s="759"/>
    </row>
    <row r="550" spans="1:5" ht="15.75" thickBot="1" x14ac:dyDescent="0.3">
      <c r="A550" s="4" t="s">
        <v>14</v>
      </c>
      <c r="B550" s="531" t="s">
        <v>870</v>
      </c>
      <c r="C550" s="532"/>
      <c r="D550" s="532"/>
      <c r="E550" s="533"/>
    </row>
    <row r="551" spans="1:5" x14ac:dyDescent="0.25">
      <c r="A551" s="516"/>
      <c r="B551" s="19">
        <v>2019</v>
      </c>
      <c r="C551" s="19">
        <v>2020</v>
      </c>
      <c r="D551" s="19">
        <v>2021</v>
      </c>
      <c r="E551" s="19">
        <v>2022</v>
      </c>
    </row>
    <row r="552" spans="1:5" ht="15.75" thickBot="1" x14ac:dyDescent="0.3">
      <c r="A552" s="517"/>
      <c r="B552" s="20" t="s">
        <v>5</v>
      </c>
      <c r="C552" s="20" t="s">
        <v>6</v>
      </c>
      <c r="D552" s="20" t="s">
        <v>6</v>
      </c>
      <c r="E552" s="20" t="s">
        <v>6</v>
      </c>
    </row>
    <row r="553" spans="1:5" ht="15.75" thickBot="1" x14ac:dyDescent="0.3">
      <c r="A553" s="4" t="s">
        <v>8</v>
      </c>
      <c r="B553" s="6">
        <v>200</v>
      </c>
      <c r="C553" s="38">
        <v>1</v>
      </c>
      <c r="D553" s="6">
        <v>1</v>
      </c>
      <c r="E553" s="6"/>
    </row>
    <row r="554" spans="1:5" ht="15.75" thickBot="1" x14ac:dyDescent="0.3">
      <c r="A554" s="4" t="s">
        <v>15</v>
      </c>
      <c r="B554" s="6">
        <f>B568</f>
        <v>0</v>
      </c>
      <c r="C554" s="6">
        <f>C568</f>
        <v>123487</v>
      </c>
      <c r="D554" s="6">
        <f>D568</f>
        <v>97681</v>
      </c>
      <c r="E554" s="6">
        <f>E568</f>
        <v>0</v>
      </c>
    </row>
    <row r="555" spans="1:5" ht="15.75" thickBot="1" x14ac:dyDescent="0.3">
      <c r="A555" s="4" t="s">
        <v>23</v>
      </c>
      <c r="B555" s="6"/>
      <c r="C555" s="6"/>
      <c r="D555" s="6"/>
      <c r="E555" s="6"/>
    </row>
    <row r="556" spans="1:5" ht="15.75" thickBot="1" x14ac:dyDescent="0.3">
      <c r="A556" s="4" t="s">
        <v>16</v>
      </c>
      <c r="B556" s="328" t="s">
        <v>22</v>
      </c>
      <c r="C556" s="8"/>
      <c r="D556" s="8"/>
      <c r="E556" s="8"/>
    </row>
    <row r="557" spans="1:5" ht="15.75" thickBot="1" x14ac:dyDescent="0.3">
      <c r="A557" s="4" t="s">
        <v>17</v>
      </c>
      <c r="B557" s="328" t="s">
        <v>22</v>
      </c>
      <c r="C557" s="8"/>
      <c r="D557" s="8"/>
      <c r="E557" s="8"/>
    </row>
    <row r="558" spans="1:5" ht="15.75" thickBot="1" x14ac:dyDescent="0.3">
      <c r="A558" s="4" t="s">
        <v>18</v>
      </c>
      <c r="B558" s="328" t="s">
        <v>22</v>
      </c>
      <c r="C558" s="8"/>
      <c r="D558" s="8"/>
      <c r="E558" s="8"/>
    </row>
    <row r="559" spans="1:5" ht="15.75" thickBot="1" x14ac:dyDescent="0.3">
      <c r="A559" s="534" t="s">
        <v>879</v>
      </c>
      <c r="B559" s="535"/>
      <c r="C559" s="535"/>
      <c r="D559" s="535"/>
      <c r="E559" s="536"/>
    </row>
    <row r="560" spans="1:5" x14ac:dyDescent="0.25">
      <c r="A560" s="516"/>
      <c r="B560" s="19">
        <v>2019</v>
      </c>
      <c r="C560" s="19">
        <v>2020</v>
      </c>
      <c r="D560" s="19">
        <v>2021</v>
      </c>
      <c r="E560" s="19">
        <v>2022</v>
      </c>
    </row>
    <row r="561" spans="1:5" ht="15.75" thickBot="1" x14ac:dyDescent="0.3">
      <c r="A561" s="517"/>
      <c r="B561" s="20" t="s">
        <v>5</v>
      </c>
      <c r="C561" s="20" t="s">
        <v>6</v>
      </c>
      <c r="D561" s="20" t="s">
        <v>6</v>
      </c>
      <c r="E561" s="20" t="s">
        <v>6</v>
      </c>
    </row>
    <row r="562" spans="1:5" ht="15.75" thickBot="1" x14ac:dyDescent="0.3">
      <c r="A562" s="1" t="s">
        <v>40</v>
      </c>
      <c r="B562" s="9"/>
      <c r="C562" s="9">
        <v>0</v>
      </c>
      <c r="D562" s="9">
        <v>0</v>
      </c>
      <c r="E562" s="9">
        <v>0</v>
      </c>
    </row>
    <row r="563" spans="1:5" ht="15.75" thickBot="1" x14ac:dyDescent="0.3">
      <c r="A563" s="1" t="s">
        <v>41</v>
      </c>
      <c r="B563" s="12">
        <f>SUM(B564:B567)</f>
        <v>0</v>
      </c>
      <c r="C563" s="12">
        <f>SUM(C564:C567)</f>
        <v>123487</v>
      </c>
      <c r="D563" s="40">
        <f>D564+D565+D566+D567</f>
        <v>97681</v>
      </c>
      <c r="E563" s="40">
        <f>E564+E565+E566+E567</f>
        <v>0</v>
      </c>
    </row>
    <row r="564" spans="1:5" ht="15.75" thickBot="1" x14ac:dyDescent="0.3">
      <c r="A564" s="11" t="s">
        <v>50</v>
      </c>
      <c r="B564" s="12"/>
      <c r="C564" s="40">
        <v>0</v>
      </c>
      <c r="D564" s="9">
        <v>0</v>
      </c>
      <c r="E564" s="9">
        <v>0</v>
      </c>
    </row>
    <row r="565" spans="1:5" ht="15.75" thickBot="1" x14ac:dyDescent="0.3">
      <c r="A565" s="11" t="s">
        <v>54</v>
      </c>
      <c r="B565" s="12">
        <v>0</v>
      </c>
      <c r="C565" s="40">
        <v>123487</v>
      </c>
      <c r="D565" s="9">
        <v>97681</v>
      </c>
      <c r="E565" s="9">
        <v>0</v>
      </c>
    </row>
    <row r="566" spans="1:5" ht="15.75" thickBot="1" x14ac:dyDescent="0.3">
      <c r="A566" s="11" t="s">
        <v>55</v>
      </c>
      <c r="B566" s="12"/>
      <c r="C566" s="40">
        <v>0</v>
      </c>
      <c r="D566" s="9">
        <v>0</v>
      </c>
      <c r="E566" s="9">
        <v>0</v>
      </c>
    </row>
    <row r="567" spans="1:5" ht="15.75" thickBot="1" x14ac:dyDescent="0.3">
      <c r="A567" s="456" t="s">
        <v>56</v>
      </c>
      <c r="B567" s="12"/>
      <c r="C567" s="40">
        <v>0</v>
      </c>
      <c r="D567" s="9">
        <v>0</v>
      </c>
      <c r="E567" s="9">
        <v>0</v>
      </c>
    </row>
    <row r="568" spans="1:5" ht="15.75" thickBot="1" x14ac:dyDescent="0.3">
      <c r="A568" s="457" t="s">
        <v>80</v>
      </c>
      <c r="B568" s="12">
        <f>B563+B562</f>
        <v>0</v>
      </c>
      <c r="C568" s="12">
        <f>C563+C562</f>
        <v>123487</v>
      </c>
      <c r="D568" s="12">
        <f>D563+D562</f>
        <v>97681</v>
      </c>
      <c r="E568" s="12">
        <f>E563+E562</f>
        <v>0</v>
      </c>
    </row>
    <row r="569" spans="1:5" ht="15.75" thickBot="1" x14ac:dyDescent="0.3">
      <c r="A569" s="442" t="s">
        <v>29</v>
      </c>
      <c r="B569" s="781" t="s">
        <v>880</v>
      </c>
      <c r="C569" s="782"/>
      <c r="D569" s="782"/>
      <c r="E569" s="783"/>
    </row>
    <row r="570" spans="1:5" ht="34.5" thickBot="1" x14ac:dyDescent="0.3">
      <c r="A570" s="21" t="s">
        <v>81</v>
      </c>
      <c r="B570" s="779" t="s">
        <v>877</v>
      </c>
      <c r="C570" s="780"/>
      <c r="D570" s="41" t="s">
        <v>53</v>
      </c>
      <c r="E570" s="455"/>
    </row>
    <row r="571" spans="1:5" ht="28.5" customHeight="1" thickBot="1" x14ac:dyDescent="0.3">
      <c r="A571" s="4" t="s">
        <v>9</v>
      </c>
      <c r="B571" s="757" t="s">
        <v>878</v>
      </c>
      <c r="C571" s="758"/>
      <c r="D571" s="758"/>
      <c r="E571" s="759"/>
    </row>
    <row r="572" spans="1:5" ht="15.75" thickBot="1" x14ac:dyDescent="0.3">
      <c r="A572" s="4" t="s">
        <v>14</v>
      </c>
      <c r="B572" s="531" t="s">
        <v>870</v>
      </c>
      <c r="C572" s="532"/>
      <c r="D572" s="532"/>
      <c r="E572" s="533"/>
    </row>
    <row r="573" spans="1:5" x14ac:dyDescent="0.25">
      <c r="A573" s="516"/>
      <c r="B573" s="19">
        <v>2019</v>
      </c>
      <c r="C573" s="19">
        <v>2020</v>
      </c>
      <c r="D573" s="19">
        <v>2021</v>
      </c>
      <c r="E573" s="19">
        <v>2022</v>
      </c>
    </row>
    <row r="574" spans="1:5" ht="15.75" thickBot="1" x14ac:dyDescent="0.3">
      <c r="A574" s="517"/>
      <c r="B574" s="20" t="s">
        <v>5</v>
      </c>
      <c r="C574" s="20" t="s">
        <v>6</v>
      </c>
      <c r="D574" s="20" t="s">
        <v>6</v>
      </c>
      <c r="E574" s="20" t="s">
        <v>6</v>
      </c>
    </row>
    <row r="575" spans="1:5" ht="15.75" thickBot="1" x14ac:dyDescent="0.3">
      <c r="A575" s="4" t="s">
        <v>8</v>
      </c>
      <c r="B575" s="6">
        <v>200</v>
      </c>
      <c r="C575" s="38"/>
      <c r="D575" s="6"/>
      <c r="E575" s="6"/>
    </row>
    <row r="576" spans="1:5" ht="15.75" thickBot="1" x14ac:dyDescent="0.3">
      <c r="A576" s="4" t="s">
        <v>15</v>
      </c>
      <c r="B576" s="6">
        <f>B590</f>
        <v>0</v>
      </c>
      <c r="C576" s="6">
        <f>C590</f>
        <v>26000</v>
      </c>
      <c r="D576" s="6">
        <f>D590</f>
        <v>54870</v>
      </c>
      <c r="E576" s="6">
        <f>E590</f>
        <v>0</v>
      </c>
    </row>
    <row r="577" spans="1:5" ht="15.75" thickBot="1" x14ac:dyDescent="0.3">
      <c r="A577" s="4" t="s">
        <v>23</v>
      </c>
      <c r="B577" s="6"/>
      <c r="C577" s="6"/>
      <c r="D577" s="6"/>
      <c r="E577" s="6"/>
    </row>
    <row r="578" spans="1:5" ht="15.75" thickBot="1" x14ac:dyDescent="0.3">
      <c r="A578" s="4" t="s">
        <v>16</v>
      </c>
      <c r="B578" s="328" t="s">
        <v>22</v>
      </c>
      <c r="C578" s="8"/>
      <c r="D578" s="8"/>
      <c r="E578" s="8"/>
    </row>
    <row r="579" spans="1:5" ht="15.75" thickBot="1" x14ac:dyDescent="0.3">
      <c r="A579" s="4" t="s">
        <v>17</v>
      </c>
      <c r="B579" s="328" t="s">
        <v>22</v>
      </c>
      <c r="C579" s="8"/>
      <c r="D579" s="8"/>
      <c r="E579" s="8"/>
    </row>
    <row r="580" spans="1:5" ht="15.75" thickBot="1" x14ac:dyDescent="0.3">
      <c r="A580" s="4" t="s">
        <v>18</v>
      </c>
      <c r="B580" s="328" t="s">
        <v>22</v>
      </c>
      <c r="C580" s="8"/>
      <c r="D580" s="8"/>
      <c r="E580" s="8"/>
    </row>
    <row r="581" spans="1:5" ht="15.75" thickBot="1" x14ac:dyDescent="0.3">
      <c r="A581" s="534" t="s">
        <v>881</v>
      </c>
      <c r="B581" s="535"/>
      <c r="C581" s="535"/>
      <c r="D581" s="535"/>
      <c r="E581" s="536"/>
    </row>
    <row r="582" spans="1:5" x14ac:dyDescent="0.25">
      <c r="A582" s="516"/>
      <c r="B582" s="19">
        <v>2019</v>
      </c>
      <c r="C582" s="19">
        <v>2020</v>
      </c>
      <c r="D582" s="19">
        <v>2021</v>
      </c>
      <c r="E582" s="19">
        <v>2022</v>
      </c>
    </row>
    <row r="583" spans="1:5" ht="15.75" thickBot="1" x14ac:dyDescent="0.3">
      <c r="A583" s="517"/>
      <c r="B583" s="20" t="s">
        <v>5</v>
      </c>
      <c r="C583" s="20" t="s">
        <v>6</v>
      </c>
      <c r="D583" s="20" t="s">
        <v>6</v>
      </c>
      <c r="E583" s="20" t="s">
        <v>6</v>
      </c>
    </row>
    <row r="584" spans="1:5" ht="15.75" thickBot="1" x14ac:dyDescent="0.3">
      <c r="A584" s="1" t="s">
        <v>40</v>
      </c>
      <c r="B584" s="9"/>
      <c r="C584" s="9">
        <v>0</v>
      </c>
      <c r="D584" s="9">
        <v>0</v>
      </c>
      <c r="E584" s="9">
        <v>0</v>
      </c>
    </row>
    <row r="585" spans="1:5" ht="15.75" thickBot="1" x14ac:dyDescent="0.3">
      <c r="A585" s="1" t="s">
        <v>41</v>
      </c>
      <c r="B585" s="12">
        <f>SUM(B586:B589)</f>
        <v>0</v>
      </c>
      <c r="C585" s="12">
        <f>SUM(C586:C589)</f>
        <v>26000</v>
      </c>
      <c r="D585" s="40">
        <f>D586+D587+D588+D589</f>
        <v>54870</v>
      </c>
      <c r="E585" s="40">
        <f>E586+E587+E588+E589</f>
        <v>0</v>
      </c>
    </row>
    <row r="586" spans="1:5" ht="15.75" thickBot="1" x14ac:dyDescent="0.3">
      <c r="A586" s="11" t="s">
        <v>50</v>
      </c>
      <c r="B586" s="12"/>
      <c r="C586" s="40">
        <v>0</v>
      </c>
      <c r="D586" s="9">
        <v>0</v>
      </c>
      <c r="E586" s="9">
        <v>0</v>
      </c>
    </row>
    <row r="587" spans="1:5" ht="15.75" thickBot="1" x14ac:dyDescent="0.3">
      <c r="A587" s="11" t="s">
        <v>54</v>
      </c>
      <c r="B587" s="12">
        <v>0</v>
      </c>
      <c r="C587" s="40">
        <v>25000</v>
      </c>
      <c r="D587" s="9">
        <v>54700</v>
      </c>
      <c r="E587" s="9">
        <v>0</v>
      </c>
    </row>
    <row r="588" spans="1:5" ht="15.75" thickBot="1" x14ac:dyDescent="0.3">
      <c r="A588" s="11" t="s">
        <v>55</v>
      </c>
      <c r="B588" s="12"/>
      <c r="C588" s="40">
        <v>0</v>
      </c>
      <c r="D588" s="9">
        <v>0</v>
      </c>
      <c r="E588" s="9">
        <v>0</v>
      </c>
    </row>
    <row r="589" spans="1:5" ht="15.75" thickBot="1" x14ac:dyDescent="0.3">
      <c r="A589" s="456" t="s">
        <v>56</v>
      </c>
      <c r="B589" s="12"/>
      <c r="C589" s="40">
        <v>1000</v>
      </c>
      <c r="D589" s="9">
        <v>170</v>
      </c>
      <c r="E589" s="9">
        <v>0</v>
      </c>
    </row>
    <row r="590" spans="1:5" ht="15.75" thickBot="1" x14ac:dyDescent="0.3">
      <c r="A590" s="457" t="s">
        <v>82</v>
      </c>
      <c r="B590" s="12">
        <f>B585+B584</f>
        <v>0</v>
      </c>
      <c r="C590" s="12">
        <f>C585+C584</f>
        <v>26000</v>
      </c>
      <c r="D590" s="12">
        <f>D585+D584</f>
        <v>54870</v>
      </c>
      <c r="E590" s="12">
        <f>E585+E584</f>
        <v>0</v>
      </c>
    </row>
    <row r="591" spans="1:5" ht="15.75" thickBot="1" x14ac:dyDescent="0.3">
      <c r="A591" s="458" t="s">
        <v>29</v>
      </c>
      <c r="B591" s="547" t="s">
        <v>882</v>
      </c>
      <c r="C591" s="547"/>
      <c r="D591" s="547"/>
      <c r="E591" s="548"/>
    </row>
    <row r="592" spans="1:5" ht="34.5" thickBot="1" x14ac:dyDescent="0.3">
      <c r="A592" s="21" t="s">
        <v>83</v>
      </c>
      <c r="B592" s="779" t="s">
        <v>883</v>
      </c>
      <c r="C592" s="780"/>
      <c r="D592" s="41" t="s">
        <v>53</v>
      </c>
      <c r="E592" s="455"/>
    </row>
    <row r="593" spans="1:5" ht="47.25" customHeight="1" thickBot="1" x14ac:dyDescent="0.3">
      <c r="A593" s="4" t="s">
        <v>9</v>
      </c>
      <c r="B593" s="757" t="s">
        <v>884</v>
      </c>
      <c r="C593" s="758"/>
      <c r="D593" s="758"/>
      <c r="E593" s="759"/>
    </row>
    <row r="594" spans="1:5" ht="15.75" thickBot="1" x14ac:dyDescent="0.3">
      <c r="A594" s="4" t="s">
        <v>14</v>
      </c>
      <c r="B594" s="531" t="s">
        <v>885</v>
      </c>
      <c r="C594" s="532"/>
      <c r="D594" s="532"/>
      <c r="E594" s="533"/>
    </row>
    <row r="595" spans="1:5" x14ac:dyDescent="0.25">
      <c r="A595" s="516"/>
      <c r="B595" s="19">
        <v>2019</v>
      </c>
      <c r="C595" s="19">
        <v>2020</v>
      </c>
      <c r="D595" s="19">
        <v>2021</v>
      </c>
      <c r="E595" s="19">
        <v>2022</v>
      </c>
    </row>
    <row r="596" spans="1:5" ht="15.75" thickBot="1" x14ac:dyDescent="0.3">
      <c r="A596" s="517"/>
      <c r="B596" s="20" t="s">
        <v>5</v>
      </c>
      <c r="C596" s="20" t="s">
        <v>6</v>
      </c>
      <c r="D596" s="20" t="s">
        <v>6</v>
      </c>
      <c r="E596" s="20" t="s">
        <v>6</v>
      </c>
    </row>
    <row r="597" spans="1:5" ht="15.75" thickBot="1" x14ac:dyDescent="0.3">
      <c r="A597" s="4" t="s">
        <v>8</v>
      </c>
      <c r="B597" s="6">
        <v>3</v>
      </c>
      <c r="C597" s="6">
        <v>3</v>
      </c>
      <c r="D597" s="6"/>
      <c r="E597" s="6"/>
    </row>
    <row r="598" spans="1:5" ht="15.75" thickBot="1" x14ac:dyDescent="0.3">
      <c r="A598" s="4" t="s">
        <v>15</v>
      </c>
      <c r="B598" s="6">
        <f>B612</f>
        <v>21654</v>
      </c>
      <c r="C598" s="6">
        <f>C612</f>
        <v>44035</v>
      </c>
      <c r="D598" s="6">
        <f>D612</f>
        <v>0</v>
      </c>
      <c r="E598" s="6">
        <f>E612</f>
        <v>0</v>
      </c>
    </row>
    <row r="599" spans="1:5" ht="15.75" thickBot="1" x14ac:dyDescent="0.3">
      <c r="A599" s="4" t="s">
        <v>23</v>
      </c>
      <c r="B599" s="6">
        <f>B598/B597</f>
        <v>7218</v>
      </c>
      <c r="C599" s="6">
        <f>C598/C597</f>
        <v>14678.333333333334</v>
      </c>
      <c r="D599" s="6"/>
      <c r="E599" s="6"/>
    </row>
    <row r="600" spans="1:5" ht="15.75" thickBot="1" x14ac:dyDescent="0.3">
      <c r="A600" s="4" t="s">
        <v>16</v>
      </c>
      <c r="B600" s="328" t="s">
        <v>22</v>
      </c>
      <c r="C600" s="8">
        <f>C597/B597-1</f>
        <v>0</v>
      </c>
      <c r="D600" s="8"/>
      <c r="E600" s="8"/>
    </row>
    <row r="601" spans="1:5" ht="15.75" thickBot="1" x14ac:dyDescent="0.3">
      <c r="A601" s="4" t="s">
        <v>17</v>
      </c>
      <c r="B601" s="328" t="s">
        <v>22</v>
      </c>
      <c r="C601" s="8">
        <f>C598/B598-1</f>
        <v>1.0335734737230995</v>
      </c>
      <c r="D601" s="8"/>
      <c r="E601" s="8"/>
    </row>
    <row r="602" spans="1:5" ht="15.75" thickBot="1" x14ac:dyDescent="0.3">
      <c r="A602" s="4" t="s">
        <v>18</v>
      </c>
      <c r="B602" s="328" t="s">
        <v>22</v>
      </c>
      <c r="C602" s="8">
        <f>C599/B599-1</f>
        <v>1.0335734737230999</v>
      </c>
      <c r="D602" s="8"/>
      <c r="E602" s="8"/>
    </row>
    <row r="603" spans="1:5" ht="15.75" thickBot="1" x14ac:dyDescent="0.3">
      <c r="A603" s="534" t="s">
        <v>847</v>
      </c>
      <c r="B603" s="535"/>
      <c r="C603" s="535"/>
      <c r="D603" s="535"/>
      <c r="E603" s="536"/>
    </row>
    <row r="604" spans="1:5" x14ac:dyDescent="0.25">
      <c r="A604" s="516"/>
      <c r="B604" s="19">
        <v>2019</v>
      </c>
      <c r="C604" s="19">
        <v>2020</v>
      </c>
      <c r="D604" s="19">
        <v>2021</v>
      </c>
      <c r="E604" s="19">
        <v>2022</v>
      </c>
    </row>
    <row r="605" spans="1:5" ht="15.75" thickBot="1" x14ac:dyDescent="0.3">
      <c r="A605" s="517"/>
      <c r="B605" s="20" t="s">
        <v>5</v>
      </c>
      <c r="C605" s="20" t="s">
        <v>6</v>
      </c>
      <c r="D605" s="20" t="s">
        <v>6</v>
      </c>
      <c r="E605" s="20" t="s">
        <v>6</v>
      </c>
    </row>
    <row r="606" spans="1:5" ht="15.75" thickBot="1" x14ac:dyDescent="0.3">
      <c r="A606" s="1" t="s">
        <v>40</v>
      </c>
      <c r="B606" s="9">
        <v>0</v>
      </c>
      <c r="C606" s="9">
        <v>0</v>
      </c>
      <c r="D606" s="9">
        <v>0</v>
      </c>
      <c r="E606" s="9">
        <v>0</v>
      </c>
    </row>
    <row r="607" spans="1:5" ht="15.75" thickBot="1" x14ac:dyDescent="0.3">
      <c r="A607" s="1" t="s">
        <v>41</v>
      </c>
      <c r="B607" s="12">
        <f>SUM(B608:B611)</f>
        <v>21654</v>
      </c>
      <c r="C607" s="40">
        <f>C608+C609+C610+C611</f>
        <v>44035</v>
      </c>
      <c r="D607" s="40">
        <f>D608+D609+D610+D611</f>
        <v>0</v>
      </c>
      <c r="E607" s="40">
        <f>E608+E609+E610+E611</f>
        <v>0</v>
      </c>
    </row>
    <row r="608" spans="1:5" ht="15.75" thickBot="1" x14ac:dyDescent="0.3">
      <c r="A608" s="11" t="s">
        <v>50</v>
      </c>
      <c r="B608" s="12"/>
      <c r="C608" s="40">
        <v>0</v>
      </c>
      <c r="D608" s="9">
        <v>0</v>
      </c>
      <c r="E608" s="9">
        <v>0</v>
      </c>
    </row>
    <row r="609" spans="1:5" ht="15.75" thickBot="1" x14ac:dyDescent="0.3">
      <c r="A609" s="11" t="s">
        <v>54</v>
      </c>
      <c r="B609" s="12">
        <v>18084</v>
      </c>
      <c r="C609" s="40">
        <v>36685</v>
      </c>
      <c r="D609" s="9"/>
      <c r="E609" s="9">
        <v>0</v>
      </c>
    </row>
    <row r="610" spans="1:5" ht="15.75" thickBot="1" x14ac:dyDescent="0.3">
      <c r="A610" s="11" t="s">
        <v>55</v>
      </c>
      <c r="B610" s="12">
        <v>3570</v>
      </c>
      <c r="C610" s="40">
        <v>4212</v>
      </c>
      <c r="D610" s="9"/>
      <c r="E610" s="9">
        <v>0</v>
      </c>
    </row>
    <row r="611" spans="1:5" ht="15.75" thickBot="1" x14ac:dyDescent="0.3">
      <c r="A611" s="11" t="s">
        <v>56</v>
      </c>
      <c r="B611" s="12">
        <v>0</v>
      </c>
      <c r="C611" s="40">
        <v>3138</v>
      </c>
      <c r="D611" s="9"/>
      <c r="E611" s="9">
        <v>0</v>
      </c>
    </row>
    <row r="612" spans="1:5" ht="15.75" thickBot="1" x14ac:dyDescent="0.3">
      <c r="A612" s="459" t="s">
        <v>84</v>
      </c>
      <c r="B612" s="460">
        <f>B607+B606</f>
        <v>21654</v>
      </c>
      <c r="C612" s="460">
        <f>C607+C606</f>
        <v>44035</v>
      </c>
      <c r="D612" s="460">
        <f>D607+D606</f>
        <v>0</v>
      </c>
      <c r="E612" s="460">
        <f>E607+E606</f>
        <v>0</v>
      </c>
    </row>
    <row r="613" spans="1:5" s="63" customFormat="1" ht="15.75" thickBot="1" x14ac:dyDescent="0.3">
      <c r="A613" s="124" t="s">
        <v>29</v>
      </c>
      <c r="B613" s="774" t="s">
        <v>886</v>
      </c>
      <c r="C613" s="775"/>
      <c r="D613" s="775"/>
      <c r="E613" s="776"/>
    </row>
    <row r="614" spans="1:5" s="63" customFormat="1" ht="26.25" customHeight="1" thickBot="1" x14ac:dyDescent="0.3">
      <c r="A614" s="41" t="s">
        <v>85</v>
      </c>
      <c r="B614" s="777" t="s">
        <v>887</v>
      </c>
      <c r="C614" s="778"/>
      <c r="D614" s="549" t="s">
        <v>53</v>
      </c>
      <c r="E614" s="550"/>
    </row>
    <row r="615" spans="1:5" s="63" customFormat="1" ht="37.5" customHeight="1" thickBot="1" x14ac:dyDescent="0.3">
      <c r="A615" s="124" t="s">
        <v>9</v>
      </c>
      <c r="B615" s="763" t="s">
        <v>888</v>
      </c>
      <c r="C615" s="764"/>
      <c r="D615" s="764"/>
      <c r="E615" s="765"/>
    </row>
    <row r="616" spans="1:5" s="63" customFormat="1" ht="15.75" thickBot="1" x14ac:dyDescent="0.3">
      <c r="A616" s="124" t="s">
        <v>14</v>
      </c>
      <c r="B616" s="766" t="s">
        <v>803</v>
      </c>
      <c r="C616" s="767"/>
      <c r="D616" s="767"/>
      <c r="E616" s="768"/>
    </row>
    <row r="617" spans="1:5" s="63" customFormat="1" x14ac:dyDescent="0.25">
      <c r="A617" s="769"/>
      <c r="B617" s="461">
        <v>2019</v>
      </c>
      <c r="C617" s="461">
        <v>2020</v>
      </c>
      <c r="D617" s="461">
        <v>2021</v>
      </c>
      <c r="E617" s="461">
        <v>2022</v>
      </c>
    </row>
    <row r="618" spans="1:5" s="63" customFormat="1" ht="15.75" thickBot="1" x14ac:dyDescent="0.3">
      <c r="A618" s="770"/>
      <c r="B618" s="462" t="s">
        <v>5</v>
      </c>
      <c r="C618" s="462" t="s">
        <v>6</v>
      </c>
      <c r="D618" s="462" t="s">
        <v>6</v>
      </c>
      <c r="E618" s="462" t="s">
        <v>6</v>
      </c>
    </row>
    <row r="619" spans="1:5" s="63" customFormat="1" ht="15.75" thickBot="1" x14ac:dyDescent="0.3">
      <c r="A619" s="124" t="s">
        <v>8</v>
      </c>
      <c r="B619" s="38">
        <v>20</v>
      </c>
      <c r="C619" s="38">
        <v>15</v>
      </c>
      <c r="D619" s="38"/>
      <c r="E619" s="38"/>
    </row>
    <row r="620" spans="1:5" s="63" customFormat="1" ht="15.75" thickBot="1" x14ac:dyDescent="0.3">
      <c r="A620" s="124" t="s">
        <v>15</v>
      </c>
      <c r="B620" s="38">
        <f>B634</f>
        <v>221000</v>
      </c>
      <c r="C620" s="38">
        <f>C634</f>
        <v>89967</v>
      </c>
      <c r="D620" s="38">
        <f>D634</f>
        <v>0</v>
      </c>
      <c r="E620" s="38">
        <f>E634</f>
        <v>0</v>
      </c>
    </row>
    <row r="621" spans="1:5" s="63" customFormat="1" ht="15.75" thickBot="1" x14ac:dyDescent="0.3">
      <c r="A621" s="124" t="s">
        <v>23</v>
      </c>
      <c r="B621" s="38"/>
      <c r="C621" s="38">
        <f>C620/C619</f>
        <v>5997.8</v>
      </c>
      <c r="D621" s="38"/>
      <c r="E621" s="38"/>
    </row>
    <row r="622" spans="1:5" s="63" customFormat="1" ht="15.75" thickBot="1" x14ac:dyDescent="0.3">
      <c r="A622" s="124" t="s">
        <v>16</v>
      </c>
      <c r="B622" s="319" t="s">
        <v>22</v>
      </c>
      <c r="C622" s="463">
        <f>C619/B619-1</f>
        <v>-0.25</v>
      </c>
      <c r="D622" s="463"/>
      <c r="E622" s="463"/>
    </row>
    <row r="623" spans="1:5" s="63" customFormat="1" ht="15.75" thickBot="1" x14ac:dyDescent="0.3">
      <c r="A623" s="124" t="s">
        <v>17</v>
      </c>
      <c r="B623" s="319" t="s">
        <v>22</v>
      </c>
      <c r="C623" s="463">
        <f>C620/B620-1</f>
        <v>-0.59290950226244343</v>
      </c>
      <c r="D623" s="463"/>
      <c r="E623" s="463"/>
    </row>
    <row r="624" spans="1:5" s="63" customFormat="1" ht="15.75" thickBot="1" x14ac:dyDescent="0.3">
      <c r="A624" s="124" t="s">
        <v>18</v>
      </c>
      <c r="B624" s="319" t="s">
        <v>22</v>
      </c>
      <c r="C624" s="463"/>
      <c r="D624" s="463"/>
      <c r="E624" s="463"/>
    </row>
    <row r="625" spans="1:5" s="63" customFormat="1" ht="15.75" thickBot="1" x14ac:dyDescent="0.3">
      <c r="A625" s="771" t="s">
        <v>851</v>
      </c>
      <c r="B625" s="772"/>
      <c r="C625" s="772"/>
      <c r="D625" s="772"/>
      <c r="E625" s="773"/>
    </row>
    <row r="626" spans="1:5" s="63" customFormat="1" x14ac:dyDescent="0.25">
      <c r="A626" s="769"/>
      <c r="B626" s="461">
        <v>2019</v>
      </c>
      <c r="C626" s="461">
        <v>2020</v>
      </c>
      <c r="D626" s="461">
        <v>2021</v>
      </c>
      <c r="E626" s="461">
        <v>2022</v>
      </c>
    </row>
    <row r="627" spans="1:5" s="63" customFormat="1" ht="15.75" thickBot="1" x14ac:dyDescent="0.3">
      <c r="A627" s="770"/>
      <c r="B627" s="462" t="s">
        <v>5</v>
      </c>
      <c r="C627" s="462" t="s">
        <v>6</v>
      </c>
      <c r="D627" s="462" t="s">
        <v>6</v>
      </c>
      <c r="E627" s="462" t="s">
        <v>6</v>
      </c>
    </row>
    <row r="628" spans="1:5" s="63" customFormat="1" ht="15.75" thickBot="1" x14ac:dyDescent="0.3">
      <c r="A628" s="120" t="s">
        <v>40</v>
      </c>
      <c r="B628" s="40">
        <v>0</v>
      </c>
      <c r="C628" s="40">
        <v>0</v>
      </c>
      <c r="D628" s="40">
        <v>0</v>
      </c>
      <c r="E628" s="40">
        <v>0</v>
      </c>
    </row>
    <row r="629" spans="1:5" s="63" customFormat="1" ht="15.75" thickBot="1" x14ac:dyDescent="0.3">
      <c r="A629" s="120" t="s">
        <v>41</v>
      </c>
      <c r="B629" s="39">
        <f>SUM(B630:B633)</f>
        <v>221000</v>
      </c>
      <c r="C629" s="40">
        <f>C630+C631+C632+C633</f>
        <v>89967</v>
      </c>
      <c r="D629" s="40">
        <f>D630+D631+D632+D633</f>
        <v>0</v>
      </c>
      <c r="E629" s="40">
        <f>E630+E631+E632+E633</f>
        <v>0</v>
      </c>
    </row>
    <row r="630" spans="1:5" s="63" customFormat="1" ht="15.75" thickBot="1" x14ac:dyDescent="0.3">
      <c r="A630" s="11" t="s">
        <v>50</v>
      </c>
      <c r="B630" s="39"/>
      <c r="C630" s="40">
        <v>0</v>
      </c>
      <c r="D630" s="40">
        <v>0</v>
      </c>
      <c r="E630" s="40">
        <v>0</v>
      </c>
    </row>
    <row r="631" spans="1:5" s="63" customFormat="1" ht="15.75" thickBot="1" x14ac:dyDescent="0.3">
      <c r="A631" s="11" t="s">
        <v>54</v>
      </c>
      <c r="B631" s="39">
        <v>221000</v>
      </c>
      <c r="C631" s="40">
        <v>89967</v>
      </c>
      <c r="D631" s="40">
        <v>0</v>
      </c>
      <c r="E631" s="40">
        <v>0</v>
      </c>
    </row>
    <row r="632" spans="1:5" s="63" customFormat="1" ht="15.75" thickBot="1" x14ac:dyDescent="0.3">
      <c r="A632" s="11" t="s">
        <v>55</v>
      </c>
      <c r="B632" s="39"/>
      <c r="C632" s="40">
        <v>0</v>
      </c>
      <c r="D632" s="40">
        <v>0</v>
      </c>
      <c r="E632" s="40">
        <v>0</v>
      </c>
    </row>
    <row r="633" spans="1:5" s="63" customFormat="1" ht="15.75" thickBot="1" x14ac:dyDescent="0.3">
      <c r="A633" s="11" t="s">
        <v>56</v>
      </c>
      <c r="B633" s="39"/>
      <c r="C633" s="40">
        <v>0</v>
      </c>
      <c r="D633" s="40">
        <v>0</v>
      </c>
      <c r="E633" s="40">
        <v>0</v>
      </c>
    </row>
    <row r="634" spans="1:5" s="63" customFormat="1" ht="15.75" thickBot="1" x14ac:dyDescent="0.3">
      <c r="A634" s="464" t="s">
        <v>86</v>
      </c>
      <c r="B634" s="465">
        <f>B629+B628</f>
        <v>221000</v>
      </c>
      <c r="C634" s="465">
        <f>C629+C628</f>
        <v>89967</v>
      </c>
      <c r="D634" s="465">
        <f>D629+D628</f>
        <v>0</v>
      </c>
      <c r="E634" s="465">
        <f>E629+E628</f>
        <v>0</v>
      </c>
    </row>
    <row r="635" spans="1:5" s="31" customFormat="1" ht="15.75" thickBot="1" x14ac:dyDescent="0.3">
      <c r="A635" s="466" t="s">
        <v>29</v>
      </c>
      <c r="B635" s="760" t="s">
        <v>889</v>
      </c>
      <c r="C635" s="761"/>
      <c r="D635" s="761"/>
      <c r="E635" s="762"/>
    </row>
    <row r="636" spans="1:5" ht="34.5" thickBot="1" x14ac:dyDescent="0.3">
      <c r="A636" s="467" t="s">
        <v>170</v>
      </c>
      <c r="B636" s="755" t="s">
        <v>890</v>
      </c>
      <c r="C636" s="756"/>
      <c r="D636" s="468" t="s">
        <v>53</v>
      </c>
      <c r="E636" s="469"/>
    </row>
    <row r="637" spans="1:5" ht="50.25" customHeight="1" thickBot="1" x14ac:dyDescent="0.3">
      <c r="A637" s="4" t="s">
        <v>9</v>
      </c>
      <c r="B637" s="757" t="s">
        <v>891</v>
      </c>
      <c r="C637" s="758"/>
      <c r="D637" s="758"/>
      <c r="E637" s="759"/>
    </row>
    <row r="638" spans="1:5" ht="15.75" thickBot="1" x14ac:dyDescent="0.3">
      <c r="A638" s="4" t="s">
        <v>14</v>
      </c>
      <c r="B638" s="531" t="s">
        <v>803</v>
      </c>
      <c r="C638" s="532"/>
      <c r="D638" s="532"/>
      <c r="E638" s="533"/>
    </row>
    <row r="639" spans="1:5" ht="15.75" thickBot="1" x14ac:dyDescent="0.3">
      <c r="A639" s="328"/>
      <c r="B639" s="20" t="s">
        <v>5</v>
      </c>
      <c r="C639" s="20" t="s">
        <v>6</v>
      </c>
      <c r="D639" s="20" t="s">
        <v>6</v>
      </c>
      <c r="E639" s="20" t="s">
        <v>6</v>
      </c>
    </row>
    <row r="640" spans="1:5" ht="15.75" thickBot="1" x14ac:dyDescent="0.3">
      <c r="A640" s="4" t="s">
        <v>8</v>
      </c>
      <c r="B640" s="6">
        <v>317</v>
      </c>
      <c r="C640" s="6">
        <v>320</v>
      </c>
      <c r="D640" s="6">
        <v>320</v>
      </c>
      <c r="E640" s="6">
        <v>320</v>
      </c>
    </row>
    <row r="641" spans="1:5" ht="15.75" thickBot="1" x14ac:dyDescent="0.3">
      <c r="A641" s="4" t="s">
        <v>15</v>
      </c>
      <c r="B641" s="6">
        <f>B655</f>
        <v>2002131</v>
      </c>
      <c r="C641" s="6">
        <f>C655</f>
        <v>2046858</v>
      </c>
      <c r="D641" s="6">
        <f>D655</f>
        <v>2022615</v>
      </c>
      <c r="E641" s="6">
        <f>E655</f>
        <v>2681281</v>
      </c>
    </row>
    <row r="642" spans="1:5" ht="15.75" thickBot="1" x14ac:dyDescent="0.3">
      <c r="A642" s="4" t="s">
        <v>23</v>
      </c>
      <c r="B642" s="6">
        <f>B641/B640</f>
        <v>6315.8706624605675</v>
      </c>
      <c r="C642" s="6">
        <f>C641/C640</f>
        <v>6396.4312499999996</v>
      </c>
      <c r="D642" s="6">
        <f>D641/D640</f>
        <v>6320.671875</v>
      </c>
      <c r="E642" s="6">
        <f>E641/E640</f>
        <v>8379.0031249999993</v>
      </c>
    </row>
    <row r="643" spans="1:5" ht="15.75" thickBot="1" x14ac:dyDescent="0.3">
      <c r="A643" s="4" t="s">
        <v>16</v>
      </c>
      <c r="B643" s="328" t="s">
        <v>22</v>
      </c>
      <c r="C643" s="8">
        <f>C640/B640-1</f>
        <v>9.4637223974762819E-3</v>
      </c>
      <c r="D643" s="8">
        <f t="shared" ref="D643:E645" si="7">D640/C640-1</f>
        <v>0</v>
      </c>
      <c r="E643" s="8">
        <f t="shared" si="7"/>
        <v>0</v>
      </c>
    </row>
    <row r="644" spans="1:5" ht="15.75" thickBot="1" x14ac:dyDescent="0.3">
      <c r="A644" s="4" t="s">
        <v>17</v>
      </c>
      <c r="B644" s="328" t="s">
        <v>22</v>
      </c>
      <c r="C644" s="8">
        <f>C641/B641-1</f>
        <v>2.2339697052790264E-2</v>
      </c>
      <c r="D644" s="8">
        <f t="shared" si="7"/>
        <v>-1.1844006765491355E-2</v>
      </c>
      <c r="E644" s="8">
        <f t="shared" si="7"/>
        <v>0.32565070465709001</v>
      </c>
    </row>
    <row r="645" spans="1:5" ht="15.75" thickBot="1" x14ac:dyDescent="0.3">
      <c r="A645" s="4" t="s">
        <v>18</v>
      </c>
      <c r="B645" s="328" t="s">
        <v>22</v>
      </c>
      <c r="C645" s="8">
        <f>C642/B642-1</f>
        <v>1.2755262392920352E-2</v>
      </c>
      <c r="D645" s="8">
        <f t="shared" si="7"/>
        <v>-1.1844006765491244E-2</v>
      </c>
      <c r="E645" s="8">
        <f t="shared" si="7"/>
        <v>0.32565070465708978</v>
      </c>
    </row>
    <row r="646" spans="1:5" ht="15.75" thickBot="1" x14ac:dyDescent="0.3">
      <c r="A646" s="534" t="s">
        <v>892</v>
      </c>
      <c r="B646" s="535"/>
      <c r="C646" s="535"/>
      <c r="D646" s="535"/>
      <c r="E646" s="536"/>
    </row>
    <row r="647" spans="1:5" x14ac:dyDescent="0.25">
      <c r="A647" s="516"/>
      <c r="B647" s="19">
        <v>2019</v>
      </c>
      <c r="C647" s="19">
        <v>2020</v>
      </c>
      <c r="D647" s="19">
        <v>2021</v>
      </c>
      <c r="E647" s="19">
        <v>2022</v>
      </c>
    </row>
    <row r="648" spans="1:5" ht="15.75" thickBot="1" x14ac:dyDescent="0.3">
      <c r="A648" s="517"/>
      <c r="B648" s="20" t="s">
        <v>5</v>
      </c>
      <c r="C648" s="20" t="s">
        <v>6</v>
      </c>
      <c r="D648" s="20" t="s">
        <v>6</v>
      </c>
      <c r="E648" s="20" t="s">
        <v>6</v>
      </c>
    </row>
    <row r="649" spans="1:5" ht="15.75" thickBot="1" x14ac:dyDescent="0.3">
      <c r="A649" s="1" t="s">
        <v>40</v>
      </c>
      <c r="B649" s="1">
        <v>0</v>
      </c>
      <c r="C649" s="9">
        <v>0</v>
      </c>
      <c r="D649" s="9">
        <v>0</v>
      </c>
      <c r="E649" s="9">
        <v>0</v>
      </c>
    </row>
    <row r="650" spans="1:5" ht="15.75" thickBot="1" x14ac:dyDescent="0.3">
      <c r="A650" s="1" t="s">
        <v>41</v>
      </c>
      <c r="B650" s="12">
        <f>SUM(B651:B654)</f>
        <v>2002131</v>
      </c>
      <c r="C650" s="40">
        <f>C651+C652+C653+C654</f>
        <v>2046858</v>
      </c>
      <c r="D650" s="40">
        <f>D651+D652+D653+D654</f>
        <v>2022615</v>
      </c>
      <c r="E650" s="40">
        <f>E651+E652+E653+E654</f>
        <v>2681281</v>
      </c>
    </row>
    <row r="651" spans="1:5" ht="15.75" thickBot="1" x14ac:dyDescent="0.3">
      <c r="A651" s="11" t="s">
        <v>50</v>
      </c>
      <c r="B651" s="12"/>
      <c r="C651" s="40">
        <v>0</v>
      </c>
      <c r="D651" s="40">
        <v>0</v>
      </c>
      <c r="E651" s="40">
        <v>0</v>
      </c>
    </row>
    <row r="652" spans="1:5" ht="15.75" thickBot="1" x14ac:dyDescent="0.3">
      <c r="A652" s="11" t="s">
        <v>54</v>
      </c>
      <c r="B652" s="34">
        <v>1501598</v>
      </c>
      <c r="C652" s="7">
        <v>1522030</v>
      </c>
      <c r="D652" s="7">
        <v>1482000</v>
      </c>
      <c r="E652" s="7">
        <v>1976000</v>
      </c>
    </row>
    <row r="653" spans="1:5" ht="15.75" thickBot="1" x14ac:dyDescent="0.3">
      <c r="A653" s="11" t="s">
        <v>55</v>
      </c>
      <c r="B653" s="34">
        <v>500533</v>
      </c>
      <c r="C653" s="7">
        <v>508846</v>
      </c>
      <c r="D653" s="7">
        <v>530444</v>
      </c>
      <c r="E653" s="7">
        <v>695110</v>
      </c>
    </row>
    <row r="654" spans="1:5" ht="15.75" thickBot="1" x14ac:dyDescent="0.3">
      <c r="A654" s="11" t="s">
        <v>56</v>
      </c>
      <c r="B654" s="34"/>
      <c r="C654" s="7">
        <v>15982</v>
      </c>
      <c r="D654" s="7">
        <v>10171</v>
      </c>
      <c r="E654" s="7">
        <v>10171</v>
      </c>
    </row>
    <row r="655" spans="1:5" ht="15.75" thickBot="1" x14ac:dyDescent="0.3">
      <c r="A655" s="457" t="s">
        <v>198</v>
      </c>
      <c r="B655" s="470">
        <f>B650+B649</f>
        <v>2002131</v>
      </c>
      <c r="C655" s="470">
        <f>C650+C649</f>
        <v>2046858</v>
      </c>
      <c r="D655" s="470">
        <f>D650+D649</f>
        <v>2022615</v>
      </c>
      <c r="E655" s="470">
        <f>E650+E649</f>
        <v>2681281</v>
      </c>
    </row>
    <row r="656" spans="1:5" ht="15.75" thickBot="1" x14ac:dyDescent="0.3">
      <c r="A656" s="466" t="s">
        <v>29</v>
      </c>
      <c r="B656" s="760" t="s">
        <v>893</v>
      </c>
      <c r="C656" s="761"/>
      <c r="D656" s="761"/>
      <c r="E656" s="762"/>
    </row>
    <row r="657" spans="1:5" ht="34.5" thickBot="1" x14ac:dyDescent="0.3">
      <c r="A657" s="467" t="s">
        <v>174</v>
      </c>
      <c r="B657" s="755" t="s">
        <v>894</v>
      </c>
      <c r="C657" s="756"/>
      <c r="D657" s="468" t="s">
        <v>53</v>
      </c>
      <c r="E657" s="469"/>
    </row>
    <row r="658" spans="1:5" ht="49.5" customHeight="1" thickBot="1" x14ac:dyDescent="0.3">
      <c r="A658" s="4" t="s">
        <v>9</v>
      </c>
      <c r="B658" s="757" t="s">
        <v>895</v>
      </c>
      <c r="C658" s="758"/>
      <c r="D658" s="758"/>
      <c r="E658" s="759"/>
    </row>
    <row r="659" spans="1:5" ht="15.75" thickBot="1" x14ac:dyDescent="0.3">
      <c r="A659" s="4" t="s">
        <v>14</v>
      </c>
      <c r="B659" s="531" t="s">
        <v>803</v>
      </c>
      <c r="C659" s="532"/>
      <c r="D659" s="532"/>
      <c r="E659" s="533"/>
    </row>
    <row r="660" spans="1:5" ht="15.75" thickBot="1" x14ac:dyDescent="0.3">
      <c r="A660" s="328"/>
      <c r="B660" s="20" t="s">
        <v>5</v>
      </c>
      <c r="C660" s="20" t="s">
        <v>6</v>
      </c>
      <c r="D660" s="20" t="s">
        <v>6</v>
      </c>
      <c r="E660" s="20" t="s">
        <v>6</v>
      </c>
    </row>
    <row r="661" spans="1:5" ht="15.75" thickBot="1" x14ac:dyDescent="0.3">
      <c r="A661" s="4" t="s">
        <v>8</v>
      </c>
      <c r="B661" s="6">
        <v>0</v>
      </c>
      <c r="C661" s="6">
        <v>450</v>
      </c>
      <c r="D661" s="6">
        <v>520</v>
      </c>
      <c r="E661" s="6"/>
    </row>
    <row r="662" spans="1:5" ht="15.75" thickBot="1" x14ac:dyDescent="0.3">
      <c r="A662" s="4" t="s">
        <v>15</v>
      </c>
      <c r="B662" s="6">
        <f>B676</f>
        <v>0</v>
      </c>
      <c r="C662" s="6">
        <f>C676</f>
        <v>127500</v>
      </c>
      <c r="D662" s="6">
        <f>D676</f>
        <v>3700</v>
      </c>
      <c r="E662" s="6">
        <f>E676</f>
        <v>0</v>
      </c>
    </row>
    <row r="663" spans="1:5" ht="15.75" thickBot="1" x14ac:dyDescent="0.3">
      <c r="A663" s="4" t="s">
        <v>23</v>
      </c>
      <c r="B663" s="6"/>
      <c r="C663" s="6">
        <f>C662/C661</f>
        <v>283.33333333333331</v>
      </c>
      <c r="D663" s="6">
        <f>D662/D661</f>
        <v>7.115384615384615</v>
      </c>
      <c r="E663" s="6"/>
    </row>
    <row r="664" spans="1:5" ht="15.75" thickBot="1" x14ac:dyDescent="0.3">
      <c r="A664" s="4" t="s">
        <v>16</v>
      </c>
      <c r="B664" s="328" t="s">
        <v>22</v>
      </c>
      <c r="C664" s="8"/>
      <c r="D664" s="8">
        <f t="shared" ref="D664:E666" si="8">D661/C661-1</f>
        <v>0.15555555555555545</v>
      </c>
      <c r="E664" s="8">
        <f t="shared" si="8"/>
        <v>-1</v>
      </c>
    </row>
    <row r="665" spans="1:5" ht="15.75" thickBot="1" x14ac:dyDescent="0.3">
      <c r="A665" s="4" t="s">
        <v>17</v>
      </c>
      <c r="B665" s="328" t="s">
        <v>22</v>
      </c>
      <c r="C665" s="8"/>
      <c r="D665" s="8">
        <f t="shared" si="8"/>
        <v>-0.97098039215686271</v>
      </c>
      <c r="E665" s="8">
        <f t="shared" si="8"/>
        <v>-1</v>
      </c>
    </row>
    <row r="666" spans="1:5" ht="15.75" thickBot="1" x14ac:dyDescent="0.3">
      <c r="A666" s="4" t="s">
        <v>18</v>
      </c>
      <c r="B666" s="328" t="s">
        <v>22</v>
      </c>
      <c r="C666" s="8"/>
      <c r="D666" s="8">
        <f t="shared" si="8"/>
        <v>-0.97488687782805428</v>
      </c>
      <c r="E666" s="8">
        <f t="shared" si="8"/>
        <v>-1</v>
      </c>
    </row>
    <row r="667" spans="1:5" ht="15.75" thickBot="1" x14ac:dyDescent="0.3">
      <c r="A667" s="534" t="s">
        <v>896</v>
      </c>
      <c r="B667" s="535"/>
      <c r="C667" s="535"/>
      <c r="D667" s="535"/>
      <c r="E667" s="536"/>
    </row>
    <row r="668" spans="1:5" x14ac:dyDescent="0.25">
      <c r="A668" s="516"/>
      <c r="B668" s="19">
        <v>2019</v>
      </c>
      <c r="C668" s="19">
        <v>2020</v>
      </c>
      <c r="D668" s="19">
        <v>2021</v>
      </c>
      <c r="E668" s="19">
        <v>2022</v>
      </c>
    </row>
    <row r="669" spans="1:5" ht="15.75" thickBot="1" x14ac:dyDescent="0.3">
      <c r="A669" s="517"/>
      <c r="B669" s="20" t="s">
        <v>5</v>
      </c>
      <c r="C669" s="20" t="s">
        <v>6</v>
      </c>
      <c r="D669" s="20" t="s">
        <v>6</v>
      </c>
      <c r="E669" s="20" t="s">
        <v>6</v>
      </c>
    </row>
    <row r="670" spans="1:5" ht="15.75" thickBot="1" x14ac:dyDescent="0.3">
      <c r="A670" s="1" t="s">
        <v>40</v>
      </c>
      <c r="B670" s="1">
        <v>0</v>
      </c>
      <c r="C670" s="9">
        <v>0</v>
      </c>
      <c r="D670" s="9">
        <v>0</v>
      </c>
      <c r="E670" s="9">
        <v>0</v>
      </c>
    </row>
    <row r="671" spans="1:5" ht="15.75" thickBot="1" x14ac:dyDescent="0.3">
      <c r="A671" s="1" t="s">
        <v>41</v>
      </c>
      <c r="B671" s="12">
        <f>SUM(B672:B675)</f>
        <v>0</v>
      </c>
      <c r="C671" s="40">
        <f>C672+C673+C674+C675</f>
        <v>127500</v>
      </c>
      <c r="D671" s="40">
        <f>D672+D673+D674+D675</f>
        <v>3700</v>
      </c>
      <c r="E671" s="40">
        <f>E672+E673+E674+E675</f>
        <v>0</v>
      </c>
    </row>
    <row r="672" spans="1:5" ht="15.75" thickBot="1" x14ac:dyDescent="0.3">
      <c r="A672" s="11" t="s">
        <v>50</v>
      </c>
      <c r="B672" s="12"/>
      <c r="C672" s="40">
        <v>0</v>
      </c>
      <c r="D672" s="40">
        <v>0</v>
      </c>
      <c r="E672" s="40">
        <v>0</v>
      </c>
    </row>
    <row r="673" spans="1:5" ht="15.75" thickBot="1" x14ac:dyDescent="0.3">
      <c r="A673" s="11" t="s">
        <v>54</v>
      </c>
      <c r="B673" s="34"/>
      <c r="C673" s="7">
        <v>123500</v>
      </c>
      <c r="D673" s="7"/>
      <c r="E673" s="7"/>
    </row>
    <row r="674" spans="1:5" ht="15.75" thickBot="1" x14ac:dyDescent="0.3">
      <c r="A674" s="11" t="s">
        <v>55</v>
      </c>
      <c r="B674" s="34"/>
      <c r="C674" s="7">
        <v>4000</v>
      </c>
      <c r="D674" s="7">
        <v>3700</v>
      </c>
      <c r="E674" s="7"/>
    </row>
    <row r="675" spans="1:5" ht="15.75" thickBot="1" x14ac:dyDescent="0.3">
      <c r="A675" s="11" t="s">
        <v>56</v>
      </c>
      <c r="B675" s="34"/>
      <c r="C675" s="7"/>
      <c r="D675" s="7"/>
      <c r="E675" s="7"/>
    </row>
    <row r="676" spans="1:5" ht="15.75" thickBot="1" x14ac:dyDescent="0.3">
      <c r="A676" s="457" t="s">
        <v>201</v>
      </c>
      <c r="B676" s="470">
        <f>B671+B670</f>
        <v>0</v>
      </c>
      <c r="C676" s="470">
        <f>C671+C670</f>
        <v>127500</v>
      </c>
      <c r="D676" s="470">
        <f>D671+D670</f>
        <v>3700</v>
      </c>
      <c r="E676" s="470">
        <f>E671+E670</f>
        <v>0</v>
      </c>
    </row>
    <row r="677" spans="1:5" ht="15.75" thickBot="1" x14ac:dyDescent="0.3">
      <c r="A677" s="466" t="s">
        <v>29</v>
      </c>
      <c r="B677" s="760" t="s">
        <v>897</v>
      </c>
      <c r="C677" s="761"/>
      <c r="D677" s="761"/>
      <c r="E677" s="762"/>
    </row>
    <row r="678" spans="1:5" ht="34.5" thickBot="1" x14ac:dyDescent="0.3">
      <c r="A678" s="467" t="s">
        <v>178</v>
      </c>
      <c r="B678" s="755" t="s">
        <v>894</v>
      </c>
      <c r="C678" s="756"/>
      <c r="D678" s="468" t="s">
        <v>53</v>
      </c>
      <c r="E678" s="469"/>
    </row>
    <row r="679" spans="1:5" ht="28.5" customHeight="1" thickBot="1" x14ac:dyDescent="0.3">
      <c r="A679" s="4" t="s">
        <v>9</v>
      </c>
      <c r="B679" s="757" t="s">
        <v>898</v>
      </c>
      <c r="C679" s="758"/>
      <c r="D679" s="758"/>
      <c r="E679" s="759"/>
    </row>
    <row r="680" spans="1:5" ht="15.75" thickBot="1" x14ac:dyDescent="0.3">
      <c r="A680" s="4" t="s">
        <v>14</v>
      </c>
      <c r="B680" s="531" t="s">
        <v>803</v>
      </c>
      <c r="C680" s="532"/>
      <c r="D680" s="532"/>
      <c r="E680" s="533"/>
    </row>
    <row r="681" spans="1:5" ht="15.75" thickBot="1" x14ac:dyDescent="0.3">
      <c r="A681" s="328"/>
      <c r="B681" s="20" t="s">
        <v>5</v>
      </c>
      <c r="C681" s="20" t="s">
        <v>6</v>
      </c>
      <c r="D681" s="20" t="s">
        <v>6</v>
      </c>
      <c r="E681" s="20" t="s">
        <v>6</v>
      </c>
    </row>
    <row r="682" spans="1:5" ht="15.75" thickBot="1" x14ac:dyDescent="0.3">
      <c r="A682" s="4" t="s">
        <v>8</v>
      </c>
      <c r="B682" s="6">
        <v>0</v>
      </c>
      <c r="C682" s="6">
        <v>2</v>
      </c>
      <c r="D682" s="6">
        <v>2</v>
      </c>
      <c r="E682" s="6"/>
    </row>
    <row r="683" spans="1:5" ht="15.75" thickBot="1" x14ac:dyDescent="0.3">
      <c r="A683" s="4" t="s">
        <v>15</v>
      </c>
      <c r="B683" s="6">
        <f>B697</f>
        <v>0</v>
      </c>
      <c r="C683" s="6">
        <f>C697</f>
        <v>69500</v>
      </c>
      <c r="D683" s="6">
        <f>D697</f>
        <v>126674</v>
      </c>
      <c r="E683" s="6">
        <f>E697</f>
        <v>172549</v>
      </c>
    </row>
    <row r="684" spans="1:5" ht="15.75" thickBot="1" x14ac:dyDescent="0.3">
      <c r="A684" s="4" t="s">
        <v>23</v>
      </c>
      <c r="B684" s="6"/>
      <c r="C684" s="6">
        <f>C683/C682</f>
        <v>34750</v>
      </c>
      <c r="D684" s="6">
        <f>D683/D682</f>
        <v>63337</v>
      </c>
      <c r="E684" s="6"/>
    </row>
    <row r="685" spans="1:5" ht="15.75" thickBot="1" x14ac:dyDescent="0.3">
      <c r="A685" s="4" t="s">
        <v>16</v>
      </c>
      <c r="B685" s="328" t="s">
        <v>22</v>
      </c>
      <c r="C685" s="8"/>
      <c r="D685" s="8">
        <f t="shared" ref="D685:E687" si="9">D682/C682-1</f>
        <v>0</v>
      </c>
      <c r="E685" s="8">
        <f t="shared" si="9"/>
        <v>-1</v>
      </c>
    </row>
    <row r="686" spans="1:5" ht="15.75" thickBot="1" x14ac:dyDescent="0.3">
      <c r="A686" s="4" t="s">
        <v>17</v>
      </c>
      <c r="B686" s="328" t="s">
        <v>22</v>
      </c>
      <c r="C686" s="8"/>
      <c r="D686" s="8">
        <f t="shared" si="9"/>
        <v>0.82264748201438853</v>
      </c>
      <c r="E686" s="8">
        <f t="shared" si="9"/>
        <v>0.36215008604764987</v>
      </c>
    </row>
    <row r="687" spans="1:5" ht="15.75" thickBot="1" x14ac:dyDescent="0.3">
      <c r="A687" s="4" t="s">
        <v>18</v>
      </c>
      <c r="B687" s="328" t="s">
        <v>22</v>
      </c>
      <c r="C687" s="8"/>
      <c r="D687" s="8">
        <f t="shared" si="9"/>
        <v>0.82264748201438853</v>
      </c>
      <c r="E687" s="8">
        <f t="shared" si="9"/>
        <v>-1</v>
      </c>
    </row>
    <row r="688" spans="1:5" ht="15.75" thickBot="1" x14ac:dyDescent="0.3">
      <c r="A688" s="534" t="s">
        <v>899</v>
      </c>
      <c r="B688" s="535"/>
      <c r="C688" s="535"/>
      <c r="D688" s="535"/>
      <c r="E688" s="536"/>
    </row>
    <row r="689" spans="1:9" x14ac:dyDescent="0.25">
      <c r="A689" s="516"/>
      <c r="B689" s="19">
        <v>2019</v>
      </c>
      <c r="C689" s="19">
        <v>2020</v>
      </c>
      <c r="D689" s="19">
        <v>2021</v>
      </c>
      <c r="E689" s="19">
        <v>2022</v>
      </c>
    </row>
    <row r="690" spans="1:9" ht="15.75" thickBot="1" x14ac:dyDescent="0.3">
      <c r="A690" s="517"/>
      <c r="B690" s="20" t="s">
        <v>5</v>
      </c>
      <c r="C690" s="20" t="s">
        <v>6</v>
      </c>
      <c r="D690" s="20" t="s">
        <v>6</v>
      </c>
      <c r="E690" s="20" t="s">
        <v>6</v>
      </c>
    </row>
    <row r="691" spans="1:9" ht="15.75" thickBot="1" x14ac:dyDescent="0.3">
      <c r="A691" s="1" t="s">
        <v>40</v>
      </c>
      <c r="B691" s="1">
        <v>0</v>
      </c>
      <c r="C691" s="9">
        <v>0</v>
      </c>
      <c r="D691" s="9">
        <v>0</v>
      </c>
      <c r="E691" s="9">
        <v>0</v>
      </c>
    </row>
    <row r="692" spans="1:9" ht="15.75" thickBot="1" x14ac:dyDescent="0.3">
      <c r="A692" s="1" t="s">
        <v>41</v>
      </c>
      <c r="B692" s="12">
        <f>SUM(B693:B696)</f>
        <v>0</v>
      </c>
      <c r="C692" s="40">
        <f>C693+C694+C695+C696</f>
        <v>69500</v>
      </c>
      <c r="D692" s="40">
        <f>D693+D694+D695+D696</f>
        <v>126674</v>
      </c>
      <c r="E692" s="40">
        <f>E693+E694+E695+E696</f>
        <v>172549</v>
      </c>
    </row>
    <row r="693" spans="1:9" ht="15.75" thickBot="1" x14ac:dyDescent="0.3">
      <c r="A693" s="11" t="s">
        <v>50</v>
      </c>
      <c r="B693" s="12"/>
      <c r="C693" s="40">
        <v>0</v>
      </c>
      <c r="D693" s="40">
        <v>0</v>
      </c>
      <c r="E693" s="40">
        <v>0</v>
      </c>
    </row>
    <row r="694" spans="1:9" ht="15.75" thickBot="1" x14ac:dyDescent="0.3">
      <c r="A694" s="11" t="s">
        <v>54</v>
      </c>
      <c r="B694" s="34"/>
      <c r="C694" s="7">
        <v>24500</v>
      </c>
      <c r="D694" s="7">
        <v>71674</v>
      </c>
      <c r="E694" s="7">
        <v>132549</v>
      </c>
    </row>
    <row r="695" spans="1:9" ht="15.75" thickBot="1" x14ac:dyDescent="0.3">
      <c r="A695" s="11" t="s">
        <v>55</v>
      </c>
      <c r="B695" s="34"/>
      <c r="C695" s="7">
        <v>45000</v>
      </c>
      <c r="D695" s="7">
        <v>55000</v>
      </c>
      <c r="E695" s="7">
        <v>40000</v>
      </c>
    </row>
    <row r="696" spans="1:9" ht="15.75" thickBot="1" x14ac:dyDescent="0.3">
      <c r="A696" s="11" t="s">
        <v>56</v>
      </c>
      <c r="B696" s="34"/>
      <c r="C696" s="7"/>
      <c r="D696" s="7"/>
      <c r="E696" s="7"/>
    </row>
    <row r="697" spans="1:9" ht="15.75" thickBot="1" x14ac:dyDescent="0.3">
      <c r="A697" s="457" t="s">
        <v>270</v>
      </c>
      <c r="B697" s="470">
        <f>B692+B691</f>
        <v>0</v>
      </c>
      <c r="C697" s="470">
        <f>C692+C691</f>
        <v>69500</v>
      </c>
      <c r="D697" s="470">
        <f>D692+D691</f>
        <v>126674</v>
      </c>
      <c r="E697" s="470">
        <f>E692+E691</f>
        <v>172549</v>
      </c>
    </row>
    <row r="698" spans="1:9" ht="15.75" thickBot="1" x14ac:dyDescent="0.3">
      <c r="A698" s="27"/>
      <c r="B698" s="28"/>
      <c r="C698" s="28"/>
      <c r="D698" s="28"/>
      <c r="E698" s="28"/>
    </row>
    <row r="699" spans="1:9" ht="43.5" customHeight="1" thickBot="1" x14ac:dyDescent="0.3">
      <c r="A699" s="15" t="s">
        <v>46</v>
      </c>
      <c r="B699" s="16">
        <f>B702+B705+B708+B720+B723+B728</f>
        <v>3640882</v>
      </c>
      <c r="C699" s="16">
        <f>C702+C705+C708+C720+C723+C728</f>
        <v>4223660</v>
      </c>
      <c r="D699" s="16">
        <f>D702+D705+D708+D720+D723+D728</f>
        <v>4135055</v>
      </c>
      <c r="E699" s="16">
        <f>E702+E705+E708+E720+E723+E728</f>
        <v>4587549</v>
      </c>
    </row>
    <row r="700" spans="1:9" ht="32.25" customHeight="1" thickBot="1" x14ac:dyDescent="0.3">
      <c r="A700" s="15" t="s">
        <v>47</v>
      </c>
      <c r="B700" s="16">
        <f>B702+B705+B708+B720+B723+B728</f>
        <v>3640882</v>
      </c>
      <c r="C700" s="16">
        <f>C702+C705+C708+C720+C723+C728</f>
        <v>4223660</v>
      </c>
      <c r="D700" s="16">
        <f>D702+D705+D708+D720+D723+D728</f>
        <v>4135055</v>
      </c>
      <c r="E700" s="16">
        <f>E702+E705+E708+E720+E723+E728</f>
        <v>4587549</v>
      </c>
    </row>
    <row r="701" spans="1:9" ht="24.75" thickBot="1" x14ac:dyDescent="0.3">
      <c r="A701" s="471" t="s">
        <v>900</v>
      </c>
      <c r="B701" s="472"/>
      <c r="C701" s="473">
        <f>C700/B700-1</f>
        <v>0.16006506115825792</v>
      </c>
      <c r="D701" s="473">
        <f>D700/C700-1</f>
        <v>-2.0978251090286615E-2</v>
      </c>
      <c r="E701" s="473">
        <f>E700/D700-1</f>
        <v>0.10942877422428476</v>
      </c>
    </row>
    <row r="702" spans="1:9" ht="15.75" thickBot="1" x14ac:dyDescent="0.3">
      <c r="A702" s="1" t="s">
        <v>0</v>
      </c>
      <c r="B702" s="9">
        <f>SUM(B703:B704)</f>
        <v>144100</v>
      </c>
      <c r="C702" s="9">
        <f>SUM(C703:C704)</f>
        <v>157700</v>
      </c>
      <c r="D702" s="9">
        <f>SUM(D703:D704)</f>
        <v>157700</v>
      </c>
      <c r="E702" s="9">
        <f>SUM(E703:E704)</f>
        <v>157700</v>
      </c>
      <c r="F702" s="474"/>
      <c r="G702" s="10"/>
      <c r="H702" s="10"/>
      <c r="I702" s="10"/>
    </row>
    <row r="703" spans="1:9" ht="15.75" thickBot="1" x14ac:dyDescent="0.3">
      <c r="A703" s="11" t="s">
        <v>50</v>
      </c>
      <c r="B703" s="9">
        <f t="shared" ref="B703:E704" si="10">B40+B77+B114+B151+B188+B225+B262</f>
        <v>144100</v>
      </c>
      <c r="C703" s="9">
        <f t="shared" si="10"/>
        <v>150200</v>
      </c>
      <c r="D703" s="9">
        <f t="shared" si="10"/>
        <v>150200</v>
      </c>
      <c r="E703" s="9">
        <f t="shared" si="10"/>
        <v>150200</v>
      </c>
      <c r="F703" s="474"/>
      <c r="G703" s="10"/>
    </row>
    <row r="704" spans="1:9" ht="15.75" thickBot="1" x14ac:dyDescent="0.3">
      <c r="A704" s="11" t="s">
        <v>62</v>
      </c>
      <c r="B704" s="9">
        <f t="shared" si="10"/>
        <v>0</v>
      </c>
      <c r="C704" s="9">
        <f t="shared" si="10"/>
        <v>7500</v>
      </c>
      <c r="D704" s="9">
        <f t="shared" si="10"/>
        <v>7500</v>
      </c>
      <c r="E704" s="9">
        <f t="shared" si="10"/>
        <v>7500</v>
      </c>
      <c r="F704" s="474"/>
    </row>
    <row r="705" spans="1:6" ht="15.75" thickBot="1" x14ac:dyDescent="0.3">
      <c r="A705" s="1" t="s">
        <v>32</v>
      </c>
      <c r="B705" s="9">
        <f>SUM(B706:B707)</f>
        <v>26500</v>
      </c>
      <c r="C705" s="9">
        <f>SUM(C706:C707)</f>
        <v>26400</v>
      </c>
      <c r="D705" s="9">
        <f>SUM(D706:D707)</f>
        <v>26400</v>
      </c>
      <c r="E705" s="9">
        <f>SUM(E706:E707)</f>
        <v>26400</v>
      </c>
      <c r="F705" s="475"/>
    </row>
    <row r="706" spans="1:6" ht="15.75" thickBot="1" x14ac:dyDescent="0.3">
      <c r="A706" s="11" t="s">
        <v>50</v>
      </c>
      <c r="B706" s="9">
        <f>B43+B80+B117+B154+B191+B228+B265</f>
        <v>26500</v>
      </c>
      <c r="C706" s="9">
        <f>C43+C80+C117+C154+C191+C228+C265</f>
        <v>25150</v>
      </c>
      <c r="D706" s="9">
        <f>D43+D80+D117+D154+D191+D228+D265</f>
        <v>25150</v>
      </c>
      <c r="E706" s="9">
        <f>E43+E80+E117+E154+E191+E228+E265</f>
        <v>25150</v>
      </c>
      <c r="F706" s="475"/>
    </row>
    <row r="707" spans="1:6" ht="15.75" thickBot="1" x14ac:dyDescent="0.3">
      <c r="A707" s="11" t="s">
        <v>62</v>
      </c>
      <c r="B707" s="12">
        <f>B44+B81+B118+B155+B192+B229+B269</f>
        <v>0</v>
      </c>
      <c r="C707" s="12">
        <f>C44+C81+C118+C155+C192+C229+C269</f>
        <v>1250</v>
      </c>
      <c r="D707" s="12">
        <f>D44+D81+D118+D155+D192+D229+D269</f>
        <v>1250</v>
      </c>
      <c r="E707" s="12">
        <f>E44+E81+E118+E155+E192+E229+E269</f>
        <v>1250</v>
      </c>
    </row>
    <row r="708" spans="1:6" ht="15.75" thickBot="1" x14ac:dyDescent="0.3">
      <c r="A708" s="1" t="s">
        <v>1</v>
      </c>
      <c r="B708" s="9">
        <f>SUM(B709:B710)</f>
        <v>85650</v>
      </c>
      <c r="C708" s="9">
        <f>SUM(C709:C710)</f>
        <v>202000</v>
      </c>
      <c r="D708" s="9">
        <f>SUM(D709:D710)</f>
        <v>202000</v>
      </c>
      <c r="E708" s="9">
        <f>SUM(E709:E710)</f>
        <v>202000</v>
      </c>
    </row>
    <row r="709" spans="1:6" ht="15.75" thickBot="1" x14ac:dyDescent="0.3">
      <c r="A709" s="11" t="s">
        <v>50</v>
      </c>
      <c r="B709" s="40">
        <f t="shared" ref="B709:E710" si="11">B46+B83+B120+B157+B194+B231+B268</f>
        <v>85650</v>
      </c>
      <c r="C709" s="40">
        <f t="shared" si="11"/>
        <v>202000</v>
      </c>
      <c r="D709" s="40">
        <f t="shared" si="11"/>
        <v>202000</v>
      </c>
      <c r="E709" s="40">
        <f t="shared" si="11"/>
        <v>202000</v>
      </c>
    </row>
    <row r="710" spans="1:6" ht="15.75" thickBot="1" x14ac:dyDescent="0.3">
      <c r="A710" s="11" t="s">
        <v>62</v>
      </c>
      <c r="B710" s="40">
        <f t="shared" si="11"/>
        <v>0</v>
      </c>
      <c r="C710" s="40">
        <f t="shared" si="11"/>
        <v>0</v>
      </c>
      <c r="D710" s="40">
        <f t="shared" si="11"/>
        <v>0</v>
      </c>
      <c r="E710" s="40">
        <f t="shared" si="11"/>
        <v>0</v>
      </c>
    </row>
    <row r="711" spans="1:6" ht="15.75" thickBot="1" x14ac:dyDescent="0.3">
      <c r="A711" s="1" t="s">
        <v>2</v>
      </c>
      <c r="B711" s="9">
        <v>0</v>
      </c>
      <c r="C711" s="9">
        <v>0</v>
      </c>
      <c r="D711" s="9">
        <v>0</v>
      </c>
      <c r="E711" s="9">
        <v>0</v>
      </c>
    </row>
    <row r="712" spans="1:6" ht="15.75" thickBot="1" x14ac:dyDescent="0.3">
      <c r="A712" s="11" t="s">
        <v>50</v>
      </c>
      <c r="B712" s="9">
        <v>0</v>
      </c>
      <c r="C712" s="9">
        <v>0</v>
      </c>
      <c r="D712" s="9">
        <v>0</v>
      </c>
      <c r="E712" s="9">
        <v>0</v>
      </c>
    </row>
    <row r="713" spans="1:6" ht="15.75" thickBot="1" x14ac:dyDescent="0.3">
      <c r="A713" s="11" t="s">
        <v>62</v>
      </c>
      <c r="B713" s="12">
        <v>0</v>
      </c>
      <c r="C713" s="12">
        <v>0</v>
      </c>
      <c r="D713" s="12">
        <v>0</v>
      </c>
      <c r="E713" s="12">
        <v>0</v>
      </c>
    </row>
    <row r="714" spans="1:6" ht="15.75" thickBot="1" x14ac:dyDescent="0.3">
      <c r="A714" s="1" t="s">
        <v>24</v>
      </c>
      <c r="B714" s="9">
        <v>0</v>
      </c>
      <c r="C714" s="9">
        <v>0</v>
      </c>
      <c r="D714" s="9">
        <v>0</v>
      </c>
      <c r="E714" s="9">
        <v>0</v>
      </c>
    </row>
    <row r="715" spans="1:6" ht="15.75" thickBot="1" x14ac:dyDescent="0.3">
      <c r="A715" s="11" t="s">
        <v>50</v>
      </c>
      <c r="B715" s="9">
        <v>0</v>
      </c>
      <c r="C715" s="9">
        <v>0</v>
      </c>
      <c r="D715" s="9">
        <v>0</v>
      </c>
      <c r="E715" s="9">
        <v>0</v>
      </c>
    </row>
    <row r="716" spans="1:6" ht="15.75" thickBot="1" x14ac:dyDescent="0.3">
      <c r="A716" s="11" t="s">
        <v>62</v>
      </c>
      <c r="B716" s="12">
        <v>0</v>
      </c>
      <c r="C716" s="12">
        <v>0</v>
      </c>
      <c r="D716" s="12">
        <v>0</v>
      </c>
      <c r="E716" s="12">
        <v>0</v>
      </c>
    </row>
    <row r="717" spans="1:6" ht="15.75" thickBot="1" x14ac:dyDescent="0.3">
      <c r="A717" s="1" t="s">
        <v>25</v>
      </c>
      <c r="B717" s="9">
        <v>0</v>
      </c>
      <c r="C717" s="9">
        <v>0</v>
      </c>
      <c r="D717" s="9">
        <v>0</v>
      </c>
      <c r="E717" s="9">
        <v>0</v>
      </c>
    </row>
    <row r="718" spans="1:6" ht="15.75" thickBot="1" x14ac:dyDescent="0.3">
      <c r="A718" s="11" t="s">
        <v>50</v>
      </c>
      <c r="B718" s="9">
        <v>0</v>
      </c>
      <c r="C718" s="9">
        <v>0</v>
      </c>
      <c r="D718" s="9">
        <v>0</v>
      </c>
      <c r="E718" s="9">
        <v>0</v>
      </c>
    </row>
    <row r="719" spans="1:6" ht="15.75" thickBot="1" x14ac:dyDescent="0.3">
      <c r="A719" s="11" t="s">
        <v>62</v>
      </c>
      <c r="B719" s="12">
        <v>0</v>
      </c>
      <c r="C719" s="12">
        <v>0</v>
      </c>
      <c r="D719" s="12">
        <v>0</v>
      </c>
      <c r="E719" s="12">
        <v>0</v>
      </c>
    </row>
    <row r="720" spans="1:6" ht="15.75" thickBot="1" x14ac:dyDescent="0.3">
      <c r="A720" s="1" t="s">
        <v>3</v>
      </c>
      <c r="B720" s="9">
        <f>SUM(B721:B722)</f>
        <v>600000</v>
      </c>
      <c r="C720" s="9">
        <f>SUM(C721:C722)</f>
        <v>843900</v>
      </c>
      <c r="D720" s="9">
        <f>SUM(D721:D722)</f>
        <v>863900</v>
      </c>
      <c r="E720" s="9">
        <f>SUM(E721:E722)</f>
        <v>913900</v>
      </c>
    </row>
    <row r="721" spans="1:9" ht="15.75" thickBot="1" x14ac:dyDescent="0.3">
      <c r="A721" s="11" t="s">
        <v>50</v>
      </c>
      <c r="B721" s="9">
        <f>B58+B95+B132+B169+B206+B243+B280</f>
        <v>600000</v>
      </c>
      <c r="C721" s="9">
        <f>C58+C95+C132+C169+C206+C243+C280</f>
        <v>843900</v>
      </c>
      <c r="D721" s="9">
        <f>D58+D95+D132+D169+D206+D243+D280</f>
        <v>863900</v>
      </c>
      <c r="E721" s="9">
        <f>E58+E95+E132+E169+E206+E243+E280</f>
        <v>913900</v>
      </c>
    </row>
    <row r="722" spans="1:9" ht="15.75" thickBot="1" x14ac:dyDescent="0.3">
      <c r="A722" s="11" t="s">
        <v>62</v>
      </c>
      <c r="B722" s="12">
        <v>0</v>
      </c>
      <c r="C722" s="12">
        <v>0</v>
      </c>
      <c r="D722" s="12">
        <v>0</v>
      </c>
      <c r="E722" s="12">
        <v>0</v>
      </c>
    </row>
    <row r="723" spans="1:9" ht="15.75" thickBot="1" x14ac:dyDescent="0.3">
      <c r="A723" s="1" t="s">
        <v>19</v>
      </c>
      <c r="B723" s="9">
        <f>B301</f>
        <v>1500</v>
      </c>
      <c r="C723" s="9">
        <v>0</v>
      </c>
      <c r="D723" s="9">
        <v>0</v>
      </c>
      <c r="E723" s="9">
        <v>0</v>
      </c>
    </row>
    <row r="724" spans="1:9" ht="15.75" thickBot="1" x14ac:dyDescent="0.3">
      <c r="A724" s="11" t="s">
        <v>50</v>
      </c>
      <c r="B724" s="9"/>
      <c r="C724" s="9">
        <v>0</v>
      </c>
      <c r="D724" s="9">
        <v>0</v>
      </c>
      <c r="E724" s="9">
        <v>0</v>
      </c>
    </row>
    <row r="725" spans="1:9" ht="15.75" thickBot="1" x14ac:dyDescent="0.3">
      <c r="A725" s="11" t="s">
        <v>54</v>
      </c>
      <c r="B725" s="9"/>
      <c r="C725" s="9">
        <v>0</v>
      </c>
      <c r="D725" s="9">
        <v>0</v>
      </c>
      <c r="E725" s="9">
        <v>0</v>
      </c>
    </row>
    <row r="726" spans="1:9" ht="15.75" thickBot="1" x14ac:dyDescent="0.3">
      <c r="A726" s="11" t="s">
        <v>55</v>
      </c>
      <c r="B726" s="9"/>
      <c r="C726" s="9">
        <v>0</v>
      </c>
      <c r="D726" s="9">
        <v>0</v>
      </c>
      <c r="E726" s="9">
        <v>0</v>
      </c>
    </row>
    <row r="727" spans="1:9" ht="15.75" thickBot="1" x14ac:dyDescent="0.3">
      <c r="A727" s="11" t="s">
        <v>56</v>
      </c>
      <c r="B727" s="12"/>
      <c r="C727" s="9">
        <v>0</v>
      </c>
      <c r="D727" s="9">
        <v>0</v>
      </c>
      <c r="E727" s="9">
        <v>0</v>
      </c>
    </row>
    <row r="728" spans="1:9" ht="15.75" thickBot="1" x14ac:dyDescent="0.3">
      <c r="A728" s="1" t="s">
        <v>20</v>
      </c>
      <c r="B728" s="9">
        <f>SUM(B729:B732)</f>
        <v>2783132</v>
      </c>
      <c r="C728" s="9">
        <f>SUM(C729:C732)</f>
        <v>2993660</v>
      </c>
      <c r="D728" s="9">
        <f>SUM(D729:D732)</f>
        <v>2885055</v>
      </c>
      <c r="E728" s="9">
        <f>SUM(E729:E732)</f>
        <v>3287549</v>
      </c>
      <c r="G728" s="10"/>
      <c r="H728" s="10"/>
      <c r="I728" s="10"/>
    </row>
    <row r="729" spans="1:9" ht="15.75" thickBot="1" x14ac:dyDescent="0.3">
      <c r="A729" s="11" t="s">
        <v>50</v>
      </c>
      <c r="B729" s="9">
        <f>B693+B672+B651+B630+B608+B586+B564+B542+B520+B495+B472+B448+B426+B403+B380+B357+B334+B307</f>
        <v>40740</v>
      </c>
      <c r="C729" s="9">
        <f t="shared" ref="C729:E730" si="12">C693+C672+C651+C630+C608+C586+C564+C542+C520+C495+C472+C448+C426+C403+C380+C357+C334+C307</f>
        <v>89611</v>
      </c>
      <c r="D729" s="9">
        <f t="shared" si="12"/>
        <v>1000</v>
      </c>
      <c r="E729" s="9">
        <f t="shared" si="12"/>
        <v>500</v>
      </c>
      <c r="H729" s="10"/>
    </row>
    <row r="730" spans="1:9" ht="15.75" thickBot="1" x14ac:dyDescent="0.3">
      <c r="A730" s="11" t="s">
        <v>54</v>
      </c>
      <c r="B730" s="9">
        <f t="shared" ref="B730:E732" si="13">B694+B673+B652+B631+B609+B587+B565+B543+B521+B496+B473+B449+B427+B404+B381+B358+B335+B308</f>
        <v>1865682</v>
      </c>
      <c r="C730" s="9">
        <f t="shared" si="12"/>
        <v>1945169</v>
      </c>
      <c r="D730" s="9">
        <f t="shared" si="12"/>
        <v>1706055</v>
      </c>
      <c r="E730" s="9">
        <f t="shared" si="12"/>
        <v>2108549</v>
      </c>
      <c r="G730" s="10"/>
      <c r="H730" s="10"/>
      <c r="I730" s="10"/>
    </row>
    <row r="731" spans="1:9" ht="15.75" thickBot="1" x14ac:dyDescent="0.3">
      <c r="A731" s="11" t="s">
        <v>55</v>
      </c>
      <c r="B731" s="9">
        <f t="shared" si="13"/>
        <v>876710</v>
      </c>
      <c r="C731" s="9">
        <f t="shared" si="13"/>
        <v>938760</v>
      </c>
      <c r="D731" s="9">
        <f t="shared" si="13"/>
        <v>1167659</v>
      </c>
      <c r="E731" s="9">
        <f t="shared" si="13"/>
        <v>1168329</v>
      </c>
    </row>
    <row r="732" spans="1:9" ht="15.75" thickBot="1" x14ac:dyDescent="0.3">
      <c r="A732" s="11" t="s">
        <v>56</v>
      </c>
      <c r="B732" s="9">
        <f t="shared" si="13"/>
        <v>0</v>
      </c>
      <c r="C732" s="9">
        <f t="shared" si="13"/>
        <v>20120</v>
      </c>
      <c r="D732" s="9">
        <f t="shared" si="13"/>
        <v>10341</v>
      </c>
      <c r="E732" s="9">
        <f t="shared" si="13"/>
        <v>10171</v>
      </c>
    </row>
    <row r="733" spans="1:9" ht="15.75" thickBot="1" x14ac:dyDescent="0.3">
      <c r="A733" s="25" t="s">
        <v>36</v>
      </c>
      <c r="B733" s="26">
        <f>IF(B700-B699=0,0,"Error")</f>
        <v>0</v>
      </c>
      <c r="C733" s="26">
        <f>IF(C700-C699=0,0,"Error")</f>
        <v>0</v>
      </c>
      <c r="D733" s="26">
        <f>D699-D700</f>
        <v>0</v>
      </c>
      <c r="E733" s="26">
        <f>E699-E700</f>
        <v>0</v>
      </c>
    </row>
    <row r="734" spans="1:9" x14ac:dyDescent="0.25">
      <c r="A734" s="420"/>
      <c r="B734" s="29"/>
      <c r="C734" s="29"/>
      <c r="D734" s="29"/>
      <c r="E734" s="29"/>
    </row>
    <row r="735" spans="1:9" x14ac:dyDescent="0.25">
      <c r="A735" s="30"/>
      <c r="B735" s="422"/>
      <c r="C735" s="421"/>
      <c r="D735" s="30"/>
      <c r="E735" s="30"/>
    </row>
    <row r="736" spans="1:9" x14ac:dyDescent="0.25">
      <c r="A736" s="30"/>
      <c r="B736" s="422"/>
      <c r="C736" s="421"/>
      <c r="D736" s="30"/>
      <c r="E736" s="30"/>
    </row>
    <row r="737" spans="1:5" x14ac:dyDescent="0.25">
      <c r="A737" s="30"/>
      <c r="B737" s="422"/>
      <c r="C737" s="421"/>
      <c r="D737" s="30"/>
      <c r="E737" s="30"/>
    </row>
    <row r="738" spans="1:5" x14ac:dyDescent="0.25">
      <c r="A738" s="30"/>
      <c r="B738" s="422"/>
      <c r="C738" s="421"/>
      <c r="D738" s="30"/>
      <c r="E738" s="30"/>
    </row>
    <row r="739" spans="1:5" x14ac:dyDescent="0.25">
      <c r="A739" s="30"/>
      <c r="B739" s="422"/>
      <c r="C739" s="421"/>
      <c r="D739" s="30"/>
      <c r="E739" s="30"/>
    </row>
  </sheetData>
  <mergeCells count="185">
    <mergeCell ref="A1:E1"/>
    <mergeCell ref="A2:E2"/>
    <mergeCell ref="B4:E4"/>
    <mergeCell ref="B5:E5"/>
    <mergeCell ref="B6:E6"/>
    <mergeCell ref="A7:E7"/>
    <mergeCell ref="A24:E24"/>
    <mergeCell ref="B25:E25"/>
    <mergeCell ref="B26:E26"/>
    <mergeCell ref="B27:E27"/>
    <mergeCell ref="A28:A29"/>
    <mergeCell ref="A36:E36"/>
    <mergeCell ref="A8:E10"/>
    <mergeCell ref="B11:E11"/>
    <mergeCell ref="A12:A13"/>
    <mergeCell ref="B19:E19"/>
    <mergeCell ref="A20:E20"/>
    <mergeCell ref="A23:E23"/>
    <mergeCell ref="A74:A75"/>
    <mergeCell ref="B99:E99"/>
    <mergeCell ref="B100:E100"/>
    <mergeCell ref="B101:E101"/>
    <mergeCell ref="A102:A103"/>
    <mergeCell ref="A110:E110"/>
    <mergeCell ref="A37:A38"/>
    <mergeCell ref="B62:E62"/>
    <mergeCell ref="B63:E63"/>
    <mergeCell ref="B64:E64"/>
    <mergeCell ref="A66:A67"/>
    <mergeCell ref="A73:E73"/>
    <mergeCell ref="A148:A149"/>
    <mergeCell ref="B173:E173"/>
    <mergeCell ref="B174:E174"/>
    <mergeCell ref="B175:E175"/>
    <mergeCell ref="A176:A177"/>
    <mergeCell ref="A184:E184"/>
    <mergeCell ref="A111:A112"/>
    <mergeCell ref="B136:E136"/>
    <mergeCell ref="B137:E137"/>
    <mergeCell ref="B138:E138"/>
    <mergeCell ref="A139:A140"/>
    <mergeCell ref="A147:E147"/>
    <mergeCell ref="A222:A223"/>
    <mergeCell ref="B247:E247"/>
    <mergeCell ref="B248:E248"/>
    <mergeCell ref="B249:E249"/>
    <mergeCell ref="A250:A251"/>
    <mergeCell ref="A258:E258"/>
    <mergeCell ref="A185:A186"/>
    <mergeCell ref="B210:E210"/>
    <mergeCell ref="B211:E211"/>
    <mergeCell ref="B212:E212"/>
    <mergeCell ref="A213:A214"/>
    <mergeCell ref="A221:E221"/>
    <mergeCell ref="B288:E288"/>
    <mergeCell ref="B289:E289"/>
    <mergeCell ref="A290:A291"/>
    <mergeCell ref="A298:E298"/>
    <mergeCell ref="A299:A300"/>
    <mergeCell ref="B313:E313"/>
    <mergeCell ref="A259:A260"/>
    <mergeCell ref="A284:E284"/>
    <mergeCell ref="A285:E285"/>
    <mergeCell ref="B286:E286"/>
    <mergeCell ref="B287:C287"/>
    <mergeCell ref="D287:E287"/>
    <mergeCell ref="A326:A327"/>
    <mergeCell ref="B340:E340"/>
    <mergeCell ref="B341:C341"/>
    <mergeCell ref="B342:E342"/>
    <mergeCell ref="B343:E343"/>
    <mergeCell ref="A344:A345"/>
    <mergeCell ref="B314:C314"/>
    <mergeCell ref="D314:E314"/>
    <mergeCell ref="B315:E315"/>
    <mergeCell ref="B316:E316"/>
    <mergeCell ref="A317:A318"/>
    <mergeCell ref="A325:E325"/>
    <mergeCell ref="A367:A368"/>
    <mergeCell ref="A375:E375"/>
    <mergeCell ref="A376:A377"/>
    <mergeCell ref="B386:E386"/>
    <mergeCell ref="B387:C387"/>
    <mergeCell ref="B388:E388"/>
    <mergeCell ref="A352:E352"/>
    <mergeCell ref="A353:A354"/>
    <mergeCell ref="B363:E363"/>
    <mergeCell ref="B364:C364"/>
    <mergeCell ref="B365:E365"/>
    <mergeCell ref="B366:E366"/>
    <mergeCell ref="B411:E411"/>
    <mergeCell ref="B412:E412"/>
    <mergeCell ref="A413:A414"/>
    <mergeCell ref="A421:E421"/>
    <mergeCell ref="A422:A423"/>
    <mergeCell ref="B432:C432"/>
    <mergeCell ref="B389:E389"/>
    <mergeCell ref="A390:A391"/>
    <mergeCell ref="A398:E398"/>
    <mergeCell ref="A399:A400"/>
    <mergeCell ref="B409:E409"/>
    <mergeCell ref="B410:C410"/>
    <mergeCell ref="B455:E455"/>
    <mergeCell ref="B456:C456"/>
    <mergeCell ref="B457:E457"/>
    <mergeCell ref="B458:E458"/>
    <mergeCell ref="A459:A460"/>
    <mergeCell ref="A467:E467"/>
    <mergeCell ref="B433:E433"/>
    <mergeCell ref="B434:E434"/>
    <mergeCell ref="A435:A436"/>
    <mergeCell ref="A443:E443"/>
    <mergeCell ref="A444:A445"/>
    <mergeCell ref="A454:E454"/>
    <mergeCell ref="A490:E490"/>
    <mergeCell ref="A491:A492"/>
    <mergeCell ref="A501:E501"/>
    <mergeCell ref="A502:E502"/>
    <mergeCell ref="B503:E503"/>
    <mergeCell ref="B504:C504"/>
    <mergeCell ref="A468:A469"/>
    <mergeCell ref="B478:E478"/>
    <mergeCell ref="B479:C479"/>
    <mergeCell ref="B480:E480"/>
    <mergeCell ref="B481:E481"/>
    <mergeCell ref="A482:A483"/>
    <mergeCell ref="B526:C526"/>
    <mergeCell ref="B527:E527"/>
    <mergeCell ref="B528:E528"/>
    <mergeCell ref="A529:A530"/>
    <mergeCell ref="A537:E537"/>
    <mergeCell ref="A538:A539"/>
    <mergeCell ref="B505:E505"/>
    <mergeCell ref="B506:E506"/>
    <mergeCell ref="A507:A508"/>
    <mergeCell ref="A515:E515"/>
    <mergeCell ref="A516:A517"/>
    <mergeCell ref="B525:E525"/>
    <mergeCell ref="A560:A561"/>
    <mergeCell ref="B569:E569"/>
    <mergeCell ref="B570:C570"/>
    <mergeCell ref="B571:E571"/>
    <mergeCell ref="B572:E572"/>
    <mergeCell ref="A573:A574"/>
    <mergeCell ref="B547:E547"/>
    <mergeCell ref="B548:C548"/>
    <mergeCell ref="B549:E549"/>
    <mergeCell ref="B550:E550"/>
    <mergeCell ref="A551:A552"/>
    <mergeCell ref="A559:E559"/>
    <mergeCell ref="A595:A596"/>
    <mergeCell ref="A603:E603"/>
    <mergeCell ref="A604:A605"/>
    <mergeCell ref="B613:E613"/>
    <mergeCell ref="B614:C614"/>
    <mergeCell ref="D614:E614"/>
    <mergeCell ref="A581:E581"/>
    <mergeCell ref="A582:A583"/>
    <mergeCell ref="B591:E591"/>
    <mergeCell ref="B592:C592"/>
    <mergeCell ref="B593:E593"/>
    <mergeCell ref="B594:E594"/>
    <mergeCell ref="B636:C636"/>
    <mergeCell ref="B637:E637"/>
    <mergeCell ref="B638:E638"/>
    <mergeCell ref="A646:E646"/>
    <mergeCell ref="A647:A648"/>
    <mergeCell ref="B656:E656"/>
    <mergeCell ref="B615:E615"/>
    <mergeCell ref="B616:E616"/>
    <mergeCell ref="A617:A618"/>
    <mergeCell ref="A625:E625"/>
    <mergeCell ref="A626:A627"/>
    <mergeCell ref="B635:E635"/>
    <mergeCell ref="B678:C678"/>
    <mergeCell ref="B679:E679"/>
    <mergeCell ref="B680:E680"/>
    <mergeCell ref="A688:E688"/>
    <mergeCell ref="A689:A690"/>
    <mergeCell ref="B657:C657"/>
    <mergeCell ref="B658:E658"/>
    <mergeCell ref="B659:E659"/>
    <mergeCell ref="A667:E667"/>
    <mergeCell ref="A668:A669"/>
    <mergeCell ref="B677:E677"/>
  </mergeCells>
  <pageMargins left="0.7" right="0.7" top="0.75" bottom="0.75" header="0.3" footer="0.3"/>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H125"/>
  <sheetViews>
    <sheetView zoomScaleNormal="100" workbookViewId="0">
      <selection activeCell="A76" sqref="A76"/>
    </sheetView>
  </sheetViews>
  <sheetFormatPr defaultRowHeight="15" x14ac:dyDescent="0.25"/>
  <cols>
    <col min="1" max="1" width="37.85546875" customWidth="1"/>
    <col min="2" max="5" width="21.140625" customWidth="1"/>
  </cols>
  <sheetData>
    <row r="1" spans="1:6" x14ac:dyDescent="0.25">
      <c r="A1" s="500" t="s">
        <v>386</v>
      </c>
      <c r="B1" s="500"/>
      <c r="C1" s="500"/>
      <c r="D1" s="500"/>
      <c r="E1" s="500"/>
    </row>
    <row r="2" spans="1:6" ht="18" customHeight="1" x14ac:dyDescent="0.25">
      <c r="A2" s="500" t="s">
        <v>76</v>
      </c>
      <c r="B2" s="500"/>
      <c r="C2" s="500"/>
      <c r="D2" s="500"/>
      <c r="E2" s="500"/>
      <c r="F2" s="14"/>
    </row>
    <row r="3" spans="1:6" ht="18" customHeight="1" x14ac:dyDescent="0.25">
      <c r="A3" s="502" t="s">
        <v>284</v>
      </c>
      <c r="B3" s="502"/>
      <c r="C3" s="502"/>
      <c r="D3" s="502"/>
      <c r="E3" s="502"/>
      <c r="F3" s="318"/>
    </row>
    <row r="4" spans="1:6" ht="15.75" thickBot="1" x14ac:dyDescent="0.3"/>
    <row r="5" spans="1:6" ht="15.75" thickBot="1" x14ac:dyDescent="0.3">
      <c r="A5" s="127" t="s">
        <v>21</v>
      </c>
      <c r="B5" s="678" t="s">
        <v>285</v>
      </c>
      <c r="C5" s="678"/>
      <c r="D5" s="678"/>
      <c r="E5" s="678"/>
    </row>
    <row r="6" spans="1:6" ht="15.75" thickBot="1" x14ac:dyDescent="0.3">
      <c r="A6" s="127" t="s">
        <v>4</v>
      </c>
      <c r="B6" s="679" t="s">
        <v>73</v>
      </c>
      <c r="C6" s="680"/>
      <c r="D6" s="680"/>
      <c r="E6" s="681"/>
    </row>
    <row r="7" spans="1:6" ht="15.75" thickBot="1" x14ac:dyDescent="0.3">
      <c r="A7" s="127" t="s">
        <v>26</v>
      </c>
      <c r="B7" s="651" t="s">
        <v>49</v>
      </c>
      <c r="C7" s="652"/>
      <c r="D7" s="652"/>
      <c r="E7" s="653"/>
    </row>
    <row r="8" spans="1:6" ht="15.75" thickBot="1" x14ac:dyDescent="0.3">
      <c r="A8" s="686" t="s">
        <v>7</v>
      </c>
      <c r="B8" s="687"/>
      <c r="C8" s="687"/>
      <c r="D8" s="687"/>
      <c r="E8" s="688"/>
    </row>
    <row r="9" spans="1:6" ht="15.75" customHeight="1" x14ac:dyDescent="0.25">
      <c r="A9" s="689" t="s">
        <v>286</v>
      </c>
      <c r="B9" s="690"/>
      <c r="C9" s="690"/>
      <c r="D9" s="690"/>
      <c r="E9" s="691"/>
    </row>
    <row r="10" spans="1:6" ht="27.75" customHeight="1" x14ac:dyDescent="0.25">
      <c r="A10" s="692"/>
      <c r="B10" s="693"/>
      <c r="C10" s="693"/>
      <c r="D10" s="693"/>
      <c r="E10" s="694"/>
    </row>
    <row r="11" spans="1:6" ht="15.75" thickBot="1" x14ac:dyDescent="0.3">
      <c r="A11" s="695"/>
      <c r="B11" s="696"/>
      <c r="C11" s="696"/>
      <c r="D11" s="696"/>
      <c r="E11" s="697"/>
    </row>
    <row r="12" spans="1:6" ht="52.5" customHeight="1" thickBot="1" x14ac:dyDescent="0.3">
      <c r="A12" s="128" t="s">
        <v>10</v>
      </c>
      <c r="B12" s="676" t="s">
        <v>287</v>
      </c>
      <c r="C12" s="698"/>
      <c r="D12" s="698"/>
      <c r="E12" s="699"/>
    </row>
    <row r="13" spans="1:6" ht="23.25" customHeight="1" x14ac:dyDescent="0.25">
      <c r="A13" s="646" t="s">
        <v>11</v>
      </c>
      <c r="B13" s="129">
        <v>2019</v>
      </c>
      <c r="C13" s="129">
        <v>2020</v>
      </c>
      <c r="D13" s="129">
        <v>2021</v>
      </c>
      <c r="E13" s="129">
        <v>2022</v>
      </c>
    </row>
    <row r="14" spans="1:6" ht="15.75" thickBot="1" x14ac:dyDescent="0.3">
      <c r="A14" s="647"/>
      <c r="B14" s="322" t="s">
        <v>5</v>
      </c>
      <c r="C14" s="322" t="s">
        <v>6</v>
      </c>
      <c r="D14" s="322" t="s">
        <v>6</v>
      </c>
      <c r="E14" s="322" t="s">
        <v>6</v>
      </c>
    </row>
    <row r="15" spans="1:6" ht="30.75" customHeight="1" thickBot="1" x14ac:dyDescent="0.3">
      <c r="A15" s="204" t="s">
        <v>288</v>
      </c>
      <c r="B15" s="205">
        <v>0.62480000000000002</v>
      </c>
      <c r="C15" s="205">
        <v>0.70479999999999998</v>
      </c>
      <c r="D15" s="205">
        <v>0.79200000000000004</v>
      </c>
      <c r="E15" s="205">
        <v>0.89380000000000004</v>
      </c>
    </row>
    <row r="16" spans="1:6" ht="30.75" thickBot="1" x14ac:dyDescent="0.3">
      <c r="A16" s="153" t="s">
        <v>289</v>
      </c>
      <c r="B16" s="206">
        <v>0.56000000000000005</v>
      </c>
      <c r="C16" s="206">
        <v>0.61</v>
      </c>
      <c r="D16" s="206">
        <v>0.66</v>
      </c>
      <c r="E16" s="206">
        <v>0.72</v>
      </c>
    </row>
    <row r="17" spans="1:7" ht="30.75" thickBot="1" x14ac:dyDescent="0.3">
      <c r="A17" s="153" t="s">
        <v>290</v>
      </c>
      <c r="B17" s="206">
        <v>0</v>
      </c>
      <c r="C17" s="206">
        <v>0.02</v>
      </c>
      <c r="D17" s="206">
        <v>0.11</v>
      </c>
      <c r="E17" s="206">
        <v>0.13</v>
      </c>
    </row>
    <row r="18" spans="1:7" ht="25.5" customHeight="1" thickBot="1" x14ac:dyDescent="0.3">
      <c r="A18" s="142" t="s">
        <v>12</v>
      </c>
      <c r="B18" s="675" t="s">
        <v>291</v>
      </c>
      <c r="C18" s="676"/>
      <c r="D18" s="676"/>
      <c r="E18" s="700"/>
    </row>
    <row r="19" spans="1:7" ht="23.25" customHeight="1" thickBot="1" x14ac:dyDescent="0.3">
      <c r="A19" s="651" t="s">
        <v>13</v>
      </c>
      <c r="B19" s="652"/>
      <c r="C19" s="652"/>
      <c r="D19" s="652"/>
      <c r="E19" s="653"/>
      <c r="G19" s="5"/>
    </row>
    <row r="20" spans="1:7" ht="15.75" thickBot="1" x14ac:dyDescent="0.3">
      <c r="A20" s="207"/>
      <c r="B20" s="208"/>
      <c r="C20" s="209" t="s">
        <v>292</v>
      </c>
      <c r="D20" s="209" t="s">
        <v>292</v>
      </c>
      <c r="E20" s="209" t="s">
        <v>292</v>
      </c>
    </row>
    <row r="21" spans="1:7" ht="36.75" customHeight="1" thickBot="1" x14ac:dyDescent="0.3">
      <c r="A21" s="210" t="s">
        <v>293</v>
      </c>
      <c r="B21" s="211">
        <v>75000</v>
      </c>
      <c r="C21" s="211">
        <v>50000</v>
      </c>
      <c r="D21" s="211">
        <v>60000</v>
      </c>
      <c r="E21" s="211">
        <v>70000</v>
      </c>
    </row>
    <row r="22" spans="1:7" ht="30.75" thickBot="1" x14ac:dyDescent="0.3">
      <c r="A22" s="210" t="s">
        <v>294</v>
      </c>
      <c r="B22" s="211">
        <v>208</v>
      </c>
      <c r="C22" s="211">
        <v>228</v>
      </c>
      <c r="D22" s="211">
        <v>248</v>
      </c>
      <c r="E22" s="211">
        <v>268</v>
      </c>
    </row>
    <row r="23" spans="1:7" ht="30.75" thickBot="1" x14ac:dyDescent="0.3">
      <c r="A23" s="210" t="s">
        <v>295</v>
      </c>
      <c r="B23" s="212">
        <v>0</v>
      </c>
      <c r="C23" s="212">
        <v>9</v>
      </c>
      <c r="D23" s="212">
        <v>40</v>
      </c>
      <c r="E23" s="212">
        <v>47</v>
      </c>
    </row>
    <row r="24" spans="1:7" ht="21.75" customHeight="1" thickBot="1" x14ac:dyDescent="0.3">
      <c r="A24" s="666" t="s">
        <v>33</v>
      </c>
      <c r="B24" s="667"/>
      <c r="C24" s="667"/>
      <c r="D24" s="667"/>
      <c r="E24" s="668"/>
    </row>
    <row r="25" spans="1:7" ht="21.75" customHeight="1" thickBot="1" x14ac:dyDescent="0.3">
      <c r="A25" s="666" t="s">
        <v>43</v>
      </c>
      <c r="B25" s="667"/>
      <c r="C25" s="667"/>
      <c r="D25" s="667"/>
      <c r="E25" s="668"/>
    </row>
    <row r="26" spans="1:7" ht="15.75" customHeight="1" thickBot="1" x14ac:dyDescent="0.3">
      <c r="A26" s="151" t="s">
        <v>28</v>
      </c>
      <c r="B26" s="675" t="s">
        <v>296</v>
      </c>
      <c r="C26" s="816"/>
      <c r="D26" s="816"/>
      <c r="E26" s="817"/>
    </row>
    <row r="27" spans="1:7" ht="89.25" customHeight="1" thickBot="1" x14ac:dyDescent="0.3">
      <c r="A27" s="153" t="s">
        <v>9</v>
      </c>
      <c r="B27" s="683" t="s">
        <v>297</v>
      </c>
      <c r="C27" s="816"/>
      <c r="D27" s="816"/>
      <c r="E27" s="817"/>
    </row>
    <row r="28" spans="1:7" ht="26.25" customHeight="1" thickBot="1" x14ac:dyDescent="0.3">
      <c r="A28" s="153" t="s">
        <v>14</v>
      </c>
      <c r="B28" s="654" t="s">
        <v>682</v>
      </c>
      <c r="C28" s="655"/>
      <c r="D28" s="655"/>
      <c r="E28" s="656"/>
    </row>
    <row r="29" spans="1:7" x14ac:dyDescent="0.25">
      <c r="A29" s="646"/>
      <c r="B29" s="154">
        <v>2019</v>
      </c>
      <c r="C29" s="154">
        <v>2020</v>
      </c>
      <c r="D29" s="154">
        <v>2021</v>
      </c>
      <c r="E29" s="154">
        <v>2022</v>
      </c>
    </row>
    <row r="30" spans="1:7" ht="22.5" customHeight="1" thickBot="1" x14ac:dyDescent="0.3">
      <c r="A30" s="647"/>
      <c r="B30" s="155" t="s">
        <v>5</v>
      </c>
      <c r="C30" s="155" t="s">
        <v>6</v>
      </c>
      <c r="D30" s="155" t="s">
        <v>6</v>
      </c>
      <c r="E30" s="155" t="s">
        <v>6</v>
      </c>
    </row>
    <row r="31" spans="1:7" ht="17.25" customHeight="1" thickBot="1" x14ac:dyDescent="0.3">
      <c r="A31" s="153" t="s">
        <v>8</v>
      </c>
      <c r="B31" s="156">
        <v>75000</v>
      </c>
      <c r="C31" s="156">
        <v>50000</v>
      </c>
      <c r="D31" s="156">
        <v>60000</v>
      </c>
      <c r="E31" s="156">
        <v>70000</v>
      </c>
    </row>
    <row r="32" spans="1:7" ht="15.75" thickBot="1" x14ac:dyDescent="0.3">
      <c r="A32" s="153" t="s">
        <v>15</v>
      </c>
      <c r="B32" s="156">
        <v>30000</v>
      </c>
      <c r="C32" s="180">
        <v>30000</v>
      </c>
      <c r="D32" s="156">
        <v>31000</v>
      </c>
      <c r="E32" s="156">
        <v>31500</v>
      </c>
    </row>
    <row r="33" spans="1:8" ht="15.75" thickBot="1" x14ac:dyDescent="0.3">
      <c r="A33" s="153" t="s">
        <v>23</v>
      </c>
      <c r="B33" s="213">
        <f>B32/B31</f>
        <v>0.4</v>
      </c>
      <c r="C33" s="213">
        <f>C32/C31</f>
        <v>0.6</v>
      </c>
      <c r="D33" s="213">
        <f>D32/D31</f>
        <v>0.51666666666666672</v>
      </c>
      <c r="E33" s="213">
        <f>E32/E31</f>
        <v>0.45</v>
      </c>
    </row>
    <row r="34" spans="1:8" ht="15.75" thickBot="1" x14ac:dyDescent="0.3">
      <c r="A34" s="153" t="s">
        <v>16</v>
      </c>
      <c r="B34" s="321" t="s">
        <v>22</v>
      </c>
      <c r="C34" s="157">
        <f t="shared" ref="C34:E36" si="0">C31/B31-1</f>
        <v>-0.33333333333333337</v>
      </c>
      <c r="D34" s="157">
        <f t="shared" si="0"/>
        <v>0.19999999999999996</v>
      </c>
      <c r="E34" s="157">
        <f t="shared" si="0"/>
        <v>0.16666666666666674</v>
      </c>
    </row>
    <row r="35" spans="1:8" ht="15.75" thickBot="1" x14ac:dyDescent="0.3">
      <c r="A35" s="153" t="s">
        <v>17</v>
      </c>
      <c r="B35" s="321" t="s">
        <v>22</v>
      </c>
      <c r="C35" s="157">
        <f t="shared" si="0"/>
        <v>0</v>
      </c>
      <c r="D35" s="157">
        <f t="shared" si="0"/>
        <v>3.3333333333333437E-2</v>
      </c>
      <c r="E35" s="157">
        <f t="shared" si="0"/>
        <v>1.6129032258064502E-2</v>
      </c>
      <c r="G35" s="10"/>
      <c r="H35" s="10"/>
    </row>
    <row r="36" spans="1:8" ht="15.75" thickBot="1" x14ac:dyDescent="0.3">
      <c r="A36" s="153" t="s">
        <v>18</v>
      </c>
      <c r="B36" s="321" t="s">
        <v>22</v>
      </c>
      <c r="C36" s="157">
        <f t="shared" si="0"/>
        <v>0.49999999999999978</v>
      </c>
      <c r="D36" s="157">
        <f t="shared" si="0"/>
        <v>-0.13888888888888873</v>
      </c>
      <c r="E36" s="157">
        <f t="shared" si="0"/>
        <v>-0.12903225806451624</v>
      </c>
    </row>
    <row r="37" spans="1:8" ht="15.75" thickBot="1" x14ac:dyDescent="0.3">
      <c r="A37" s="648" t="s">
        <v>298</v>
      </c>
      <c r="B37" s="649"/>
      <c r="C37" s="649"/>
      <c r="D37" s="649"/>
      <c r="E37" s="650"/>
    </row>
    <row r="38" spans="1:8" ht="15.75" customHeight="1" x14ac:dyDescent="0.25">
      <c r="A38" s="646"/>
      <c r="B38" s="154">
        <v>2019</v>
      </c>
      <c r="C38" s="154">
        <v>2020</v>
      </c>
      <c r="D38" s="154">
        <v>2021</v>
      </c>
      <c r="E38" s="154">
        <v>2022</v>
      </c>
    </row>
    <row r="39" spans="1:8" ht="21.75" customHeight="1" thickBot="1" x14ac:dyDescent="0.3">
      <c r="A39" s="647"/>
      <c r="B39" s="155" t="s">
        <v>5</v>
      </c>
      <c r="C39" s="155" t="s">
        <v>6</v>
      </c>
      <c r="D39" s="155" t="s">
        <v>6</v>
      </c>
      <c r="E39" s="155" t="s">
        <v>6</v>
      </c>
    </row>
    <row r="40" spans="1:8" ht="13.5" customHeight="1" thickBot="1" x14ac:dyDescent="0.3">
      <c r="A40" s="158" t="s">
        <v>0</v>
      </c>
      <c r="B40" s="159">
        <v>0</v>
      </c>
      <c r="C40" s="159">
        <v>0</v>
      </c>
      <c r="D40" s="159">
        <v>0</v>
      </c>
      <c r="E40" s="159">
        <v>0</v>
      </c>
    </row>
    <row r="41" spans="1:8" ht="15.75" thickBot="1" x14ac:dyDescent="0.3">
      <c r="A41" s="160" t="s">
        <v>50</v>
      </c>
      <c r="B41" s="161"/>
      <c r="C41" s="214"/>
      <c r="D41" s="214"/>
      <c r="E41" s="214"/>
    </row>
    <row r="42" spans="1:8" ht="15.75" thickBot="1" x14ac:dyDescent="0.3">
      <c r="A42" s="160" t="s">
        <v>51</v>
      </c>
      <c r="B42" s="161"/>
      <c r="C42" s="171"/>
      <c r="D42" s="171"/>
      <c r="E42" s="171"/>
    </row>
    <row r="43" spans="1:8" ht="30.75" thickBot="1" x14ac:dyDescent="0.3">
      <c r="A43" s="158" t="s">
        <v>32</v>
      </c>
      <c r="B43" s="159">
        <v>0</v>
      </c>
      <c r="C43" s="159">
        <v>0</v>
      </c>
      <c r="D43" s="159">
        <v>0</v>
      </c>
      <c r="E43" s="159">
        <v>0</v>
      </c>
    </row>
    <row r="44" spans="1:8" ht="15.75" thickBot="1" x14ac:dyDescent="0.3">
      <c r="A44" s="160" t="s">
        <v>50</v>
      </c>
      <c r="B44" s="161"/>
      <c r="C44" s="159"/>
      <c r="D44" s="159"/>
      <c r="E44" s="159"/>
    </row>
    <row r="45" spans="1:8" ht="15.75" thickBot="1" x14ac:dyDescent="0.3">
      <c r="A45" s="160" t="s">
        <v>51</v>
      </c>
      <c r="B45" s="161"/>
      <c r="C45" s="159"/>
      <c r="D45" s="159"/>
      <c r="E45" s="159"/>
    </row>
    <row r="46" spans="1:8" ht="15.75" thickBot="1" x14ac:dyDescent="0.3">
      <c r="A46" s="158" t="s">
        <v>1</v>
      </c>
      <c r="B46" s="161">
        <v>30000</v>
      </c>
      <c r="C46" s="159">
        <v>30000</v>
      </c>
      <c r="D46" s="159">
        <v>31000</v>
      </c>
      <c r="E46" s="159">
        <v>31500</v>
      </c>
    </row>
    <row r="47" spans="1:8" ht="15.75" thickBot="1" x14ac:dyDescent="0.3">
      <c r="A47" s="160" t="s">
        <v>50</v>
      </c>
      <c r="B47" s="161">
        <v>30000</v>
      </c>
      <c r="C47" s="159">
        <v>30000</v>
      </c>
      <c r="D47" s="159">
        <v>31000</v>
      </c>
      <c r="E47" s="159">
        <v>31500</v>
      </c>
    </row>
    <row r="48" spans="1:8" ht="15.75" thickBot="1" x14ac:dyDescent="0.3">
      <c r="A48" s="160" t="s">
        <v>51</v>
      </c>
      <c r="B48" s="161"/>
      <c r="C48" s="159"/>
      <c r="D48" s="159"/>
      <c r="E48" s="159"/>
    </row>
    <row r="49" spans="1:6" ht="15.75" thickBot="1" x14ac:dyDescent="0.3">
      <c r="A49" s="158" t="s">
        <v>2</v>
      </c>
      <c r="B49" s="161"/>
      <c r="C49" s="159"/>
      <c r="D49" s="159"/>
      <c r="E49" s="159"/>
    </row>
    <row r="50" spans="1:6" ht="15.75" thickBot="1" x14ac:dyDescent="0.3">
      <c r="A50" s="160" t="s">
        <v>50</v>
      </c>
      <c r="B50" s="161"/>
      <c r="C50" s="159"/>
      <c r="D50" s="159"/>
      <c r="E50" s="159"/>
    </row>
    <row r="51" spans="1:6" ht="15.75" thickBot="1" x14ac:dyDescent="0.3">
      <c r="A51" s="160" t="s">
        <v>51</v>
      </c>
      <c r="B51" s="161"/>
      <c r="C51" s="159"/>
      <c r="D51" s="159"/>
      <c r="E51" s="159"/>
    </row>
    <row r="52" spans="1:6" ht="15.75" thickBot="1" x14ac:dyDescent="0.3">
      <c r="A52" s="158" t="s">
        <v>24</v>
      </c>
      <c r="B52" s="161"/>
      <c r="C52" s="159"/>
      <c r="D52" s="159"/>
      <c r="E52" s="159"/>
    </row>
    <row r="53" spans="1:6" ht="15.75" thickBot="1" x14ac:dyDescent="0.3">
      <c r="A53" s="160" t="s">
        <v>50</v>
      </c>
      <c r="B53" s="161"/>
      <c r="C53" s="159"/>
      <c r="D53" s="159"/>
      <c r="E53" s="159"/>
    </row>
    <row r="54" spans="1:6" ht="15.75" thickBot="1" x14ac:dyDescent="0.3">
      <c r="A54" s="160" t="s">
        <v>51</v>
      </c>
      <c r="B54" s="161"/>
      <c r="C54" s="159"/>
      <c r="D54" s="159"/>
      <c r="E54" s="159"/>
    </row>
    <row r="55" spans="1:6" ht="15.75" thickBot="1" x14ac:dyDescent="0.3">
      <c r="A55" s="158" t="s">
        <v>25</v>
      </c>
      <c r="B55" s="161"/>
      <c r="C55" s="159"/>
      <c r="D55" s="159"/>
      <c r="E55" s="159"/>
    </row>
    <row r="56" spans="1:6" ht="15.75" thickBot="1" x14ac:dyDescent="0.3">
      <c r="A56" s="160" t="s">
        <v>50</v>
      </c>
      <c r="B56" s="161"/>
      <c r="C56" s="159"/>
      <c r="D56" s="159"/>
      <c r="E56" s="159"/>
    </row>
    <row r="57" spans="1:6" ht="36.75" customHeight="1" thickBot="1" x14ac:dyDescent="0.3">
      <c r="A57" s="160" t="s">
        <v>51</v>
      </c>
      <c r="B57" s="161"/>
      <c r="C57" s="159"/>
      <c r="D57" s="159"/>
      <c r="E57" s="159"/>
    </row>
    <row r="58" spans="1:6" ht="15.75" thickBot="1" x14ac:dyDescent="0.3">
      <c r="A58" s="158" t="s">
        <v>3</v>
      </c>
      <c r="B58" s="161">
        <v>0</v>
      </c>
      <c r="C58" s="159">
        <v>0</v>
      </c>
      <c r="D58" s="159">
        <f>C58*1.03*0.99</f>
        <v>0</v>
      </c>
      <c r="E58" s="159">
        <f>D58*1.03*0.99</f>
        <v>0</v>
      </c>
    </row>
    <row r="59" spans="1:6" ht="15.75" thickBot="1" x14ac:dyDescent="0.3">
      <c r="A59" s="160" t="s">
        <v>50</v>
      </c>
      <c r="B59" s="161"/>
      <c r="C59" s="162"/>
      <c r="D59" s="162"/>
      <c r="E59" s="162"/>
    </row>
    <row r="60" spans="1:6" ht="15.75" thickBot="1" x14ac:dyDescent="0.3">
      <c r="A60" s="160" t="s">
        <v>51</v>
      </c>
      <c r="B60" s="177"/>
      <c r="C60" s="164"/>
      <c r="D60" s="162"/>
      <c r="E60" s="162"/>
    </row>
    <row r="61" spans="1:6" ht="15.75" thickBot="1" x14ac:dyDescent="0.3">
      <c r="A61" s="188" t="s">
        <v>34</v>
      </c>
      <c r="B61" s="177">
        <f>B58+B55+B52+B49+B46+B43+B40</f>
        <v>30000</v>
      </c>
      <c r="C61" s="161">
        <f>C58+C55+C52+C49+C46+C43+C40</f>
        <v>30000</v>
      </c>
      <c r="D61" s="161">
        <f>D58+D55+D52+D49+D46+D43+D40</f>
        <v>31000</v>
      </c>
      <c r="E61" s="161">
        <f>E58+E55+E52+E49+E46+E43+E40</f>
        <v>31500</v>
      </c>
    </row>
    <row r="62" spans="1:6" ht="15.75" thickBot="1" x14ac:dyDescent="0.3">
      <c r="A62" s="166" t="s">
        <v>36</v>
      </c>
      <c r="B62" s="167">
        <f>IF(B61-B32=0,0,"Error")</f>
        <v>0</v>
      </c>
      <c r="C62" s="167">
        <f>IF(C61-C32=0,0,"Error")</f>
        <v>0</v>
      </c>
      <c r="D62" s="167">
        <f>IF(D61-D32=0,0,"Error")</f>
        <v>0</v>
      </c>
      <c r="E62" s="167">
        <f>IF(E61-E32=0,0,"Error")</f>
        <v>0</v>
      </c>
    </row>
    <row r="63" spans="1:6" ht="15.75" thickBot="1" x14ac:dyDescent="0.3">
      <c r="A63" s="820" t="s">
        <v>38</v>
      </c>
      <c r="B63" s="821"/>
      <c r="C63" s="821"/>
      <c r="D63" s="821"/>
      <c r="E63" s="822"/>
      <c r="F63" s="63"/>
    </row>
    <row r="64" spans="1:6" ht="15.75" thickBot="1" x14ac:dyDescent="0.3">
      <c r="A64" s="820" t="s">
        <v>42</v>
      </c>
      <c r="B64" s="821"/>
      <c r="C64" s="821"/>
      <c r="D64" s="821"/>
      <c r="E64" s="822"/>
      <c r="F64" s="63"/>
    </row>
    <row r="65" spans="1:6" ht="24.75" customHeight="1" thickBot="1" x14ac:dyDescent="0.3">
      <c r="A65" s="368" t="s">
        <v>45</v>
      </c>
      <c r="B65" s="823" t="s">
        <v>683</v>
      </c>
      <c r="C65" s="824"/>
      <c r="D65" s="824"/>
      <c r="E65" s="825"/>
      <c r="F65" s="63"/>
    </row>
    <row r="66" spans="1:6" ht="52.5" customHeight="1" thickBot="1" x14ac:dyDescent="0.3">
      <c r="A66" s="368" t="s">
        <v>52</v>
      </c>
      <c r="B66" s="369" t="s">
        <v>684</v>
      </c>
      <c r="C66" s="370" t="s">
        <v>53</v>
      </c>
      <c r="D66" s="826"/>
      <c r="E66" s="827"/>
      <c r="F66" s="63"/>
    </row>
    <row r="67" spans="1:6" ht="15.75" thickBot="1" x14ac:dyDescent="0.3">
      <c r="A67" s="371"/>
      <c r="B67" s="826"/>
      <c r="C67" s="828"/>
      <c r="D67" s="829"/>
      <c r="E67" s="827"/>
      <c r="F67" s="63"/>
    </row>
    <row r="68" spans="1:6" ht="63" customHeight="1" thickBot="1" x14ac:dyDescent="0.3">
      <c r="A68" s="372" t="s">
        <v>9</v>
      </c>
      <c r="B68" s="830" t="s">
        <v>685</v>
      </c>
      <c r="C68" s="831"/>
      <c r="D68" s="831"/>
      <c r="E68" s="832"/>
      <c r="F68" s="63"/>
    </row>
    <row r="69" spans="1:6" ht="15.75" thickBot="1" x14ac:dyDescent="0.3">
      <c r="A69" s="372" t="s">
        <v>14</v>
      </c>
      <c r="B69" s="833" t="s">
        <v>686</v>
      </c>
      <c r="C69" s="834"/>
      <c r="D69" s="834"/>
      <c r="E69" s="835"/>
      <c r="F69" s="63"/>
    </row>
    <row r="70" spans="1:6" x14ac:dyDescent="0.25">
      <c r="A70" s="818"/>
      <c r="B70" s="373">
        <v>2019</v>
      </c>
      <c r="C70" s="373">
        <v>2020</v>
      </c>
      <c r="D70" s="373">
        <v>2021</v>
      </c>
      <c r="E70" s="373">
        <v>2022</v>
      </c>
      <c r="F70" s="63"/>
    </row>
    <row r="71" spans="1:6" ht="15.75" thickBot="1" x14ac:dyDescent="0.3">
      <c r="A71" s="819"/>
      <c r="B71" s="374" t="s">
        <v>5</v>
      </c>
      <c r="C71" s="374" t="s">
        <v>6</v>
      </c>
      <c r="D71" s="374" t="s">
        <v>6</v>
      </c>
      <c r="E71" s="374" t="s">
        <v>6</v>
      </c>
      <c r="F71" s="63"/>
    </row>
    <row r="72" spans="1:6" ht="15.75" thickBot="1" x14ac:dyDescent="0.3">
      <c r="A72" s="372" t="s">
        <v>8</v>
      </c>
      <c r="B72" s="180">
        <v>0</v>
      </c>
      <c r="C72" s="180">
        <v>0</v>
      </c>
      <c r="D72" s="180">
        <v>0</v>
      </c>
      <c r="E72" s="180">
        <v>0</v>
      </c>
      <c r="F72" s="63"/>
    </row>
    <row r="73" spans="1:6" ht="15.75" thickBot="1" x14ac:dyDescent="0.3">
      <c r="A73" s="372" t="s">
        <v>15</v>
      </c>
      <c r="B73" s="180"/>
      <c r="C73" s="180">
        <v>0</v>
      </c>
      <c r="D73" s="180"/>
      <c r="E73" s="180"/>
      <c r="F73" s="63"/>
    </row>
    <row r="74" spans="1:6" ht="15.75" thickBot="1" x14ac:dyDescent="0.3">
      <c r="A74" s="372" t="s">
        <v>23</v>
      </c>
      <c r="B74" s="180"/>
      <c r="C74" s="180" t="e">
        <f>C73/C72</f>
        <v>#DIV/0!</v>
      </c>
      <c r="D74" s="180"/>
      <c r="E74" s="180"/>
      <c r="F74" s="63"/>
    </row>
    <row r="75" spans="1:6" ht="15.75" thickBot="1" x14ac:dyDescent="0.3">
      <c r="A75" s="372" t="s">
        <v>16</v>
      </c>
      <c r="B75" s="375" t="s">
        <v>22</v>
      </c>
      <c r="C75" s="376"/>
      <c r="D75" s="376"/>
      <c r="E75" s="376"/>
      <c r="F75" s="63"/>
    </row>
    <row r="76" spans="1:6" ht="15.75" thickBot="1" x14ac:dyDescent="0.3">
      <c r="A76" s="372" t="s">
        <v>17</v>
      </c>
      <c r="B76" s="375" t="s">
        <v>22</v>
      </c>
      <c r="C76" s="376"/>
      <c r="D76" s="376"/>
      <c r="E76" s="376"/>
      <c r="F76" s="63"/>
    </row>
    <row r="77" spans="1:6" ht="15.75" thickBot="1" x14ac:dyDescent="0.3">
      <c r="A77" s="372" t="s">
        <v>18</v>
      </c>
      <c r="B77" s="375" t="s">
        <v>22</v>
      </c>
      <c r="C77" s="376"/>
      <c r="D77" s="376"/>
      <c r="E77" s="376"/>
      <c r="F77" s="63"/>
    </row>
    <row r="78" spans="1:6" ht="15.75" thickBot="1" x14ac:dyDescent="0.3">
      <c r="A78" s="836" t="s">
        <v>687</v>
      </c>
      <c r="B78" s="837"/>
      <c r="C78" s="837"/>
      <c r="D78" s="837"/>
      <c r="E78" s="838"/>
      <c r="F78" s="63"/>
    </row>
    <row r="79" spans="1:6" x14ac:dyDescent="0.25">
      <c r="A79" s="818"/>
      <c r="B79" s="373">
        <v>2019</v>
      </c>
      <c r="C79" s="373">
        <v>2020</v>
      </c>
      <c r="D79" s="373">
        <v>2021</v>
      </c>
      <c r="E79" s="373">
        <v>2022</v>
      </c>
      <c r="F79" s="63"/>
    </row>
    <row r="80" spans="1:6" ht="15.75" thickBot="1" x14ac:dyDescent="0.3">
      <c r="A80" s="819"/>
      <c r="B80" s="374" t="s">
        <v>5</v>
      </c>
      <c r="C80" s="374" t="s">
        <v>6</v>
      </c>
      <c r="D80" s="374" t="s">
        <v>6</v>
      </c>
      <c r="E80" s="374" t="s">
        <v>6</v>
      </c>
      <c r="F80" s="63"/>
    </row>
    <row r="81" spans="1:6" ht="15.75" thickBot="1" x14ac:dyDescent="0.3">
      <c r="A81" s="215" t="s">
        <v>40</v>
      </c>
      <c r="B81" s="178">
        <f>B82+B83+B84+B85</f>
        <v>0</v>
      </c>
      <c r="C81" s="178">
        <f>C82+C83+C84+C85</f>
        <v>0</v>
      </c>
      <c r="D81" s="178">
        <f>D82+D83+D84+D85</f>
        <v>0</v>
      </c>
      <c r="E81" s="178">
        <f>E82+E83+E84+E85</f>
        <v>0</v>
      </c>
      <c r="F81" s="63"/>
    </row>
    <row r="82" spans="1:6" ht="15.75" thickBot="1" x14ac:dyDescent="0.3">
      <c r="A82" s="216" t="s">
        <v>50</v>
      </c>
      <c r="B82" s="178"/>
      <c r="C82" s="178"/>
      <c r="D82" s="178"/>
      <c r="E82" s="178"/>
      <c r="F82" s="63"/>
    </row>
    <row r="83" spans="1:6" ht="15.75" thickBot="1" x14ac:dyDescent="0.3">
      <c r="A83" s="216" t="s">
        <v>54</v>
      </c>
      <c r="B83" s="178"/>
      <c r="C83" s="178"/>
      <c r="D83" s="178"/>
      <c r="E83" s="178"/>
      <c r="F83" s="63"/>
    </row>
    <row r="84" spans="1:6" ht="15.75" thickBot="1" x14ac:dyDescent="0.3">
      <c r="A84" s="216" t="s">
        <v>55</v>
      </c>
      <c r="B84" s="178"/>
      <c r="C84" s="178"/>
      <c r="D84" s="178"/>
      <c r="E84" s="178"/>
      <c r="F84" s="63"/>
    </row>
    <row r="85" spans="1:6" ht="15.75" thickBot="1" x14ac:dyDescent="0.3">
      <c r="A85" s="216" t="s">
        <v>56</v>
      </c>
      <c r="B85" s="178"/>
      <c r="C85" s="178"/>
      <c r="D85" s="178"/>
      <c r="E85" s="178"/>
      <c r="F85" s="63"/>
    </row>
    <row r="86" spans="1:6" ht="15.75" thickBot="1" x14ac:dyDescent="0.3">
      <c r="A86" s="215" t="s">
        <v>41</v>
      </c>
      <c r="B86" s="177">
        <f>B87+B88+B89+B90</f>
        <v>0</v>
      </c>
      <c r="C86" s="177">
        <v>0</v>
      </c>
      <c r="D86" s="177">
        <f>D87+D88+D89+D90</f>
        <v>0</v>
      </c>
      <c r="E86" s="177">
        <f>E87+E88+E89+E90</f>
        <v>0</v>
      </c>
      <c r="F86" s="63"/>
    </row>
    <row r="87" spans="1:6" ht="15.75" thickBot="1" x14ac:dyDescent="0.3">
      <c r="A87" s="216" t="s">
        <v>50</v>
      </c>
      <c r="B87" s="177">
        <v>0</v>
      </c>
      <c r="C87" s="177">
        <v>0</v>
      </c>
      <c r="D87" s="178">
        <v>0</v>
      </c>
      <c r="E87" s="178">
        <v>0</v>
      </c>
      <c r="F87" s="63"/>
    </row>
    <row r="88" spans="1:6" ht="15.75" thickBot="1" x14ac:dyDescent="0.3">
      <c r="A88" s="216" t="s">
        <v>54</v>
      </c>
      <c r="B88" s="177"/>
      <c r="C88" s="178"/>
      <c r="D88" s="178"/>
      <c r="E88" s="178"/>
      <c r="F88" s="63"/>
    </row>
    <row r="89" spans="1:6" ht="15.75" thickBot="1" x14ac:dyDescent="0.3">
      <c r="A89" s="216" t="s">
        <v>55</v>
      </c>
      <c r="B89" s="177"/>
      <c r="C89" s="178"/>
      <c r="D89" s="178"/>
      <c r="E89" s="178"/>
      <c r="F89" s="63"/>
    </row>
    <row r="90" spans="1:6" ht="15.75" thickBot="1" x14ac:dyDescent="0.3">
      <c r="A90" s="216" t="s">
        <v>56</v>
      </c>
      <c r="B90" s="177"/>
      <c r="C90" s="178"/>
      <c r="D90" s="178"/>
      <c r="E90" s="178"/>
      <c r="F90" s="63"/>
    </row>
    <row r="91" spans="1:6" ht="15.75" thickBot="1" x14ac:dyDescent="0.3">
      <c r="A91" s="377" t="s">
        <v>34</v>
      </c>
      <c r="B91" s="177">
        <f>B81+B86</f>
        <v>0</v>
      </c>
      <c r="C91" s="177">
        <v>0</v>
      </c>
      <c r="D91" s="177">
        <f>D81+D86</f>
        <v>0</v>
      </c>
      <c r="E91" s="177">
        <f>E81+E86</f>
        <v>0</v>
      </c>
      <c r="F91" s="63"/>
    </row>
    <row r="92" spans="1:6" ht="30.75" thickBot="1" x14ac:dyDescent="0.3">
      <c r="A92" s="217" t="s">
        <v>46</v>
      </c>
      <c r="B92" s="218">
        <f>+B32+B73</f>
        <v>30000</v>
      </c>
      <c r="C92" s="218">
        <f>+C32+C73</f>
        <v>30000</v>
      </c>
      <c r="D92" s="218">
        <f>+D32+D73</f>
        <v>31000</v>
      </c>
      <c r="E92" s="218">
        <f>+E32+E73</f>
        <v>31500</v>
      </c>
      <c r="F92" s="63"/>
    </row>
    <row r="93" spans="1:6" ht="30.75" thickBot="1" x14ac:dyDescent="0.3">
      <c r="A93" s="217" t="s">
        <v>47</v>
      </c>
      <c r="B93" s="218">
        <f>+B61+B91</f>
        <v>30000</v>
      </c>
      <c r="C93" s="218">
        <f>+C61+C91</f>
        <v>30000</v>
      </c>
      <c r="D93" s="218">
        <f>+D61+D91</f>
        <v>31000</v>
      </c>
      <c r="E93" s="218">
        <f>+E61+E91</f>
        <v>31500</v>
      </c>
      <c r="F93" s="63"/>
    </row>
    <row r="94" spans="1:6" ht="15.75" thickBot="1" x14ac:dyDescent="0.3">
      <c r="A94" s="215" t="s">
        <v>0</v>
      </c>
      <c r="B94" s="218">
        <f>B95+B96</f>
        <v>0</v>
      </c>
      <c r="C94" s="218">
        <f>C95+C96</f>
        <v>0</v>
      </c>
      <c r="D94" s="218">
        <f>D95+D96</f>
        <v>0</v>
      </c>
      <c r="E94" s="218">
        <f>E95+E96</f>
        <v>0</v>
      </c>
      <c r="F94" s="63"/>
    </row>
    <row r="95" spans="1:6" ht="15.75" thickBot="1" x14ac:dyDescent="0.3">
      <c r="A95" s="216" t="s">
        <v>50</v>
      </c>
      <c r="B95" s="177">
        <f t="shared" ref="B95:E96" si="1">B41</f>
        <v>0</v>
      </c>
      <c r="C95" s="177">
        <f t="shared" si="1"/>
        <v>0</v>
      </c>
      <c r="D95" s="177">
        <f t="shared" si="1"/>
        <v>0</v>
      </c>
      <c r="E95" s="177">
        <f t="shared" si="1"/>
        <v>0</v>
      </c>
      <c r="F95" s="63"/>
    </row>
    <row r="96" spans="1:6" ht="15.75" thickBot="1" x14ac:dyDescent="0.3">
      <c r="A96" s="216" t="s">
        <v>62</v>
      </c>
      <c r="B96" s="177">
        <f t="shared" si="1"/>
        <v>0</v>
      </c>
      <c r="C96" s="177">
        <f t="shared" si="1"/>
        <v>0</v>
      </c>
      <c r="D96" s="177">
        <f t="shared" si="1"/>
        <v>0</v>
      </c>
      <c r="E96" s="177">
        <f t="shared" si="1"/>
        <v>0</v>
      </c>
      <c r="F96" s="63"/>
    </row>
    <row r="97" spans="1:6" ht="30.75" thickBot="1" x14ac:dyDescent="0.3">
      <c r="A97" s="215" t="s">
        <v>32</v>
      </c>
      <c r="B97" s="218">
        <f>B98+B99</f>
        <v>0</v>
      </c>
      <c r="C97" s="218">
        <f>C98+C99</f>
        <v>0</v>
      </c>
      <c r="D97" s="218">
        <f>D98+D99</f>
        <v>0</v>
      </c>
      <c r="E97" s="218">
        <f>E98+E99</f>
        <v>0</v>
      </c>
      <c r="F97" s="63"/>
    </row>
    <row r="98" spans="1:6" ht="15.75" thickBot="1" x14ac:dyDescent="0.3">
      <c r="A98" s="216" t="s">
        <v>50</v>
      </c>
      <c r="B98" s="178">
        <f t="shared" ref="B98:E99" si="2">B44</f>
        <v>0</v>
      </c>
      <c r="C98" s="178">
        <f t="shared" si="2"/>
        <v>0</v>
      </c>
      <c r="D98" s="178">
        <f t="shared" si="2"/>
        <v>0</v>
      </c>
      <c r="E98" s="178">
        <f t="shared" si="2"/>
        <v>0</v>
      </c>
      <c r="F98" s="63"/>
    </row>
    <row r="99" spans="1:6" ht="15.75" thickBot="1" x14ac:dyDescent="0.3">
      <c r="A99" s="216" t="s">
        <v>62</v>
      </c>
      <c r="B99" s="177">
        <f t="shared" si="2"/>
        <v>0</v>
      </c>
      <c r="C99" s="177">
        <f t="shared" si="2"/>
        <v>0</v>
      </c>
      <c r="D99" s="177">
        <f t="shared" si="2"/>
        <v>0</v>
      </c>
      <c r="E99" s="177">
        <f t="shared" si="2"/>
        <v>0</v>
      </c>
      <c r="F99" s="63"/>
    </row>
    <row r="100" spans="1:6" ht="15.75" thickBot="1" x14ac:dyDescent="0.3">
      <c r="A100" s="215" t="s">
        <v>1</v>
      </c>
      <c r="B100" s="218">
        <f>B101+B102</f>
        <v>30000</v>
      </c>
      <c r="C100" s="218">
        <f>C101+C102</f>
        <v>30000</v>
      </c>
      <c r="D100" s="218">
        <f>D101+D102</f>
        <v>31000</v>
      </c>
      <c r="E100" s="218">
        <f>E101+E102</f>
        <v>31500</v>
      </c>
      <c r="F100" s="63"/>
    </row>
    <row r="101" spans="1:6" ht="15.75" thickBot="1" x14ac:dyDescent="0.3">
      <c r="A101" s="216" t="s">
        <v>50</v>
      </c>
      <c r="B101" s="177">
        <f t="shared" ref="B101:E102" si="3">B47</f>
        <v>30000</v>
      </c>
      <c r="C101" s="177">
        <f t="shared" si="3"/>
        <v>30000</v>
      </c>
      <c r="D101" s="177">
        <f t="shared" si="3"/>
        <v>31000</v>
      </c>
      <c r="E101" s="177">
        <f t="shared" si="3"/>
        <v>31500</v>
      </c>
      <c r="F101" s="63"/>
    </row>
    <row r="102" spans="1:6" ht="15.75" thickBot="1" x14ac:dyDescent="0.3">
      <c r="A102" s="216" t="s">
        <v>62</v>
      </c>
      <c r="B102" s="177">
        <f t="shared" si="3"/>
        <v>0</v>
      </c>
      <c r="C102" s="177">
        <f t="shared" si="3"/>
        <v>0</v>
      </c>
      <c r="D102" s="177">
        <f t="shared" si="3"/>
        <v>0</v>
      </c>
      <c r="E102" s="177">
        <f t="shared" si="3"/>
        <v>0</v>
      </c>
      <c r="F102" s="63"/>
    </row>
    <row r="103" spans="1:6" ht="15.75" thickBot="1" x14ac:dyDescent="0.3">
      <c r="A103" s="215" t="s">
        <v>2</v>
      </c>
      <c r="B103" s="218">
        <f>B104+B105</f>
        <v>0</v>
      </c>
      <c r="C103" s="218">
        <f>C104+C105</f>
        <v>0</v>
      </c>
      <c r="D103" s="218">
        <f>D104+D105</f>
        <v>0</v>
      </c>
      <c r="E103" s="218">
        <f>E104+E105</f>
        <v>0</v>
      </c>
      <c r="F103" s="63"/>
    </row>
    <row r="104" spans="1:6" ht="15.75" thickBot="1" x14ac:dyDescent="0.3">
      <c r="A104" s="216" t="s">
        <v>50</v>
      </c>
      <c r="B104" s="178">
        <f t="shared" ref="B104:E105" si="4">B50</f>
        <v>0</v>
      </c>
      <c r="C104" s="178">
        <f t="shared" si="4"/>
        <v>0</v>
      </c>
      <c r="D104" s="178">
        <f t="shared" si="4"/>
        <v>0</v>
      </c>
      <c r="E104" s="178">
        <f t="shared" si="4"/>
        <v>0</v>
      </c>
      <c r="F104" s="63"/>
    </row>
    <row r="105" spans="1:6" ht="15.75" thickBot="1" x14ac:dyDescent="0.3">
      <c r="A105" s="216" t="s">
        <v>62</v>
      </c>
      <c r="B105" s="177">
        <f t="shared" si="4"/>
        <v>0</v>
      </c>
      <c r="C105" s="177">
        <f t="shared" si="4"/>
        <v>0</v>
      </c>
      <c r="D105" s="177">
        <f t="shared" si="4"/>
        <v>0</v>
      </c>
      <c r="E105" s="177">
        <f t="shared" si="4"/>
        <v>0</v>
      </c>
      <c r="F105" s="63"/>
    </row>
    <row r="106" spans="1:6" ht="15.75" thickBot="1" x14ac:dyDescent="0.3">
      <c r="A106" s="215" t="s">
        <v>24</v>
      </c>
      <c r="B106" s="218">
        <f>B107+B108</f>
        <v>0</v>
      </c>
      <c r="C106" s="218">
        <f>C107+C108</f>
        <v>0</v>
      </c>
      <c r="D106" s="218">
        <f>D107+D108</f>
        <v>0</v>
      </c>
      <c r="E106" s="218">
        <f>E107+E108</f>
        <v>0</v>
      </c>
      <c r="F106" s="63"/>
    </row>
    <row r="107" spans="1:6" ht="15.75" thickBot="1" x14ac:dyDescent="0.3">
      <c r="A107" s="216" t="s">
        <v>50</v>
      </c>
      <c r="B107" s="178">
        <f t="shared" ref="B107:E108" si="5">B53</f>
        <v>0</v>
      </c>
      <c r="C107" s="178">
        <f t="shared" si="5"/>
        <v>0</v>
      </c>
      <c r="D107" s="178">
        <f t="shared" si="5"/>
        <v>0</v>
      </c>
      <c r="E107" s="178">
        <f t="shared" si="5"/>
        <v>0</v>
      </c>
      <c r="F107" s="63"/>
    </row>
    <row r="108" spans="1:6" ht="15.75" thickBot="1" x14ac:dyDescent="0.3">
      <c r="A108" s="216" t="s">
        <v>62</v>
      </c>
      <c r="B108" s="177">
        <f t="shared" si="5"/>
        <v>0</v>
      </c>
      <c r="C108" s="177">
        <f t="shared" si="5"/>
        <v>0</v>
      </c>
      <c r="D108" s="177">
        <f t="shared" si="5"/>
        <v>0</v>
      </c>
      <c r="E108" s="177">
        <f t="shared" si="5"/>
        <v>0</v>
      </c>
      <c r="F108" s="63"/>
    </row>
    <row r="109" spans="1:6" ht="15.75" thickBot="1" x14ac:dyDescent="0.3">
      <c r="A109" s="215" t="s">
        <v>25</v>
      </c>
      <c r="B109" s="218">
        <f>B110+B111</f>
        <v>0</v>
      </c>
      <c r="C109" s="218">
        <f>C110+C111</f>
        <v>0</v>
      </c>
      <c r="D109" s="218">
        <f>D110+D111</f>
        <v>0</v>
      </c>
      <c r="E109" s="218">
        <f>E110+E111</f>
        <v>0</v>
      </c>
      <c r="F109" s="63"/>
    </row>
    <row r="110" spans="1:6" ht="15.75" thickBot="1" x14ac:dyDescent="0.3">
      <c r="A110" s="216" t="s">
        <v>50</v>
      </c>
      <c r="B110" s="178">
        <f t="shared" ref="B110:E114" si="6">B56</f>
        <v>0</v>
      </c>
      <c r="C110" s="178">
        <f t="shared" si="6"/>
        <v>0</v>
      </c>
      <c r="D110" s="178">
        <f t="shared" si="6"/>
        <v>0</v>
      </c>
      <c r="E110" s="178">
        <f t="shared" si="6"/>
        <v>0</v>
      </c>
      <c r="F110" s="63"/>
    </row>
    <row r="111" spans="1:6" ht="15.75" thickBot="1" x14ac:dyDescent="0.3">
      <c r="A111" s="160" t="s">
        <v>62</v>
      </c>
      <c r="B111" s="161">
        <f t="shared" si="6"/>
        <v>0</v>
      </c>
      <c r="C111" s="161">
        <f t="shared" si="6"/>
        <v>0</v>
      </c>
      <c r="D111" s="161">
        <f t="shared" si="6"/>
        <v>0</v>
      </c>
      <c r="E111" s="161">
        <f t="shared" si="6"/>
        <v>0</v>
      </c>
    </row>
    <row r="112" spans="1:6" ht="15.75" thickBot="1" x14ac:dyDescent="0.3">
      <c r="A112" s="158" t="s">
        <v>3</v>
      </c>
      <c r="B112" s="200">
        <f t="shared" si="6"/>
        <v>0</v>
      </c>
      <c r="C112" s="200">
        <f t="shared" si="6"/>
        <v>0</v>
      </c>
      <c r="D112" s="200">
        <f t="shared" si="6"/>
        <v>0</v>
      </c>
      <c r="E112" s="200">
        <f t="shared" si="6"/>
        <v>0</v>
      </c>
    </row>
    <row r="113" spans="1:5" ht="15.75" thickBot="1" x14ac:dyDescent="0.3">
      <c r="A113" s="160" t="s">
        <v>50</v>
      </c>
      <c r="B113" s="159">
        <f t="shared" si="6"/>
        <v>0</v>
      </c>
      <c r="C113" s="159">
        <f t="shared" si="6"/>
        <v>0</v>
      </c>
      <c r="D113" s="159">
        <f t="shared" si="6"/>
        <v>0</v>
      </c>
      <c r="E113" s="159">
        <f t="shared" si="6"/>
        <v>0</v>
      </c>
    </row>
    <row r="114" spans="1:5" ht="15.75" thickBot="1" x14ac:dyDescent="0.3">
      <c r="A114" s="160" t="s">
        <v>62</v>
      </c>
      <c r="B114" s="161">
        <f t="shared" si="6"/>
        <v>0</v>
      </c>
      <c r="C114" s="161">
        <f t="shared" si="6"/>
        <v>0</v>
      </c>
      <c r="D114" s="161">
        <f t="shared" si="6"/>
        <v>0</v>
      </c>
      <c r="E114" s="161">
        <f t="shared" si="6"/>
        <v>0</v>
      </c>
    </row>
    <row r="115" spans="1:5" ht="15.75" thickBot="1" x14ac:dyDescent="0.3">
      <c r="A115" s="158" t="s">
        <v>19</v>
      </c>
      <c r="B115" s="200">
        <f>B116+B117+B118+B119</f>
        <v>0</v>
      </c>
      <c r="C115" s="200">
        <f>C116+C117+C118+C119</f>
        <v>0</v>
      </c>
      <c r="D115" s="200">
        <f>D116+D117+D118+D119</f>
        <v>0</v>
      </c>
      <c r="E115" s="200">
        <f>E116+E117+E118+E119</f>
        <v>0</v>
      </c>
    </row>
    <row r="116" spans="1:5" ht="15.75" thickBot="1" x14ac:dyDescent="0.3">
      <c r="A116" s="160" t="s">
        <v>50</v>
      </c>
      <c r="B116" s="159">
        <f t="shared" ref="B116:E119" si="7">B82</f>
        <v>0</v>
      </c>
      <c r="C116" s="159">
        <f t="shared" si="7"/>
        <v>0</v>
      </c>
      <c r="D116" s="159">
        <f t="shared" si="7"/>
        <v>0</v>
      </c>
      <c r="E116" s="159">
        <f t="shared" si="7"/>
        <v>0</v>
      </c>
    </row>
    <row r="117" spans="1:5" ht="15.75" thickBot="1" x14ac:dyDescent="0.3">
      <c r="A117" s="160" t="s">
        <v>63</v>
      </c>
      <c r="B117" s="159">
        <f t="shared" si="7"/>
        <v>0</v>
      </c>
      <c r="C117" s="159">
        <f t="shared" si="7"/>
        <v>0</v>
      </c>
      <c r="D117" s="159">
        <f t="shared" si="7"/>
        <v>0</v>
      </c>
      <c r="E117" s="159">
        <f t="shared" si="7"/>
        <v>0</v>
      </c>
    </row>
    <row r="118" spans="1:5" ht="15.75" thickBot="1" x14ac:dyDescent="0.3">
      <c r="A118" s="160" t="s">
        <v>55</v>
      </c>
      <c r="B118" s="159">
        <f t="shared" si="7"/>
        <v>0</v>
      </c>
      <c r="C118" s="159">
        <f t="shared" si="7"/>
        <v>0</v>
      </c>
      <c r="D118" s="159">
        <f t="shared" si="7"/>
        <v>0</v>
      </c>
      <c r="E118" s="159">
        <f t="shared" si="7"/>
        <v>0</v>
      </c>
    </row>
    <row r="119" spans="1:5" ht="15.75" thickBot="1" x14ac:dyDescent="0.3">
      <c r="A119" s="160" t="s">
        <v>56</v>
      </c>
      <c r="B119" s="159">
        <f t="shared" si="7"/>
        <v>0</v>
      </c>
      <c r="C119" s="159">
        <f t="shared" si="7"/>
        <v>0</v>
      </c>
      <c r="D119" s="159">
        <f t="shared" si="7"/>
        <v>0</v>
      </c>
      <c r="E119" s="159">
        <f t="shared" si="7"/>
        <v>0</v>
      </c>
    </row>
    <row r="120" spans="1:5" ht="15.75" thickBot="1" x14ac:dyDescent="0.3">
      <c r="A120" s="158" t="s">
        <v>20</v>
      </c>
      <c r="B120" s="200">
        <f>B121+B122+B123+B124</f>
        <v>0</v>
      </c>
      <c r="C120" s="200">
        <v>0</v>
      </c>
      <c r="D120" s="200">
        <f>D121+D122+D123+D124</f>
        <v>0</v>
      </c>
      <c r="E120" s="200">
        <f>E121+E122+E123+E124</f>
        <v>0</v>
      </c>
    </row>
    <row r="121" spans="1:5" ht="15.75" thickBot="1" x14ac:dyDescent="0.3">
      <c r="A121" s="160" t="s">
        <v>50</v>
      </c>
      <c r="B121" s="159">
        <f>B87</f>
        <v>0</v>
      </c>
      <c r="C121" s="159">
        <v>0</v>
      </c>
      <c r="D121" s="159">
        <f t="shared" ref="D121:E124" si="8">D87</f>
        <v>0</v>
      </c>
      <c r="E121" s="159">
        <f t="shared" si="8"/>
        <v>0</v>
      </c>
    </row>
    <row r="122" spans="1:5" ht="15.75" thickBot="1" x14ac:dyDescent="0.3">
      <c r="A122" s="160" t="s">
        <v>63</v>
      </c>
      <c r="B122" s="159">
        <f>B88</f>
        <v>0</v>
      </c>
      <c r="C122" s="159">
        <f>C88</f>
        <v>0</v>
      </c>
      <c r="D122" s="159">
        <f t="shared" si="8"/>
        <v>0</v>
      </c>
      <c r="E122" s="159">
        <f t="shared" si="8"/>
        <v>0</v>
      </c>
    </row>
    <row r="123" spans="1:5" ht="15.75" thickBot="1" x14ac:dyDescent="0.3">
      <c r="A123" s="160" t="s">
        <v>55</v>
      </c>
      <c r="B123" s="159">
        <f>B89</f>
        <v>0</v>
      </c>
      <c r="C123" s="159">
        <f>C89</f>
        <v>0</v>
      </c>
      <c r="D123" s="159">
        <f t="shared" si="8"/>
        <v>0</v>
      </c>
      <c r="E123" s="159">
        <f t="shared" si="8"/>
        <v>0</v>
      </c>
    </row>
    <row r="124" spans="1:5" ht="15.75" thickBot="1" x14ac:dyDescent="0.3">
      <c r="A124" s="160" t="s">
        <v>56</v>
      </c>
      <c r="B124" s="159">
        <f>B90</f>
        <v>0</v>
      </c>
      <c r="C124" s="159">
        <f>C90</f>
        <v>0</v>
      </c>
      <c r="D124" s="159">
        <f t="shared" si="8"/>
        <v>0</v>
      </c>
      <c r="E124" s="159">
        <f t="shared" si="8"/>
        <v>0</v>
      </c>
    </row>
    <row r="125" spans="1:5" ht="15.75" thickBot="1" x14ac:dyDescent="0.3">
      <c r="A125" s="166" t="s">
        <v>36</v>
      </c>
      <c r="B125" s="167">
        <f>IF(B93-B92=0,0,"Error")</f>
        <v>0</v>
      </c>
      <c r="C125" s="167">
        <f>IF(C93-C92=0,0,"Error")</f>
        <v>0</v>
      </c>
      <c r="D125" s="167">
        <f>IF(D93-D92=0,0,"Error")</f>
        <v>0</v>
      </c>
      <c r="E125" s="167">
        <f>IF(E93-E92=0,0,"Error")</f>
        <v>0</v>
      </c>
    </row>
  </sheetData>
  <mergeCells count="30">
    <mergeCell ref="A79:A80"/>
    <mergeCell ref="A37:E37"/>
    <mergeCell ref="A38:A39"/>
    <mergeCell ref="A63:E63"/>
    <mergeCell ref="A64:E64"/>
    <mergeCell ref="B65:E65"/>
    <mergeCell ref="D66:E66"/>
    <mergeCell ref="B67:E67"/>
    <mergeCell ref="B68:E68"/>
    <mergeCell ref="B69:E69"/>
    <mergeCell ref="A70:A71"/>
    <mergeCell ref="A78:E78"/>
    <mergeCell ref="A29:A30"/>
    <mergeCell ref="A8:E8"/>
    <mergeCell ref="A9:E11"/>
    <mergeCell ref="B12:E12"/>
    <mergeCell ref="A13:A14"/>
    <mergeCell ref="B18:E18"/>
    <mergeCell ref="A19:E19"/>
    <mergeCell ref="A24:E24"/>
    <mergeCell ref="A25:E25"/>
    <mergeCell ref="B26:E26"/>
    <mergeCell ref="B27:E27"/>
    <mergeCell ref="B28:E28"/>
    <mergeCell ref="B7:E7"/>
    <mergeCell ref="A1:E1"/>
    <mergeCell ref="A2:E2"/>
    <mergeCell ref="A3:E3"/>
    <mergeCell ref="B5:E5"/>
    <mergeCell ref="B6:E6"/>
  </mergeCells>
  <pageMargins left="0.7" right="0.7" top="0.75" bottom="0.75" header="0.3" footer="0.3"/>
  <pageSetup paperSize="9" scale="71"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Formati 1 Misioni</vt:lpstr>
      <vt:lpstr>Prog 01110</vt:lpstr>
      <vt:lpstr>Prog 04220</vt:lpstr>
      <vt:lpstr>Prog 04230</vt:lpstr>
      <vt:lpstr>Prog 04860</vt:lpstr>
      <vt:lpstr>Prog 04240</vt:lpstr>
      <vt:lpstr>Prog 04250</vt:lpstr>
      <vt:lpstr>Prog 05470</vt:lpstr>
      <vt:lpstr>'Prog 01110'!Print_Area</vt:lpstr>
      <vt:lpstr>'Prog 04220'!Print_Area</vt:lpstr>
      <vt:lpstr>'Prog 04240'!Print_Area</vt:lpstr>
      <vt:lpstr>'Prog 04250'!Print_Area</vt:lpstr>
      <vt:lpstr>'Prog 04860'!Print_Area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Brunilda Muka</cp:lastModifiedBy>
  <cp:lastPrinted>2019-05-02T06:20:30Z</cp:lastPrinted>
  <dcterms:created xsi:type="dcterms:W3CDTF">2018-03-05T12:29:59Z</dcterms:created>
  <dcterms:modified xsi:type="dcterms:W3CDTF">2019-12-04T12:30:55Z</dcterms:modified>
</cp:coreProperties>
</file>