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valion.cenalia.GOV\Desktop\PBA\PBA 2020-2022\PBA 2020-2022 FAZA 2\DOKUMENTI I PBA\Aneksi 1 Excel PBA 2020-2022\"/>
    </mc:Choice>
  </mc:AlternateContent>
  <bookViews>
    <workbookView xWindow="0" yWindow="0" windowWidth="19440" windowHeight="11835" tabRatio="812"/>
  </bookViews>
  <sheets>
    <sheet name="Formati 1 Misioni" sheetId="19" r:id="rId1"/>
    <sheet name="MK PMA" sheetId="20" r:id="rId2"/>
    <sheet name="F.2 Arti" sheetId="21" r:id="rId3"/>
    <sheet name="MK Trashegimia" sheetId="22" r:id="rId4"/>
  </sheets>
  <definedNames>
    <definedName name="_xlnm.Print_Area" localSheetId="2">'F.2 Arti'!$A$1:$E$632</definedName>
    <definedName name="_xlnm.Print_Area" localSheetId="3">'MK Trashegimia'!$A$1:$E$527</definedName>
  </definedNames>
  <calcPr calcId="152511"/>
</workbook>
</file>

<file path=xl/calcChain.xml><?xml version="1.0" encoding="utf-8"?>
<calcChain xmlns="http://schemas.openxmlformats.org/spreadsheetml/2006/main">
  <c r="E526" i="22" l="1"/>
  <c r="D526" i="22"/>
  <c r="C526" i="22"/>
  <c r="B526" i="22"/>
  <c r="E525" i="22"/>
  <c r="D525" i="22"/>
  <c r="C525" i="22"/>
  <c r="B525" i="22"/>
  <c r="E524" i="22"/>
  <c r="D524" i="22"/>
  <c r="C524" i="22"/>
  <c r="B524" i="22"/>
  <c r="E523" i="22"/>
  <c r="D523" i="22"/>
  <c r="C523" i="22"/>
  <c r="B523" i="22"/>
  <c r="E522" i="22"/>
  <c r="D522" i="22"/>
  <c r="C522" i="22"/>
  <c r="E521" i="22"/>
  <c r="D521" i="22"/>
  <c r="C521" i="22"/>
  <c r="B521" i="22"/>
  <c r="E520" i="22"/>
  <c r="D520" i="22"/>
  <c r="C520" i="22"/>
  <c r="B520" i="22"/>
  <c r="E519" i="22"/>
  <c r="D519" i="22"/>
  <c r="C519" i="22"/>
  <c r="B519" i="22"/>
  <c r="E518" i="22"/>
  <c r="E517" i="22" s="1"/>
  <c r="D518" i="22"/>
  <c r="C518" i="22"/>
  <c r="B518" i="22"/>
  <c r="B517" i="22" s="1"/>
  <c r="D517" i="22"/>
  <c r="C517" i="22"/>
  <c r="E516" i="22"/>
  <c r="D516" i="22"/>
  <c r="C516" i="22"/>
  <c r="B516" i="22"/>
  <c r="E515" i="22"/>
  <c r="D515" i="22"/>
  <c r="C515" i="22"/>
  <c r="C514" i="22" s="1"/>
  <c r="B515" i="22"/>
  <c r="E514" i="22"/>
  <c r="D514" i="22"/>
  <c r="B514" i="22"/>
  <c r="E513" i="22"/>
  <c r="D513" i="22"/>
  <c r="C513" i="22"/>
  <c r="B513" i="22"/>
  <c r="E512" i="22"/>
  <c r="D512" i="22"/>
  <c r="D511" i="22" s="1"/>
  <c r="C512" i="22"/>
  <c r="C511" i="22" s="1"/>
  <c r="B512" i="22"/>
  <c r="E511" i="22"/>
  <c r="B511" i="22"/>
  <c r="E510" i="22"/>
  <c r="D510" i="22"/>
  <c r="C510" i="22"/>
  <c r="B510" i="22"/>
  <c r="E509" i="22"/>
  <c r="D509" i="22"/>
  <c r="D508" i="22" s="1"/>
  <c r="C509" i="22"/>
  <c r="C508" i="22" s="1"/>
  <c r="B509" i="22"/>
  <c r="B508" i="22" s="1"/>
  <c r="E508" i="22"/>
  <c r="E507" i="22"/>
  <c r="D507" i="22"/>
  <c r="C507" i="22"/>
  <c r="B507" i="22"/>
  <c r="E506" i="22"/>
  <c r="D506" i="22"/>
  <c r="C506" i="22"/>
  <c r="C505" i="22" s="1"/>
  <c r="B506" i="22"/>
  <c r="B505" i="22" s="1"/>
  <c r="E505" i="22"/>
  <c r="D505" i="22"/>
  <c r="E504" i="22"/>
  <c r="D504" i="22"/>
  <c r="C504" i="22"/>
  <c r="B504" i="22"/>
  <c r="E503" i="22"/>
  <c r="D503" i="22"/>
  <c r="C503" i="22"/>
  <c r="B503" i="22"/>
  <c r="B502" i="22" s="1"/>
  <c r="E502" i="22"/>
  <c r="D502" i="22"/>
  <c r="C502" i="22"/>
  <c r="E501" i="22"/>
  <c r="D501" i="22"/>
  <c r="C501" i="22"/>
  <c r="B501" i="22"/>
  <c r="E500" i="22"/>
  <c r="E499" i="22" s="1"/>
  <c r="E495" i="22" s="1"/>
  <c r="D500" i="22"/>
  <c r="C500" i="22"/>
  <c r="B500" i="22"/>
  <c r="B499" i="22" s="1"/>
  <c r="D499" i="22"/>
  <c r="C499" i="22"/>
  <c r="E498" i="22"/>
  <c r="D498" i="22"/>
  <c r="C498" i="22"/>
  <c r="B498" i="22"/>
  <c r="E497" i="22"/>
  <c r="D497" i="22"/>
  <c r="D496" i="22" s="1"/>
  <c r="C497" i="22"/>
  <c r="C496" i="22" s="1"/>
  <c r="B497" i="22"/>
  <c r="B496" i="22" s="1"/>
  <c r="E496" i="22"/>
  <c r="D493" i="22"/>
  <c r="D475" i="22" s="1"/>
  <c r="D476" i="22" s="1"/>
  <c r="E488" i="22"/>
  <c r="D488" i="22"/>
  <c r="C488" i="22"/>
  <c r="B488" i="22"/>
  <c r="E483" i="22"/>
  <c r="E493" i="22" s="1"/>
  <c r="E475" i="22" s="1"/>
  <c r="E476" i="22" s="1"/>
  <c r="D483" i="22"/>
  <c r="C483" i="22"/>
  <c r="C493" i="22" s="1"/>
  <c r="B483" i="22"/>
  <c r="B493" i="22" s="1"/>
  <c r="B475" i="22" s="1"/>
  <c r="B476" i="22" s="1"/>
  <c r="C476" i="22"/>
  <c r="E461" i="22"/>
  <c r="D461" i="22"/>
  <c r="C461" i="22"/>
  <c r="B461" i="22"/>
  <c r="E458" i="22"/>
  <c r="D458" i="22"/>
  <c r="C458" i="22"/>
  <c r="B458" i="22"/>
  <c r="E455" i="22"/>
  <c r="D455" i="22"/>
  <c r="C455" i="22"/>
  <c r="B455" i="22"/>
  <c r="E452" i="22"/>
  <c r="D452" i="22"/>
  <c r="C452" i="22"/>
  <c r="B452" i="22"/>
  <c r="E449" i="22"/>
  <c r="D449" i="22"/>
  <c r="C449" i="22"/>
  <c r="B449" i="22"/>
  <c r="E446" i="22"/>
  <c r="D446" i="22"/>
  <c r="C446" i="22"/>
  <c r="B446" i="22"/>
  <c r="E443" i="22"/>
  <c r="D443" i="22"/>
  <c r="C443" i="22"/>
  <c r="B443" i="22"/>
  <c r="E438" i="22"/>
  <c r="D438" i="22"/>
  <c r="C438" i="22"/>
  <c r="E437" i="22"/>
  <c r="D437" i="22"/>
  <c r="C437" i="22"/>
  <c r="E436" i="22"/>
  <c r="E439" i="22" s="1"/>
  <c r="D436" i="22"/>
  <c r="C436" i="22"/>
  <c r="B436" i="22"/>
  <c r="E416" i="22"/>
  <c r="D416" i="22"/>
  <c r="C416" i="22"/>
  <c r="B416" i="22"/>
  <c r="E411" i="22"/>
  <c r="E421" i="22" s="1"/>
  <c r="E403" i="22" s="1"/>
  <c r="E404" i="22" s="1"/>
  <c r="D411" i="22"/>
  <c r="D421" i="22" s="1"/>
  <c r="D403" i="22" s="1"/>
  <c r="C411" i="22"/>
  <c r="C421" i="22" s="1"/>
  <c r="C403" i="22" s="1"/>
  <c r="C404" i="22" s="1"/>
  <c r="C407" i="22" s="1"/>
  <c r="B411" i="22"/>
  <c r="B421" i="22" s="1"/>
  <c r="E405" i="22"/>
  <c r="D405" i="22"/>
  <c r="C405" i="22"/>
  <c r="B404" i="22"/>
  <c r="D395" i="22"/>
  <c r="D377" i="22" s="1"/>
  <c r="E390" i="22"/>
  <c r="D390" i="22"/>
  <c r="C390" i="22"/>
  <c r="B390" i="22"/>
  <c r="E385" i="22"/>
  <c r="E395" i="22" s="1"/>
  <c r="E377" i="22" s="1"/>
  <c r="E378" i="22" s="1"/>
  <c r="D385" i="22"/>
  <c r="C385" i="22"/>
  <c r="C395" i="22" s="1"/>
  <c r="C377" i="22" s="1"/>
  <c r="B385" i="22"/>
  <c r="B395" i="22" s="1"/>
  <c r="B377" i="22" s="1"/>
  <c r="E379" i="22"/>
  <c r="D379" i="22"/>
  <c r="C379" i="22"/>
  <c r="D370" i="22"/>
  <c r="D352" i="22" s="1"/>
  <c r="E365" i="22"/>
  <c r="D365" i="22"/>
  <c r="C365" i="22"/>
  <c r="B365" i="22"/>
  <c r="E360" i="22"/>
  <c r="E370" i="22" s="1"/>
  <c r="E352" i="22" s="1"/>
  <c r="D360" i="22"/>
  <c r="C360" i="22"/>
  <c r="C370" i="22" s="1"/>
  <c r="C352" i="22" s="1"/>
  <c r="B360" i="22"/>
  <c r="B370" i="22" s="1"/>
  <c r="B352" i="22" s="1"/>
  <c r="B353" i="22" s="1"/>
  <c r="E354" i="22"/>
  <c r="D354" i="22"/>
  <c r="C354" i="22"/>
  <c r="E345" i="22"/>
  <c r="E327" i="22" s="1"/>
  <c r="E340" i="22"/>
  <c r="D340" i="22"/>
  <c r="C340" i="22"/>
  <c r="B340" i="22"/>
  <c r="E335" i="22"/>
  <c r="D335" i="22"/>
  <c r="D345" i="22" s="1"/>
  <c r="D327" i="22" s="1"/>
  <c r="C335" i="22"/>
  <c r="C345" i="22" s="1"/>
  <c r="C327" i="22" s="1"/>
  <c r="B335" i="22"/>
  <c r="B345" i="22" s="1"/>
  <c r="B327" i="22" s="1"/>
  <c r="B328" i="22" s="1"/>
  <c r="E329" i="22"/>
  <c r="D329" i="22"/>
  <c r="C329" i="22"/>
  <c r="E315" i="22"/>
  <c r="D315" i="22"/>
  <c r="C315" i="22"/>
  <c r="B315" i="22"/>
  <c r="E310" i="22"/>
  <c r="E320" i="22" s="1"/>
  <c r="E302" i="22" s="1"/>
  <c r="D310" i="22"/>
  <c r="D320" i="22" s="1"/>
  <c r="D302" i="22" s="1"/>
  <c r="C310" i="22"/>
  <c r="C320" i="22" s="1"/>
  <c r="B310" i="22"/>
  <c r="B320" i="22" s="1"/>
  <c r="C305" i="22"/>
  <c r="E304" i="22"/>
  <c r="D304" i="22"/>
  <c r="C304" i="22"/>
  <c r="C303" i="22"/>
  <c r="B303" i="22"/>
  <c r="E289" i="22"/>
  <c r="D289" i="22"/>
  <c r="C289" i="22"/>
  <c r="B289" i="22"/>
  <c r="E284" i="22"/>
  <c r="E294" i="22" s="1"/>
  <c r="E276" i="22" s="1"/>
  <c r="D284" i="22"/>
  <c r="D294" i="22" s="1"/>
  <c r="D276" i="22" s="1"/>
  <c r="C284" i="22"/>
  <c r="C294" i="22" s="1"/>
  <c r="B284" i="22"/>
  <c r="B294" i="22" s="1"/>
  <c r="C279" i="22"/>
  <c r="E278" i="22"/>
  <c r="D278" i="22"/>
  <c r="C278" i="22"/>
  <c r="C277" i="22"/>
  <c r="B277" i="22"/>
  <c r="C280" i="22" s="1"/>
  <c r="E261" i="22"/>
  <c r="D261" i="22"/>
  <c r="C261" i="22"/>
  <c r="B261" i="22"/>
  <c r="E256" i="22"/>
  <c r="E266" i="22" s="1"/>
  <c r="E248" i="22" s="1"/>
  <c r="D256" i="22"/>
  <c r="D266" i="22" s="1"/>
  <c r="D248" i="22" s="1"/>
  <c r="C256" i="22"/>
  <c r="C266" i="22" s="1"/>
  <c r="B256" i="22"/>
  <c r="B266" i="22" s="1"/>
  <c r="B248" i="22" s="1"/>
  <c r="E250" i="22"/>
  <c r="D250" i="22"/>
  <c r="C250" i="22"/>
  <c r="C249" i="22"/>
  <c r="E235" i="22"/>
  <c r="D235" i="22"/>
  <c r="C235" i="22"/>
  <c r="B235" i="22"/>
  <c r="E230" i="22"/>
  <c r="E240" i="22" s="1"/>
  <c r="E222" i="22" s="1"/>
  <c r="D230" i="22"/>
  <c r="D240" i="22" s="1"/>
  <c r="D222" i="22" s="1"/>
  <c r="C230" i="22"/>
  <c r="C240" i="22" s="1"/>
  <c r="B230" i="22"/>
  <c r="B240" i="22" s="1"/>
  <c r="B222" i="22" s="1"/>
  <c r="E224" i="22"/>
  <c r="D224" i="22"/>
  <c r="C224" i="22"/>
  <c r="C223" i="22"/>
  <c r="E208" i="22"/>
  <c r="D208" i="22"/>
  <c r="C208" i="22"/>
  <c r="B208" i="22"/>
  <c r="E205" i="22"/>
  <c r="D205" i="22"/>
  <c r="C205" i="22"/>
  <c r="B205" i="22"/>
  <c r="E202" i="22"/>
  <c r="D202" i="22"/>
  <c r="C202" i="22"/>
  <c r="B202" i="22"/>
  <c r="E199" i="22"/>
  <c r="D199" i="22"/>
  <c r="C199" i="22"/>
  <c r="B199" i="22"/>
  <c r="E196" i="22"/>
  <c r="D196" i="22"/>
  <c r="C196" i="22"/>
  <c r="B196" i="22"/>
  <c r="E193" i="22"/>
  <c r="D193" i="22"/>
  <c r="C193" i="22"/>
  <c r="B193" i="22"/>
  <c r="E190" i="22"/>
  <c r="D190" i="22"/>
  <c r="C190" i="22"/>
  <c r="B190" i="22"/>
  <c r="E185" i="22"/>
  <c r="D185" i="22"/>
  <c r="C185" i="22"/>
  <c r="E184" i="22"/>
  <c r="D184" i="22"/>
  <c r="C184" i="22"/>
  <c r="E183" i="22"/>
  <c r="D183" i="22"/>
  <c r="C183" i="22"/>
  <c r="C186" i="22" s="1"/>
  <c r="B183" i="22"/>
  <c r="E171" i="22"/>
  <c r="D171" i="22"/>
  <c r="C171" i="22"/>
  <c r="B171" i="22"/>
  <c r="E168" i="22"/>
  <c r="D168" i="22"/>
  <c r="C168" i="22"/>
  <c r="B168" i="22"/>
  <c r="E165" i="22"/>
  <c r="D165" i="22"/>
  <c r="C165" i="22"/>
  <c r="B165" i="22"/>
  <c r="E162" i="22"/>
  <c r="D162" i="22"/>
  <c r="C162" i="22"/>
  <c r="B162" i="22"/>
  <c r="E159" i="22"/>
  <c r="D159" i="22"/>
  <c r="C159" i="22"/>
  <c r="B159" i="22"/>
  <c r="E156" i="22"/>
  <c r="D156" i="22"/>
  <c r="C156" i="22"/>
  <c r="B156" i="22"/>
  <c r="E153" i="22"/>
  <c r="D153" i="22"/>
  <c r="C153" i="22"/>
  <c r="B153" i="22"/>
  <c r="E148" i="22"/>
  <c r="D148" i="22"/>
  <c r="C148" i="22"/>
  <c r="E147" i="22"/>
  <c r="D147" i="22"/>
  <c r="C147" i="22"/>
  <c r="E146" i="22"/>
  <c r="D146" i="22"/>
  <c r="D149" i="22" s="1"/>
  <c r="C146" i="22"/>
  <c r="B146" i="22"/>
  <c r="C149" i="22" s="1"/>
  <c r="C137" i="22"/>
  <c r="C138" i="22" s="1"/>
  <c r="E134" i="22"/>
  <c r="D134" i="22"/>
  <c r="C134" i="22"/>
  <c r="B134" i="22"/>
  <c r="E131" i="22"/>
  <c r="D131" i="22"/>
  <c r="C131" i="22"/>
  <c r="B131" i="22"/>
  <c r="E128" i="22"/>
  <c r="D128" i="22"/>
  <c r="C128" i="22"/>
  <c r="B128" i="22"/>
  <c r="E125" i="22"/>
  <c r="D125" i="22"/>
  <c r="C125" i="22"/>
  <c r="B125" i="22"/>
  <c r="E122" i="22"/>
  <c r="D122" i="22"/>
  <c r="C122" i="22"/>
  <c r="B122" i="22"/>
  <c r="E119" i="22"/>
  <c r="D119" i="22"/>
  <c r="C119" i="22"/>
  <c r="B119" i="22"/>
  <c r="E116" i="22"/>
  <c r="D116" i="22"/>
  <c r="C116" i="22"/>
  <c r="B116" i="22"/>
  <c r="E111" i="22"/>
  <c r="D111" i="22"/>
  <c r="C111" i="22"/>
  <c r="E110" i="22"/>
  <c r="D110" i="22"/>
  <c r="C110" i="22"/>
  <c r="E109" i="22"/>
  <c r="D109" i="22"/>
  <c r="C109" i="22"/>
  <c r="B109" i="22"/>
  <c r="E97" i="22"/>
  <c r="E100" i="22" s="1"/>
  <c r="E101" i="22" s="1"/>
  <c r="D97" i="22"/>
  <c r="C97" i="22"/>
  <c r="B97" i="22"/>
  <c r="E94" i="22"/>
  <c r="D94" i="22"/>
  <c r="C94" i="22"/>
  <c r="B94" i="22"/>
  <c r="E91" i="22"/>
  <c r="D91" i="22"/>
  <c r="C91" i="22"/>
  <c r="B91" i="22"/>
  <c r="E88" i="22"/>
  <c r="D88" i="22"/>
  <c r="C88" i="22"/>
  <c r="B88" i="22"/>
  <c r="E85" i="22"/>
  <c r="D85" i="22"/>
  <c r="C85" i="22"/>
  <c r="B85" i="22"/>
  <c r="E82" i="22"/>
  <c r="D82" i="22"/>
  <c r="C82" i="22"/>
  <c r="B82" i="22"/>
  <c r="E79" i="22"/>
  <c r="D79" i="22"/>
  <c r="C79" i="22"/>
  <c r="B79" i="22"/>
  <c r="E74" i="22"/>
  <c r="D74" i="22"/>
  <c r="C74" i="22"/>
  <c r="E73" i="22"/>
  <c r="D73" i="22"/>
  <c r="C73" i="22"/>
  <c r="E72" i="22"/>
  <c r="D72" i="22"/>
  <c r="C72" i="22"/>
  <c r="C75" i="22" s="1"/>
  <c r="B72" i="22"/>
  <c r="E60" i="22"/>
  <c r="E63" i="22" s="1"/>
  <c r="E64" i="22" s="1"/>
  <c r="D60" i="22"/>
  <c r="C60" i="22"/>
  <c r="B60" i="22"/>
  <c r="E57" i="22"/>
  <c r="D57" i="22"/>
  <c r="C57" i="22"/>
  <c r="B57" i="22"/>
  <c r="E54" i="22"/>
  <c r="D54" i="22"/>
  <c r="C54" i="22"/>
  <c r="B54" i="22"/>
  <c r="E51" i="22"/>
  <c r="D51" i="22"/>
  <c r="C51" i="22"/>
  <c r="B51" i="22"/>
  <c r="E48" i="22"/>
  <c r="D48" i="22"/>
  <c r="C48" i="22"/>
  <c r="B48" i="22"/>
  <c r="E45" i="22"/>
  <c r="D45" i="22"/>
  <c r="C45" i="22"/>
  <c r="B45" i="22"/>
  <c r="E42" i="22"/>
  <c r="D42" i="22"/>
  <c r="C42" i="22"/>
  <c r="B42" i="22"/>
  <c r="E37" i="22"/>
  <c r="D37" i="22"/>
  <c r="C37" i="22"/>
  <c r="E36" i="22"/>
  <c r="D36" i="22"/>
  <c r="C36" i="22"/>
  <c r="E35" i="22"/>
  <c r="D35" i="22"/>
  <c r="C35" i="22"/>
  <c r="B35" i="22"/>
  <c r="C38" i="22" s="1"/>
  <c r="E631" i="21"/>
  <c r="D631" i="21"/>
  <c r="C631" i="21"/>
  <c r="B631" i="21"/>
  <c r="E630" i="21"/>
  <c r="D630" i="21"/>
  <c r="C630" i="21"/>
  <c r="B630" i="21"/>
  <c r="E629" i="21"/>
  <c r="D629" i="21"/>
  <c r="C629" i="21"/>
  <c r="B629" i="21"/>
  <c r="E628" i="21"/>
  <c r="D628" i="21"/>
  <c r="C628" i="21"/>
  <c r="B628" i="21"/>
  <c r="E626" i="21"/>
  <c r="D626" i="21"/>
  <c r="C626" i="21"/>
  <c r="B626" i="21"/>
  <c r="E625" i="21"/>
  <c r="D625" i="21"/>
  <c r="C625" i="21"/>
  <c r="B625" i="21"/>
  <c r="E624" i="21"/>
  <c r="D624" i="21"/>
  <c r="C624" i="21"/>
  <c r="B624" i="21"/>
  <c r="E623" i="21"/>
  <c r="D623" i="21"/>
  <c r="C623" i="21"/>
  <c r="B623" i="21"/>
  <c r="E621" i="21"/>
  <c r="D621" i="21"/>
  <c r="C621" i="21"/>
  <c r="B621" i="21"/>
  <c r="E620" i="21"/>
  <c r="D620" i="21"/>
  <c r="C620" i="21"/>
  <c r="B620" i="21"/>
  <c r="E618" i="21"/>
  <c r="D618" i="21"/>
  <c r="C618" i="21"/>
  <c r="B618" i="21"/>
  <c r="E617" i="21"/>
  <c r="D617" i="21"/>
  <c r="C617" i="21"/>
  <c r="B617" i="21"/>
  <c r="E615" i="21"/>
  <c r="D615" i="21"/>
  <c r="C615" i="21"/>
  <c r="B615" i="21"/>
  <c r="E614" i="21"/>
  <c r="D614" i="21"/>
  <c r="C614" i="21"/>
  <c r="B614" i="21"/>
  <c r="E612" i="21"/>
  <c r="D612" i="21"/>
  <c r="C612" i="21"/>
  <c r="B612" i="21"/>
  <c r="E611" i="21"/>
  <c r="D611" i="21"/>
  <c r="C611" i="21"/>
  <c r="B611" i="21"/>
  <c r="E609" i="21"/>
  <c r="D609" i="21"/>
  <c r="C609" i="21"/>
  <c r="B609" i="21"/>
  <c r="E608" i="21"/>
  <c r="D608" i="21"/>
  <c r="C608" i="21"/>
  <c r="B608" i="21"/>
  <c r="E606" i="21"/>
  <c r="D606" i="21"/>
  <c r="C606" i="21"/>
  <c r="B606" i="21"/>
  <c r="E605" i="21"/>
  <c r="D605" i="21"/>
  <c r="C605" i="21"/>
  <c r="B605" i="21"/>
  <c r="E603" i="21"/>
  <c r="D603" i="21"/>
  <c r="C603" i="21"/>
  <c r="B603" i="21"/>
  <c r="E602" i="21"/>
  <c r="D602" i="21"/>
  <c r="C602" i="21"/>
  <c r="B602" i="21"/>
  <c r="E599" i="21"/>
  <c r="D599" i="21"/>
  <c r="C599" i="21"/>
  <c r="B599" i="21"/>
  <c r="E592" i="21"/>
  <c r="D592" i="21"/>
  <c r="C592" i="21"/>
  <c r="B592" i="21"/>
  <c r="E587" i="21"/>
  <c r="E597" i="21" s="1"/>
  <c r="D587" i="21"/>
  <c r="D597" i="21" s="1"/>
  <c r="C587" i="21"/>
  <c r="C597" i="21" s="1"/>
  <c r="B587" i="21"/>
  <c r="E582" i="21"/>
  <c r="D582" i="21"/>
  <c r="C582" i="21"/>
  <c r="E581" i="21"/>
  <c r="D581" i="21"/>
  <c r="C581" i="21"/>
  <c r="E580" i="21"/>
  <c r="D580" i="21"/>
  <c r="D583" i="21" s="1"/>
  <c r="C580" i="21"/>
  <c r="C583" i="21" s="1"/>
  <c r="B580" i="21"/>
  <c r="E566" i="21"/>
  <c r="D566" i="21"/>
  <c r="C566" i="21"/>
  <c r="B566" i="21"/>
  <c r="E561" i="21"/>
  <c r="E571" i="21" s="1"/>
  <c r="D561" i="21"/>
  <c r="C561" i="21"/>
  <c r="C571" i="21" s="1"/>
  <c r="B561" i="21"/>
  <c r="B571" i="21" s="1"/>
  <c r="E556" i="21"/>
  <c r="D556" i="21"/>
  <c r="C556" i="21"/>
  <c r="E555" i="21"/>
  <c r="D555" i="21"/>
  <c r="C555" i="21"/>
  <c r="E554" i="21"/>
  <c r="D554" i="21"/>
  <c r="C554" i="21"/>
  <c r="B554" i="21"/>
  <c r="E540" i="21"/>
  <c r="D540" i="21"/>
  <c r="C540" i="21"/>
  <c r="B540" i="21"/>
  <c r="E535" i="21"/>
  <c r="E545" i="21" s="1"/>
  <c r="D535" i="21"/>
  <c r="D545" i="21" s="1"/>
  <c r="C535" i="21"/>
  <c r="C545" i="21" s="1"/>
  <c r="B535" i="21"/>
  <c r="B545" i="21" s="1"/>
  <c r="E530" i="21"/>
  <c r="D530" i="21"/>
  <c r="C530" i="21"/>
  <c r="E529" i="21"/>
  <c r="D529" i="21"/>
  <c r="C529" i="21"/>
  <c r="E528" i="21"/>
  <c r="D528" i="21"/>
  <c r="D531" i="21" s="1"/>
  <c r="C528" i="21"/>
  <c r="B528" i="21"/>
  <c r="E515" i="21"/>
  <c r="D515" i="21"/>
  <c r="C515" i="21"/>
  <c r="B515" i="21"/>
  <c r="E510" i="21"/>
  <c r="E520" i="21" s="1"/>
  <c r="D510" i="21"/>
  <c r="D520" i="21" s="1"/>
  <c r="C510" i="21"/>
  <c r="C520" i="21" s="1"/>
  <c r="B510" i="21"/>
  <c r="B520" i="21" s="1"/>
  <c r="E505" i="21"/>
  <c r="D505" i="21"/>
  <c r="C505" i="21"/>
  <c r="E504" i="21"/>
  <c r="D504" i="21"/>
  <c r="C504" i="21"/>
  <c r="E503" i="21"/>
  <c r="D503" i="21"/>
  <c r="D506" i="21" s="1"/>
  <c r="C503" i="21"/>
  <c r="B503" i="21"/>
  <c r="E487" i="21"/>
  <c r="D487" i="21"/>
  <c r="C487" i="21"/>
  <c r="B487" i="21"/>
  <c r="E482" i="21"/>
  <c r="E492" i="21" s="1"/>
  <c r="D482" i="21"/>
  <c r="D492" i="21" s="1"/>
  <c r="C482" i="21"/>
  <c r="C492" i="21" s="1"/>
  <c r="B482" i="21"/>
  <c r="B492" i="21" s="1"/>
  <c r="E477" i="21"/>
  <c r="D477" i="21"/>
  <c r="C477" i="21"/>
  <c r="E476" i="21"/>
  <c r="D476" i="21"/>
  <c r="C476" i="21"/>
  <c r="E475" i="21"/>
  <c r="D475" i="21"/>
  <c r="C475" i="21"/>
  <c r="B475" i="21"/>
  <c r="E461" i="21"/>
  <c r="D461" i="21"/>
  <c r="C461" i="21"/>
  <c r="C627" i="21" s="1"/>
  <c r="B461" i="21"/>
  <c r="E456" i="21"/>
  <c r="D456" i="21"/>
  <c r="C456" i="21"/>
  <c r="C466" i="21" s="1"/>
  <c r="B456" i="21"/>
  <c r="B466" i="21" s="1"/>
  <c r="E451" i="21"/>
  <c r="D451" i="21"/>
  <c r="C451" i="21"/>
  <c r="E450" i="21"/>
  <c r="D450" i="21"/>
  <c r="C450" i="21"/>
  <c r="E449" i="21"/>
  <c r="D449" i="21"/>
  <c r="C449" i="21"/>
  <c r="B449" i="21"/>
  <c r="E434" i="21"/>
  <c r="D434" i="21"/>
  <c r="C434" i="21"/>
  <c r="B434" i="21"/>
  <c r="E431" i="21"/>
  <c r="D431" i="21"/>
  <c r="C431" i="21"/>
  <c r="B431" i="21"/>
  <c r="E428" i="21"/>
  <c r="D428" i="21"/>
  <c r="C428" i="21"/>
  <c r="B428" i="21"/>
  <c r="E425" i="21"/>
  <c r="D425" i="21"/>
  <c r="C425" i="21"/>
  <c r="B425" i="21"/>
  <c r="E422" i="21"/>
  <c r="D422" i="21"/>
  <c r="C422" i="21"/>
  <c r="B422" i="21"/>
  <c r="E419" i="21"/>
  <c r="D419" i="21"/>
  <c r="C419" i="21"/>
  <c r="B419" i="21"/>
  <c r="E416" i="21"/>
  <c r="D416" i="21"/>
  <c r="C416" i="21"/>
  <c r="B416" i="21"/>
  <c r="E411" i="21"/>
  <c r="D411" i="21"/>
  <c r="C411" i="21"/>
  <c r="E410" i="21"/>
  <c r="D410" i="21"/>
  <c r="C410" i="21"/>
  <c r="E409" i="21"/>
  <c r="D409" i="21"/>
  <c r="D412" i="21" s="1"/>
  <c r="C409" i="21"/>
  <c r="C412" i="21" s="1"/>
  <c r="B409" i="21"/>
  <c r="E397" i="21"/>
  <c r="D397" i="21"/>
  <c r="C397" i="21"/>
  <c r="B397" i="21"/>
  <c r="E394" i="21"/>
  <c r="D394" i="21"/>
  <c r="C394" i="21"/>
  <c r="B394" i="21"/>
  <c r="E391" i="21"/>
  <c r="D391" i="21"/>
  <c r="C391" i="21"/>
  <c r="B391" i="21"/>
  <c r="E388" i="21"/>
  <c r="D388" i="21"/>
  <c r="C388" i="21"/>
  <c r="B388" i="21"/>
  <c r="E385" i="21"/>
  <c r="D385" i="21"/>
  <c r="C385" i="21"/>
  <c r="B385" i="21"/>
  <c r="E382" i="21"/>
  <c r="D382" i="21"/>
  <c r="C382" i="21"/>
  <c r="B382" i="21"/>
  <c r="E379" i="21"/>
  <c r="D379" i="21"/>
  <c r="C379" i="21"/>
  <c r="B379" i="21"/>
  <c r="E374" i="21"/>
  <c r="D374" i="21"/>
  <c r="C374" i="21"/>
  <c r="E373" i="21"/>
  <c r="D373" i="21"/>
  <c r="C373" i="21"/>
  <c r="E372" i="21"/>
  <c r="D372" i="21"/>
  <c r="C372" i="21"/>
  <c r="B372" i="21"/>
  <c r="E360" i="21"/>
  <c r="D360" i="21"/>
  <c r="C360" i="21"/>
  <c r="B360" i="21"/>
  <c r="E357" i="21"/>
  <c r="D357" i="21"/>
  <c r="C357" i="21"/>
  <c r="B357" i="21"/>
  <c r="E354" i="21"/>
  <c r="D354" i="21"/>
  <c r="C354" i="21"/>
  <c r="B354" i="21"/>
  <c r="E351" i="21"/>
  <c r="D351" i="21"/>
  <c r="C351" i="21"/>
  <c r="B351" i="21"/>
  <c r="E348" i="21"/>
  <c r="D348" i="21"/>
  <c r="C348" i="21"/>
  <c r="B348" i="21"/>
  <c r="E345" i="21"/>
  <c r="D345" i="21"/>
  <c r="C345" i="21"/>
  <c r="B345" i="21"/>
  <c r="E342" i="21"/>
  <c r="D342" i="21"/>
  <c r="C342" i="21"/>
  <c r="B342" i="21"/>
  <c r="E337" i="21"/>
  <c r="D337" i="21"/>
  <c r="C337" i="21"/>
  <c r="E336" i="21"/>
  <c r="D336" i="21"/>
  <c r="C336" i="21"/>
  <c r="E335" i="21"/>
  <c r="D335" i="21"/>
  <c r="D338" i="21" s="1"/>
  <c r="C335" i="21"/>
  <c r="B335" i="21"/>
  <c r="E323" i="21"/>
  <c r="D323" i="21"/>
  <c r="C323" i="21"/>
  <c r="B323" i="21"/>
  <c r="E320" i="21"/>
  <c r="D320" i="21"/>
  <c r="C320" i="21"/>
  <c r="B320" i="21"/>
  <c r="E317" i="21"/>
  <c r="D317" i="21"/>
  <c r="C317" i="21"/>
  <c r="B317" i="21"/>
  <c r="E314" i="21"/>
  <c r="D314" i="21"/>
  <c r="C314" i="21"/>
  <c r="B314" i="21"/>
  <c r="E311" i="21"/>
  <c r="D311" i="21"/>
  <c r="C311" i="21"/>
  <c r="B311" i="21"/>
  <c r="E308" i="21"/>
  <c r="D308" i="21"/>
  <c r="C308" i="21"/>
  <c r="B308" i="21"/>
  <c r="E305" i="21"/>
  <c r="D305" i="21"/>
  <c r="C305" i="21"/>
  <c r="B305" i="21"/>
  <c r="E300" i="21"/>
  <c r="D300" i="21"/>
  <c r="C300" i="21"/>
  <c r="E299" i="21"/>
  <c r="D299" i="21"/>
  <c r="C299" i="21"/>
  <c r="E298" i="21"/>
  <c r="E301" i="21" s="1"/>
  <c r="D298" i="21"/>
  <c r="C298" i="21"/>
  <c r="B298" i="21"/>
  <c r="E286" i="21"/>
  <c r="D286" i="21"/>
  <c r="C286" i="21"/>
  <c r="B286" i="21"/>
  <c r="E280" i="21"/>
  <c r="D280" i="21"/>
  <c r="C280" i="21"/>
  <c r="B280" i="21"/>
  <c r="E274" i="21"/>
  <c r="D274" i="21"/>
  <c r="C274" i="21"/>
  <c r="B274" i="21"/>
  <c r="E271" i="21"/>
  <c r="D271" i="21"/>
  <c r="C271" i="21"/>
  <c r="B271" i="21"/>
  <c r="E268" i="21"/>
  <c r="D268" i="21"/>
  <c r="C268" i="21"/>
  <c r="B268" i="21"/>
  <c r="E263" i="21"/>
  <c r="D263" i="21"/>
  <c r="C263" i="21"/>
  <c r="E262" i="21"/>
  <c r="D262" i="21"/>
  <c r="C262" i="21"/>
  <c r="E261" i="21"/>
  <c r="D261" i="21"/>
  <c r="D264" i="21" s="1"/>
  <c r="C261" i="21"/>
  <c r="C264" i="21" s="1"/>
  <c r="B261" i="21"/>
  <c r="E243" i="21"/>
  <c r="D243" i="21"/>
  <c r="D252" i="21" s="1"/>
  <c r="D253" i="21" s="1"/>
  <c r="C243" i="21"/>
  <c r="B243" i="21"/>
  <c r="E237" i="21"/>
  <c r="D237" i="21"/>
  <c r="C237" i="21"/>
  <c r="B237" i="21"/>
  <c r="E234" i="21"/>
  <c r="D234" i="21"/>
  <c r="C234" i="21"/>
  <c r="B234" i="21"/>
  <c r="E231" i="21"/>
  <c r="D231" i="21"/>
  <c r="C231" i="21"/>
  <c r="B231" i="21"/>
  <c r="E226" i="21"/>
  <c r="D226" i="21"/>
  <c r="C226" i="21"/>
  <c r="E225" i="21"/>
  <c r="D225" i="21"/>
  <c r="C225" i="21"/>
  <c r="E224" i="21"/>
  <c r="E227" i="21" s="1"/>
  <c r="D224" i="21"/>
  <c r="C224" i="21"/>
  <c r="B224" i="21"/>
  <c r="E206" i="21"/>
  <c r="D206" i="21"/>
  <c r="C206" i="21"/>
  <c r="B206" i="21"/>
  <c r="E200" i="21"/>
  <c r="D200" i="21"/>
  <c r="C200" i="21"/>
  <c r="B200" i="21"/>
  <c r="E197" i="21"/>
  <c r="D197" i="21"/>
  <c r="C197" i="21"/>
  <c r="B197" i="21"/>
  <c r="E194" i="21"/>
  <c r="D194" i="21"/>
  <c r="C194" i="21"/>
  <c r="B194" i="21"/>
  <c r="E189" i="21"/>
  <c r="D189" i="21"/>
  <c r="C189" i="21"/>
  <c r="E188" i="21"/>
  <c r="D188" i="21"/>
  <c r="C188" i="21"/>
  <c r="E187" i="21"/>
  <c r="D187" i="21"/>
  <c r="C187" i="21"/>
  <c r="C190" i="21" s="1"/>
  <c r="B187" i="21"/>
  <c r="E175" i="21"/>
  <c r="D175" i="21"/>
  <c r="C175" i="21"/>
  <c r="B175" i="21"/>
  <c r="E169" i="21"/>
  <c r="D169" i="21"/>
  <c r="C169" i="21"/>
  <c r="B169" i="21"/>
  <c r="E163" i="21"/>
  <c r="D163" i="21"/>
  <c r="C163" i="21"/>
  <c r="B163" i="21"/>
  <c r="E160" i="21"/>
  <c r="D160" i="21"/>
  <c r="C160" i="21"/>
  <c r="B160" i="21"/>
  <c r="E157" i="21"/>
  <c r="D157" i="21"/>
  <c r="C157" i="21"/>
  <c r="B157" i="21"/>
  <c r="E152" i="21"/>
  <c r="D152" i="21"/>
  <c r="C152" i="21"/>
  <c r="E151" i="21"/>
  <c r="D151" i="21"/>
  <c r="C151" i="21"/>
  <c r="E150" i="21"/>
  <c r="D150" i="21"/>
  <c r="C150" i="21"/>
  <c r="C153" i="21" s="1"/>
  <c r="B150" i="21"/>
  <c r="E132" i="21"/>
  <c r="D132" i="21"/>
  <c r="C132" i="21"/>
  <c r="B132" i="21"/>
  <c r="E126" i="21"/>
  <c r="D126" i="21"/>
  <c r="C126" i="21"/>
  <c r="B126" i="21"/>
  <c r="E123" i="21"/>
  <c r="D123" i="21"/>
  <c r="C123" i="21"/>
  <c r="B123" i="21"/>
  <c r="E120" i="21"/>
  <c r="D120" i="21"/>
  <c r="C120" i="21"/>
  <c r="B120" i="21"/>
  <c r="E115" i="21"/>
  <c r="D115" i="21"/>
  <c r="C115" i="21"/>
  <c r="E114" i="21"/>
  <c r="D114" i="21"/>
  <c r="C114" i="21"/>
  <c r="E113" i="21"/>
  <c r="D113" i="21"/>
  <c r="C113" i="21"/>
  <c r="B113" i="21"/>
  <c r="E101" i="21"/>
  <c r="D101" i="21"/>
  <c r="C101" i="21"/>
  <c r="B101" i="21"/>
  <c r="E98" i="21"/>
  <c r="D98" i="21"/>
  <c r="C98" i="21"/>
  <c r="B98" i="21"/>
  <c r="E95" i="21"/>
  <c r="D95" i="21"/>
  <c r="C95" i="21"/>
  <c r="B95" i="21"/>
  <c r="E92" i="21"/>
  <c r="D92" i="21"/>
  <c r="C92" i="21"/>
  <c r="C610" i="21" s="1"/>
  <c r="B92" i="21"/>
  <c r="E89" i="21"/>
  <c r="D89" i="21"/>
  <c r="C89" i="21"/>
  <c r="B89" i="21"/>
  <c r="E86" i="21"/>
  <c r="D86" i="21"/>
  <c r="C86" i="21"/>
  <c r="B86" i="21"/>
  <c r="E83" i="21"/>
  <c r="D83" i="21"/>
  <c r="C83" i="21"/>
  <c r="B83" i="21"/>
  <c r="E78" i="21"/>
  <c r="D78" i="21"/>
  <c r="C78" i="21"/>
  <c r="E77" i="21"/>
  <c r="D77" i="21"/>
  <c r="C77" i="21"/>
  <c r="E76" i="21"/>
  <c r="D76" i="21"/>
  <c r="C76" i="21"/>
  <c r="B76" i="21"/>
  <c r="E64" i="21"/>
  <c r="D64" i="21"/>
  <c r="C64" i="21"/>
  <c r="B64" i="21"/>
  <c r="E61" i="21"/>
  <c r="D61" i="21"/>
  <c r="C61" i="21"/>
  <c r="B61" i="21"/>
  <c r="E58" i="21"/>
  <c r="D58" i="21"/>
  <c r="C58" i="21"/>
  <c r="B58" i="21"/>
  <c r="E52" i="21"/>
  <c r="D52" i="21"/>
  <c r="C52" i="21"/>
  <c r="B52" i="21"/>
  <c r="E49" i="21"/>
  <c r="D49" i="21"/>
  <c r="C49" i="21"/>
  <c r="B49" i="21"/>
  <c r="E46" i="21"/>
  <c r="D46" i="21"/>
  <c r="C46" i="21"/>
  <c r="B46" i="21"/>
  <c r="E41" i="21"/>
  <c r="D41" i="21"/>
  <c r="C41" i="21"/>
  <c r="E40" i="21"/>
  <c r="D40" i="21"/>
  <c r="C40" i="21"/>
  <c r="E39" i="21"/>
  <c r="D39" i="21"/>
  <c r="D42" i="21" s="1"/>
  <c r="C39" i="21"/>
  <c r="C42" i="21" s="1"/>
  <c r="B39" i="21"/>
  <c r="E343" i="20"/>
  <c r="D343" i="20"/>
  <c r="C343" i="20"/>
  <c r="B343" i="20"/>
  <c r="E342" i="20"/>
  <c r="D342" i="20"/>
  <c r="C342" i="20"/>
  <c r="B342" i="20"/>
  <c r="E341" i="20"/>
  <c r="D341" i="20"/>
  <c r="C341" i="20"/>
  <c r="B341" i="20"/>
  <c r="E340" i="20"/>
  <c r="D340" i="20"/>
  <c r="D339" i="20" s="1"/>
  <c r="C340" i="20"/>
  <c r="B340" i="20"/>
  <c r="B339" i="20" s="1"/>
  <c r="C339" i="20"/>
  <c r="E338" i="20"/>
  <c r="D338" i="20"/>
  <c r="C338" i="20"/>
  <c r="B338" i="20"/>
  <c r="E337" i="20"/>
  <c r="D337" i="20"/>
  <c r="C337" i="20"/>
  <c r="B337" i="20"/>
  <c r="E336" i="20"/>
  <c r="D336" i="20"/>
  <c r="C336" i="20"/>
  <c r="B336" i="20"/>
  <c r="E335" i="20"/>
  <c r="E334" i="20" s="1"/>
  <c r="D335" i="20"/>
  <c r="D334" i="20" s="1"/>
  <c r="C335" i="20"/>
  <c r="C334" i="20" s="1"/>
  <c r="B335" i="20"/>
  <c r="B334" i="20" s="1"/>
  <c r="E333" i="20"/>
  <c r="D333" i="20"/>
  <c r="C333" i="20"/>
  <c r="B333" i="20"/>
  <c r="E332" i="20"/>
  <c r="D332" i="20"/>
  <c r="C332" i="20"/>
  <c r="B332" i="20"/>
  <c r="E330" i="20"/>
  <c r="D330" i="20"/>
  <c r="C330" i="20"/>
  <c r="B330" i="20"/>
  <c r="E329" i="20"/>
  <c r="D329" i="20"/>
  <c r="C329" i="20"/>
  <c r="B329" i="20"/>
  <c r="B328" i="20" s="1"/>
  <c r="E328" i="20"/>
  <c r="D328" i="20"/>
  <c r="C328" i="20"/>
  <c r="E327" i="20"/>
  <c r="D327" i="20"/>
  <c r="C327" i="20"/>
  <c r="B327" i="20"/>
  <c r="E326" i="20"/>
  <c r="D326" i="20"/>
  <c r="D325" i="20" s="1"/>
  <c r="C326" i="20"/>
  <c r="B326" i="20"/>
  <c r="E325" i="20"/>
  <c r="C325" i="20"/>
  <c r="E324" i="20"/>
  <c r="D324" i="20"/>
  <c r="C324" i="20"/>
  <c r="B324" i="20"/>
  <c r="E323" i="20"/>
  <c r="E322" i="20" s="1"/>
  <c r="D323" i="20"/>
  <c r="D322" i="20" s="1"/>
  <c r="C323" i="20"/>
  <c r="C322" i="20" s="1"/>
  <c r="B323" i="20"/>
  <c r="B322" i="20" s="1"/>
  <c r="E321" i="20"/>
  <c r="D321" i="20"/>
  <c r="C321" i="20"/>
  <c r="B321" i="20"/>
  <c r="E320" i="20"/>
  <c r="E319" i="20" s="1"/>
  <c r="D320" i="20"/>
  <c r="C320" i="20"/>
  <c r="C319" i="20" s="1"/>
  <c r="B320" i="20"/>
  <c r="B319" i="20" s="1"/>
  <c r="D319" i="20"/>
  <c r="E318" i="20"/>
  <c r="D318" i="20"/>
  <c r="C318" i="20"/>
  <c r="B318" i="20"/>
  <c r="E317" i="20"/>
  <c r="D317" i="20"/>
  <c r="D316" i="20" s="1"/>
  <c r="C317" i="20"/>
  <c r="C316" i="20" s="1"/>
  <c r="B317" i="20"/>
  <c r="B316" i="20" s="1"/>
  <c r="E316" i="20"/>
  <c r="E315" i="20"/>
  <c r="D315" i="20"/>
  <c r="C315" i="20"/>
  <c r="B315" i="20"/>
  <c r="E314" i="20"/>
  <c r="E313" i="20" s="1"/>
  <c r="D314" i="20"/>
  <c r="C314" i="20"/>
  <c r="C313" i="20" s="1"/>
  <c r="B314" i="20"/>
  <c r="B313" i="20" s="1"/>
  <c r="D313" i="20"/>
  <c r="E304" i="20"/>
  <c r="D304" i="20"/>
  <c r="C304" i="20"/>
  <c r="B304" i="20"/>
  <c r="E299" i="20"/>
  <c r="E309" i="20" s="1"/>
  <c r="E291" i="20" s="1"/>
  <c r="D299" i="20"/>
  <c r="D309" i="20" s="1"/>
  <c r="D291" i="20" s="1"/>
  <c r="C299" i="20"/>
  <c r="C309" i="20" s="1"/>
  <c r="C291" i="20" s="1"/>
  <c r="B299" i="20"/>
  <c r="B309" i="20" s="1"/>
  <c r="B291" i="20" s="1"/>
  <c r="B292" i="20" s="1"/>
  <c r="E293" i="20"/>
  <c r="D293" i="20"/>
  <c r="C293" i="20"/>
  <c r="E278" i="20"/>
  <c r="D278" i="20"/>
  <c r="D215" i="20" s="1"/>
  <c r="D216" i="20" s="1"/>
  <c r="C278" i="20"/>
  <c r="C215" i="20" s="1"/>
  <c r="B278" i="20"/>
  <c r="B215" i="20" s="1"/>
  <c r="B216" i="20" s="1"/>
  <c r="E273" i="20"/>
  <c r="E283" i="20" s="1"/>
  <c r="E265" i="20" s="1"/>
  <c r="D273" i="20"/>
  <c r="D283" i="20" s="1"/>
  <c r="D265" i="20" s="1"/>
  <c r="C273" i="20"/>
  <c r="C283" i="20" s="1"/>
  <c r="C265" i="20" s="1"/>
  <c r="B273" i="20"/>
  <c r="B283" i="20" s="1"/>
  <c r="B265" i="20" s="1"/>
  <c r="B266" i="20" s="1"/>
  <c r="E267" i="20"/>
  <c r="D267" i="20"/>
  <c r="C267" i="20"/>
  <c r="E253" i="20"/>
  <c r="D253" i="20"/>
  <c r="C253" i="20"/>
  <c r="B253" i="20"/>
  <c r="E248" i="20"/>
  <c r="E258" i="20" s="1"/>
  <c r="D248" i="20"/>
  <c r="D258" i="20" s="1"/>
  <c r="C248" i="20"/>
  <c r="C258" i="20" s="1"/>
  <c r="B248" i="20"/>
  <c r="B258" i="20" s="1"/>
  <c r="E243" i="20"/>
  <c r="D243" i="20"/>
  <c r="C243" i="20"/>
  <c r="E242" i="20"/>
  <c r="D242" i="20"/>
  <c r="C242" i="20"/>
  <c r="E241" i="20"/>
  <c r="D241" i="20"/>
  <c r="C241" i="20"/>
  <c r="B241" i="20"/>
  <c r="E228" i="20"/>
  <c r="D228" i="20"/>
  <c r="C228" i="20"/>
  <c r="B228" i="20"/>
  <c r="E223" i="20"/>
  <c r="E233" i="20" s="1"/>
  <c r="D223" i="20"/>
  <c r="D233" i="20" s="1"/>
  <c r="C223" i="20"/>
  <c r="C233" i="20" s="1"/>
  <c r="B223" i="20"/>
  <c r="B233" i="20" s="1"/>
  <c r="E217" i="20"/>
  <c r="D217" i="20"/>
  <c r="C217" i="20"/>
  <c r="E215" i="20"/>
  <c r="E216" i="20" s="1"/>
  <c r="E199" i="20"/>
  <c r="D199" i="20"/>
  <c r="C199" i="20"/>
  <c r="B199" i="20"/>
  <c r="E194" i="20"/>
  <c r="E204" i="20" s="1"/>
  <c r="E186" i="20" s="1"/>
  <c r="D194" i="20"/>
  <c r="D204" i="20" s="1"/>
  <c r="D186" i="20" s="1"/>
  <c r="C194" i="20"/>
  <c r="C204" i="20" s="1"/>
  <c r="C186" i="20" s="1"/>
  <c r="B194" i="20"/>
  <c r="B204" i="20" s="1"/>
  <c r="B186" i="20" s="1"/>
  <c r="E188" i="20"/>
  <c r="D188" i="20"/>
  <c r="C188" i="20"/>
  <c r="E173" i="20"/>
  <c r="D173" i="20"/>
  <c r="C173" i="20"/>
  <c r="C110" i="20" s="1"/>
  <c r="B173" i="20"/>
  <c r="E168" i="20"/>
  <c r="E178" i="20" s="1"/>
  <c r="E160" i="20" s="1"/>
  <c r="D168" i="20"/>
  <c r="D178" i="20" s="1"/>
  <c r="D160" i="20" s="1"/>
  <c r="C168" i="20"/>
  <c r="C178" i="20" s="1"/>
  <c r="C160" i="20" s="1"/>
  <c r="B168" i="20"/>
  <c r="B178" i="20" s="1"/>
  <c r="B160" i="20" s="1"/>
  <c r="B161" i="20" s="1"/>
  <c r="E162" i="20"/>
  <c r="D162" i="20"/>
  <c r="C162" i="20"/>
  <c r="E148" i="20"/>
  <c r="D148" i="20"/>
  <c r="C148" i="20"/>
  <c r="B148" i="20"/>
  <c r="E143" i="20"/>
  <c r="E153" i="20" s="1"/>
  <c r="D143" i="20"/>
  <c r="D153" i="20" s="1"/>
  <c r="C143" i="20"/>
  <c r="B143" i="20"/>
  <c r="B153" i="20" s="1"/>
  <c r="E138" i="20"/>
  <c r="D138" i="20"/>
  <c r="C138" i="20"/>
  <c r="E137" i="20"/>
  <c r="D137" i="20"/>
  <c r="C137" i="20"/>
  <c r="E136" i="20"/>
  <c r="D136" i="20"/>
  <c r="C136" i="20"/>
  <c r="B136" i="20"/>
  <c r="E123" i="20"/>
  <c r="D123" i="20"/>
  <c r="C123" i="20"/>
  <c r="B123" i="20"/>
  <c r="E118" i="20"/>
  <c r="E128" i="20" s="1"/>
  <c r="D118" i="20"/>
  <c r="D128" i="20" s="1"/>
  <c r="C118" i="20"/>
  <c r="C128" i="20" s="1"/>
  <c r="B118" i="20"/>
  <c r="B128" i="20" s="1"/>
  <c r="B110" i="20" s="1"/>
  <c r="B111" i="20" s="1"/>
  <c r="E112" i="20"/>
  <c r="D112" i="20"/>
  <c r="C112" i="20"/>
  <c r="E110" i="20"/>
  <c r="E111" i="20" s="1"/>
  <c r="D110" i="20"/>
  <c r="D111" i="20" s="1"/>
  <c r="E95" i="20"/>
  <c r="D95" i="20"/>
  <c r="C95" i="20"/>
  <c r="C331" i="20" s="1"/>
  <c r="B95" i="20"/>
  <c r="B331" i="20" s="1"/>
  <c r="E83" i="20"/>
  <c r="D83" i="20"/>
  <c r="C83" i="20"/>
  <c r="B83" i="20"/>
  <c r="E71" i="20"/>
  <c r="D71" i="20"/>
  <c r="C71" i="20"/>
  <c r="D58" i="20"/>
  <c r="E58" i="20" s="1"/>
  <c r="E43" i="20"/>
  <c r="D43" i="20"/>
  <c r="C43" i="20"/>
  <c r="B43" i="20"/>
  <c r="E40" i="20"/>
  <c r="D40" i="20"/>
  <c r="C40" i="20"/>
  <c r="B40" i="20"/>
  <c r="E34" i="20"/>
  <c r="D34" i="20"/>
  <c r="C34" i="20"/>
  <c r="E494" i="22" l="1"/>
  <c r="E527" i="22" s="1"/>
  <c r="B522" i="22"/>
  <c r="C380" i="22"/>
  <c r="D38" i="22"/>
  <c r="B63" i="22"/>
  <c r="B64" i="22" s="1"/>
  <c r="D137" i="22"/>
  <c r="D138" i="22" s="1"/>
  <c r="E186" i="22"/>
  <c r="D439" i="22"/>
  <c r="B464" i="22"/>
  <c r="B465" i="22" s="1"/>
  <c r="C174" i="22"/>
  <c r="C175" i="22" s="1"/>
  <c r="E211" i="22"/>
  <c r="E212" i="22" s="1"/>
  <c r="D464" i="22"/>
  <c r="D465" i="22" s="1"/>
  <c r="E112" i="22"/>
  <c r="B211" i="22"/>
  <c r="B212" i="22" s="1"/>
  <c r="D495" i="22"/>
  <c r="D100" i="22"/>
  <c r="D101" i="22" s="1"/>
  <c r="B174" i="22"/>
  <c r="B175" i="22" s="1"/>
  <c r="C306" i="22"/>
  <c r="C464" i="22"/>
  <c r="C465" i="22" s="1"/>
  <c r="C495" i="22"/>
  <c r="C225" i="22"/>
  <c r="B223" i="22"/>
  <c r="C226" i="22" s="1"/>
  <c r="B249" i="22"/>
  <c r="C252" i="22" s="1"/>
  <c r="C251" i="22"/>
  <c r="C328" i="22"/>
  <c r="C331" i="22" s="1"/>
  <c r="C330" i="22"/>
  <c r="D303" i="22"/>
  <c r="D306" i="22" s="1"/>
  <c r="D305" i="22"/>
  <c r="E355" i="22"/>
  <c r="B137" i="22"/>
  <c r="B138" i="22" s="1"/>
  <c r="E174" i="22"/>
  <c r="E175" i="22" s="1"/>
  <c r="D63" i="22"/>
  <c r="D64" i="22" s="1"/>
  <c r="E149" i="22"/>
  <c r="D186" i="22"/>
  <c r="D211" i="22"/>
  <c r="D212" i="22" s="1"/>
  <c r="D112" i="22"/>
  <c r="E464" i="22"/>
  <c r="E465" i="22" s="1"/>
  <c r="C63" i="22"/>
  <c r="C64" i="22" s="1"/>
  <c r="C100" i="22"/>
  <c r="C101" i="22" s="1"/>
  <c r="E38" i="22"/>
  <c r="E75" i="22"/>
  <c r="B100" i="22"/>
  <c r="B101" i="22" s="1"/>
  <c r="E137" i="22"/>
  <c r="E138" i="22" s="1"/>
  <c r="D174" i="22"/>
  <c r="D175" i="22" s="1"/>
  <c r="C211" i="22"/>
  <c r="C212" i="22" s="1"/>
  <c r="C439" i="22"/>
  <c r="D79" i="21"/>
  <c r="D141" i="21"/>
  <c r="D142" i="21" s="1"/>
  <c r="D153" i="21"/>
  <c r="E190" i="21"/>
  <c r="C215" i="21"/>
  <c r="C216" i="21" s="1"/>
  <c r="C301" i="21"/>
  <c r="C375" i="21"/>
  <c r="E400" i="21"/>
  <c r="E401" i="21" s="1"/>
  <c r="E412" i="21"/>
  <c r="C452" i="21"/>
  <c r="E478" i="21"/>
  <c r="C506" i="21"/>
  <c r="E531" i="21"/>
  <c r="C557" i="21"/>
  <c r="C116" i="21"/>
  <c r="D301" i="21"/>
  <c r="D375" i="21"/>
  <c r="D571" i="21"/>
  <c r="B601" i="21"/>
  <c r="B604" i="21"/>
  <c r="B607" i="21"/>
  <c r="B613" i="21"/>
  <c r="B616" i="21"/>
  <c r="B619" i="21"/>
  <c r="D116" i="21"/>
  <c r="E289" i="21"/>
  <c r="E290" i="21" s="1"/>
  <c r="C478" i="21"/>
  <c r="E506" i="21"/>
  <c r="C104" i="21"/>
  <c r="C105" i="21" s="1"/>
  <c r="B326" i="21"/>
  <c r="B327" i="21" s="1"/>
  <c r="D363" i="21"/>
  <c r="D364" i="21" s="1"/>
  <c r="B437" i="21"/>
  <c r="B438" i="21" s="1"/>
  <c r="E42" i="21"/>
  <c r="C601" i="21"/>
  <c r="C604" i="21"/>
  <c r="C607" i="21"/>
  <c r="C613" i="21"/>
  <c r="C616" i="21"/>
  <c r="C619" i="21"/>
  <c r="C79" i="21"/>
  <c r="D610" i="21"/>
  <c r="D104" i="21"/>
  <c r="D105" i="21" s="1"/>
  <c r="E141" i="21"/>
  <c r="E142" i="21" s="1"/>
  <c r="E153" i="21"/>
  <c r="B178" i="21"/>
  <c r="B179" i="21" s="1"/>
  <c r="D215" i="21"/>
  <c r="D216" i="21" s="1"/>
  <c r="D227" i="21"/>
  <c r="E252" i="21"/>
  <c r="E253" i="21" s="1"/>
  <c r="E264" i="21"/>
  <c r="B289" i="21"/>
  <c r="B290" i="21" s="1"/>
  <c r="C326" i="21"/>
  <c r="C327" i="21" s="1"/>
  <c r="C338" i="21"/>
  <c r="E363" i="21"/>
  <c r="E364" i="21" s="1"/>
  <c r="B400" i="21"/>
  <c r="B401" i="21" s="1"/>
  <c r="C437" i="21"/>
  <c r="C438" i="21" s="1"/>
  <c r="D622" i="21"/>
  <c r="D627" i="21"/>
  <c r="D478" i="21"/>
  <c r="B627" i="21"/>
  <c r="C531" i="21"/>
  <c r="D557" i="21"/>
  <c r="E583" i="21"/>
  <c r="E178" i="21"/>
  <c r="E179" i="21" s="1"/>
  <c r="E375" i="21"/>
  <c r="B597" i="21"/>
  <c r="D601" i="21"/>
  <c r="D604" i="21"/>
  <c r="D607" i="21"/>
  <c r="D613" i="21"/>
  <c r="D616" i="21"/>
  <c r="D619" i="21"/>
  <c r="E79" i="21"/>
  <c r="E610" i="21"/>
  <c r="E104" i="21"/>
  <c r="E105" i="21" s="1"/>
  <c r="E116" i="21"/>
  <c r="B141" i="21"/>
  <c r="B142" i="21" s="1"/>
  <c r="C178" i="21"/>
  <c r="C179" i="21" s="1"/>
  <c r="E215" i="21"/>
  <c r="E216" i="21" s="1"/>
  <c r="B252" i="21"/>
  <c r="B253" i="21" s="1"/>
  <c r="C289" i="21"/>
  <c r="C290" i="21" s="1"/>
  <c r="D326" i="21"/>
  <c r="D327" i="21" s="1"/>
  <c r="B610" i="21"/>
  <c r="B363" i="21"/>
  <c r="B364" i="21" s="1"/>
  <c r="C400" i="21"/>
  <c r="C401" i="21" s="1"/>
  <c r="D437" i="21"/>
  <c r="D438" i="21" s="1"/>
  <c r="D452" i="21"/>
  <c r="E622" i="21"/>
  <c r="E627" i="21"/>
  <c r="E557" i="21"/>
  <c r="E601" i="21"/>
  <c r="E604" i="21"/>
  <c r="E607" i="21"/>
  <c r="E613" i="21"/>
  <c r="E616" i="21"/>
  <c r="E619" i="21"/>
  <c r="B104" i="21"/>
  <c r="B105" i="21" s="1"/>
  <c r="C141" i="21"/>
  <c r="C142" i="21" s="1"/>
  <c r="D178" i="21"/>
  <c r="D179" i="21" s="1"/>
  <c r="D190" i="21"/>
  <c r="B215" i="21"/>
  <c r="B216" i="21" s="1"/>
  <c r="C227" i="21"/>
  <c r="C252" i="21"/>
  <c r="C253" i="21" s="1"/>
  <c r="D289" i="21"/>
  <c r="D290" i="21" s="1"/>
  <c r="E326" i="21"/>
  <c r="E327" i="21" s="1"/>
  <c r="E338" i="21"/>
  <c r="C363" i="21"/>
  <c r="C364" i="21" s="1"/>
  <c r="D400" i="21"/>
  <c r="D401" i="21" s="1"/>
  <c r="E437" i="21"/>
  <c r="E438" i="21" s="1"/>
  <c r="E452" i="21"/>
  <c r="E339" i="20"/>
  <c r="D139" i="20"/>
  <c r="E139" i="20"/>
  <c r="B325" i="20"/>
  <c r="B312" i="20" s="1"/>
  <c r="C61" i="20"/>
  <c r="D244" i="20"/>
  <c r="D331" i="20"/>
  <c r="C244" i="20"/>
  <c r="E219" i="20"/>
  <c r="C312" i="20"/>
  <c r="C153" i="20"/>
  <c r="D312" i="20"/>
  <c r="C139" i="20"/>
  <c r="B61" i="20"/>
  <c r="B32" i="20" s="1"/>
  <c r="B33" i="20" s="1"/>
  <c r="E61" i="20"/>
  <c r="E32" i="20" s="1"/>
  <c r="E244" i="20"/>
  <c r="E251" i="22"/>
  <c r="D328" i="22"/>
  <c r="D331" i="22" s="1"/>
  <c r="D330" i="22"/>
  <c r="D380" i="22"/>
  <c r="E380" i="22"/>
  <c r="D378" i="22"/>
  <c r="E279" i="22"/>
  <c r="E277" i="22"/>
  <c r="E330" i="22"/>
  <c r="D406" i="22"/>
  <c r="D404" i="22"/>
  <c r="D407" i="22" s="1"/>
  <c r="E406" i="22"/>
  <c r="D251" i="22"/>
  <c r="D249" i="22"/>
  <c r="D252" i="22" s="1"/>
  <c r="D277" i="22"/>
  <c r="D280" i="22" s="1"/>
  <c r="D279" i="22"/>
  <c r="C353" i="22"/>
  <c r="C356" i="22" s="1"/>
  <c r="C355" i="22"/>
  <c r="D355" i="22"/>
  <c r="B495" i="22"/>
  <c r="D494" i="22"/>
  <c r="D527" i="22" s="1"/>
  <c r="D225" i="22"/>
  <c r="D223" i="22"/>
  <c r="D226" i="22" s="1"/>
  <c r="E303" i="22"/>
  <c r="E306" i="22" s="1"/>
  <c r="E305" i="22"/>
  <c r="E381" i="22"/>
  <c r="B378" i="22"/>
  <c r="B494" i="22"/>
  <c r="E223" i="22"/>
  <c r="E249" i="22"/>
  <c r="E252" i="22" s="1"/>
  <c r="E353" i="22"/>
  <c r="C494" i="22"/>
  <c r="E328" i="22"/>
  <c r="E331" i="22" s="1"/>
  <c r="D353" i="22"/>
  <c r="C378" i="22"/>
  <c r="D75" i="22"/>
  <c r="C112" i="22"/>
  <c r="C406" i="22"/>
  <c r="E225" i="22"/>
  <c r="B622" i="21"/>
  <c r="C67" i="21"/>
  <c r="C68" i="21" s="1"/>
  <c r="D466" i="21"/>
  <c r="C622" i="21"/>
  <c r="C600" i="21" s="1"/>
  <c r="C632" i="21" s="1"/>
  <c r="B67" i="21"/>
  <c r="B68" i="21" s="1"/>
  <c r="D67" i="21"/>
  <c r="D68" i="21" s="1"/>
  <c r="E466" i="21"/>
  <c r="E67" i="21"/>
  <c r="E68" i="21" s="1"/>
  <c r="C161" i="20"/>
  <c r="C164" i="20" s="1"/>
  <c r="C163" i="20"/>
  <c r="D189" i="20"/>
  <c r="D187" i="20"/>
  <c r="E292" i="20"/>
  <c r="E294" i="20"/>
  <c r="E114" i="20"/>
  <c r="D161" i="20"/>
  <c r="D163" i="20"/>
  <c r="E187" i="20"/>
  <c r="E189" i="20"/>
  <c r="E268" i="20"/>
  <c r="E266" i="20"/>
  <c r="E163" i="20"/>
  <c r="E161" i="20"/>
  <c r="B187" i="20"/>
  <c r="C292" i="20"/>
  <c r="C295" i="20" s="1"/>
  <c r="C294" i="20"/>
  <c r="E331" i="20"/>
  <c r="E312" i="20" s="1"/>
  <c r="C189" i="20"/>
  <c r="C187" i="20"/>
  <c r="C266" i="20"/>
  <c r="C269" i="20" s="1"/>
  <c r="C268" i="20"/>
  <c r="C218" i="20"/>
  <c r="C216" i="20"/>
  <c r="C219" i="20" s="1"/>
  <c r="D218" i="20"/>
  <c r="D294" i="20"/>
  <c r="D292" i="20"/>
  <c r="C113" i="20"/>
  <c r="D113" i="20"/>
  <c r="C111" i="20"/>
  <c r="C114" i="20" s="1"/>
  <c r="D268" i="20"/>
  <c r="D266" i="20"/>
  <c r="D269" i="20" s="1"/>
  <c r="B98" i="20"/>
  <c r="C32" i="20"/>
  <c r="C62" i="20" s="1"/>
  <c r="D61" i="20"/>
  <c r="C98" i="20"/>
  <c r="E113" i="20"/>
  <c r="E218" i="20"/>
  <c r="D98" i="20"/>
  <c r="E98" i="20"/>
  <c r="C527" i="22" l="1"/>
  <c r="D356" i="22"/>
  <c r="E600" i="21"/>
  <c r="E632" i="21" s="1"/>
  <c r="D600" i="21"/>
  <c r="D632" i="21" s="1"/>
  <c r="B600" i="21"/>
  <c r="B632" i="21" s="1"/>
  <c r="D164" i="20"/>
  <c r="C190" i="20"/>
  <c r="E190" i="20"/>
  <c r="B62" i="20"/>
  <c r="E226" i="22"/>
  <c r="E407" i="22"/>
  <c r="D381" i="22"/>
  <c r="C381" i="22"/>
  <c r="E356" i="22"/>
  <c r="B527" i="22"/>
  <c r="E280" i="22"/>
  <c r="E69" i="20"/>
  <c r="C69" i="20"/>
  <c r="C99" i="20" s="1"/>
  <c r="E295" i="20"/>
  <c r="D69" i="20"/>
  <c r="D32" i="20"/>
  <c r="D219" i="20"/>
  <c r="E269" i="20"/>
  <c r="D190" i="20"/>
  <c r="B69" i="20"/>
  <c r="B99" i="20" s="1"/>
  <c r="E33" i="20"/>
  <c r="C35" i="20"/>
  <c r="C33" i="20"/>
  <c r="C36" i="20" s="1"/>
  <c r="D295" i="20"/>
  <c r="E62" i="20"/>
  <c r="E164" i="20"/>
  <c r="D114" i="20"/>
  <c r="D72" i="20" l="1"/>
  <c r="D70" i="20"/>
  <c r="D311" i="20"/>
  <c r="D344" i="20" s="1"/>
  <c r="C70" i="20"/>
  <c r="C72" i="20"/>
  <c r="C311" i="20"/>
  <c r="C344" i="20" s="1"/>
  <c r="D33" i="20"/>
  <c r="D36" i="20" s="1"/>
  <c r="D35" i="20"/>
  <c r="B70" i="20"/>
  <c r="B311" i="20"/>
  <c r="B344" i="20" s="1"/>
  <c r="D99" i="20"/>
  <c r="E70" i="20"/>
  <c r="E73" i="20" s="1"/>
  <c r="E72" i="20"/>
  <c r="E311" i="20"/>
  <c r="E344" i="20" s="1"/>
  <c r="E35" i="20"/>
  <c r="D62" i="20"/>
  <c r="E99" i="20"/>
  <c r="D73" i="20" l="1"/>
  <c r="C73" i="20"/>
  <c r="E36" i="20"/>
</calcChain>
</file>

<file path=xl/comments1.xml><?xml version="1.0" encoding="utf-8"?>
<comments xmlns="http://schemas.openxmlformats.org/spreadsheetml/2006/main">
  <authors>
    <author>Author</author>
  </authors>
  <commentList>
    <comment ref="A63" authorId="0" shapeId="0">
      <text>
        <r>
          <rPr>
            <sz val="8"/>
            <color indexed="81"/>
            <rFont val="Tahoma"/>
            <family val="2"/>
          </rPr>
          <t xml:space="preserve">produkti 91201AB  paraqitet me kosto totale në rritje për vitet 2020-2022, kjo si rezultat i rritjes së sasisë së këtij produkti nga viti në vit nga ku si rrjedhjojë shoqërohet me rritje të kostos/njësi të produktit në fjalë, rritje që vjen dhe si shkak i parashikimit për shlyerjen e detyrimeve për vendimet gjyqësore te viteve 2020-2022
</t>
        </r>
      </text>
    </comment>
  </commentList>
</comments>
</file>

<file path=xl/comments2.xml><?xml version="1.0" encoding="utf-8"?>
<comments xmlns="http://schemas.openxmlformats.org/spreadsheetml/2006/main">
  <authors>
    <author>Author</author>
  </authors>
  <commentList>
    <comment ref="A217" authorId="0" shapeId="0">
      <text>
        <r>
          <rPr>
            <sz val="8"/>
            <color indexed="81"/>
            <rFont val="Tahoma"/>
            <family val="2"/>
          </rPr>
          <t>per tu shtuar produkt I ri si rezultat I krijimit te Qendres Komb te Leximit qe do financohet brenda tavaneve</t>
        </r>
        <r>
          <rPr>
            <b/>
            <sz val="9"/>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Author</author>
  </authors>
  <commentList>
    <comment ref="A242" authorId="0" shapeId="0">
      <text>
        <r>
          <rPr>
            <sz val="8"/>
            <color indexed="81"/>
            <rFont val="Tahoma"/>
            <family val="2"/>
          </rPr>
          <t xml:space="preserve">Nje nga zerat e projektit eshte blerje pajisje me vlere totale 2.400 mijë lekë, nga të cilat 400 mijë lekë është parashikuar TVSH që do mbulohet nga Buxheti Shtetit brënda tavaneve të MK dhe pjesa tjetër prej 2.000 mijë lekë do mbulohet nga Granti BE, vlere per te cilen kerkohet tavan me qellim perdorimin e financimit te huaj 
</t>
        </r>
      </text>
    </comment>
    <comment ref="A469" authorId="0" shapeId="0">
      <text>
        <r>
          <rPr>
            <sz val="8"/>
            <color indexed="81"/>
            <rFont val="Tahoma"/>
            <family val="2"/>
          </rPr>
          <t xml:space="preserve">Nje nga zerat e projektit eshte blerje pajisje me vlere totale 2.400 mijë lekë, nga të cilat 400 mijë lekë është parashikuar TVSH që do mbulohet nga Buxheti Shtetit brënda tavaneve të MK dhe pjesa tjetër prej 2.000 mijë lekë do mbulohet nga Granti BE, vlere per te cilen kerkohet tavan me qellim perdorimin e financimit te huaj </t>
        </r>
        <r>
          <rPr>
            <sz val="9"/>
            <color indexed="81"/>
            <rFont val="Tahoma"/>
            <family val="2"/>
          </rPr>
          <t xml:space="preserve">
</t>
        </r>
      </text>
    </comment>
  </commentList>
</comments>
</file>

<file path=xl/sharedStrings.xml><?xml version="1.0" encoding="utf-8"?>
<sst xmlns="http://schemas.openxmlformats.org/spreadsheetml/2006/main" count="1942" uniqueCount="281">
  <si>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</si>
  <si>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</si>
  <si>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</si>
  <si>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</si>
  <si>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</si>
  <si>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</si>
  <si>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</si>
  <si>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</si>
  <si>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</si>
  <si>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</si>
  <si>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</si>
  <si>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</si>
  <si>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</si>
  <si>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</si>
  <si>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</si>
  <si>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</si>
  <si>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</si>
  <si>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</si>
  <si>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</si>
  <si>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</si>
  <si>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</si>
  <si>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</si>
  <si>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</si>
  <si>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</si>
  <si>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</si>
  <si>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</si>
  <si>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</si>
  <si>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Politikat Ekzistuese</t>
  </si>
  <si>
    <t>601. Sigurimet Shoqërore dhe Shendetësore</t>
  </si>
  <si>
    <t>Produktet për Objektivin 1</t>
  </si>
  <si>
    <t>Kosto totale e produktit 1</t>
  </si>
  <si>
    <t>Kontroll</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</si>
  <si>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</si>
  <si>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</si>
  <si>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</si>
  <si>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</si>
  <si>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</si>
  <si>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</si>
  <si>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</si>
  <si>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Totali i shpenzimeve të Programit sipas produkteve*****</t>
  </si>
  <si>
    <t>Totali i shpenzimeve të Programit sipas artikujve*****</t>
  </si>
  <si>
    <t>2020-2022</t>
  </si>
  <si>
    <t>FORMAT 2: FORMATI STANDARD I PËRGATITJES SË KËRKESAVE BUXHETORE PBA 2020-2022</t>
  </si>
  <si>
    <t>Arti dhe Kultura</t>
  </si>
  <si>
    <t>08230</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</si>
  <si>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</si>
  <si>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nr aktivitetesh</t>
  </si>
  <si>
    <t>Kapitulli 01</t>
  </si>
  <si>
    <t>Kapitulli 05</t>
  </si>
  <si>
    <t>Produkti 2</t>
  </si>
  <si>
    <t>Premiera dhe shfaqje artistike të zhanrit skenik teatror klasik dhe bashkëkohor.</t>
  </si>
  <si>
    <t>TK</t>
  </si>
  <si>
    <t xml:space="preserve">Veprimtari teatrore të autorëve shqiptarë dhe të huaj përmes zhvillimit, prodhimit dhe promovimit formave të reja të shprehjes skenike. </t>
  </si>
  <si>
    <t>Kosto totale e produktit 2</t>
  </si>
  <si>
    <t>Premiera dhe shfaqje artistike të zhanrit skenik teatror eksperimental klasik dhe bashkëkohor.</t>
  </si>
  <si>
    <t xml:space="preserve">Prodhimin dhe promovimin e Artit dhe kulturës Teatrore Eksperimentale në Shqipëri, me qëllim edukimin e brezave të rinj dhe zhvillimin e audiencave.  </t>
  </si>
  <si>
    <t>Kosto totale e produktit 3</t>
  </si>
  <si>
    <t>Ekspozita me vepra pjesë e fondit të GKA, të përkohshme të autorëve të traditës dhe bashkëkohore, autorë të diasporës dhe të huaj.</t>
  </si>
  <si>
    <t>GKA</t>
  </si>
  <si>
    <t>Ekspozita  kombëtare dhe ndërkombëtare me qëllim prezantimin, promovimin e trashëgimisë kulturore materiale kombëtare të RSH në fushën e arteve pamore të traditës dhe atyre bashkëkohore.</t>
  </si>
  <si>
    <t>Kosto totale e produktit 4</t>
  </si>
  <si>
    <t>Vepra arti te restauruara dhe te mirembajtura</t>
  </si>
  <si>
    <t>QRVA</t>
  </si>
  <si>
    <t>Mirëmbajtje dhe realizimin e veprave monumentale në skulpturë, plastikë të parkut, zbukurime, dekoracione për interierë, dhe eksterierë me rëndësi për trashëgiminë kulturore kombëtare.</t>
  </si>
  <si>
    <t>nr objektesh</t>
  </si>
  <si>
    <t>Kosto totale e produktit 5</t>
  </si>
  <si>
    <t xml:space="preserve">Veprimtari edukuese të teatrit me dhe për fëmijë </t>
  </si>
  <si>
    <t>QKKF</t>
  </si>
  <si>
    <t>Veprimtari teatrore për fëmijë dhe edukimi i talenteve të reja që në vegjëli përmes shërbimeve të edukimit profesional artistik në fushat e muzikës, këngës, kërcimit, instrumenteve të ndryshëm muzikorë, pikturës etj.</t>
  </si>
  <si>
    <t>Kosto totale e produktit 6</t>
  </si>
  <si>
    <t xml:space="preserve">Veprimtari artistike në zhanrin e cirkut si dhe eksperimentimin  e formave  të reja të shprehjes skenike bashkëkohore.  </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</si>
  <si>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</si>
  <si>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t>Kosto totale e produktit 7</t>
  </si>
  <si>
    <t>Veprimtari promovuese te materialeve filmike, pjesë e fondit të kinematografisë shqiptare dhe asaj të huaj.</t>
  </si>
  <si>
    <t>Veprimtari edukuese dhe promovuese duke  shfrytëzuar materialet arkivore filmike, si dokumente artistike, historike dhe me vlera të veçanta, në mbrojtje të Kinematografisë shqiptare dhe asaj të huaj.</t>
  </si>
  <si>
    <t>Kosto totale e produktit 8</t>
  </si>
  <si>
    <t>Veprimtari dhe shërbime te integruara dhe inovative per qytetaret përdorues dhe frekuentues te koleksioneve bibliotekare</t>
  </si>
  <si>
    <t>Kosto totale e produktit 9</t>
  </si>
  <si>
    <t>Projekte dhe programe ne mbeshtetje te skenes se pavarur</t>
  </si>
  <si>
    <t>aparati</t>
  </si>
  <si>
    <t>nr. aktivitetesh</t>
  </si>
  <si>
    <t>Kosto totale e produktit 10</t>
  </si>
  <si>
    <t>Blerje pajisjesh te ndryshme</t>
  </si>
  <si>
    <t xml:space="preserve">Produkti 1 </t>
  </si>
  <si>
    <t>Kodi i Projektit sipas listes se investimeve</t>
  </si>
  <si>
    <t>pajisje</t>
  </si>
  <si>
    <t>Kapitull 02</t>
  </si>
  <si>
    <t>Kapitulli 03</t>
  </si>
  <si>
    <t>Kapitulli 04</t>
  </si>
  <si>
    <t>Kosto totale e produkti 2</t>
  </si>
  <si>
    <t>Kapitull 05</t>
  </si>
  <si>
    <t>Kapitulli 02</t>
  </si>
  <si>
    <t>18AE602</t>
  </si>
  <si>
    <t>Pajisje te blera per TKOB</t>
  </si>
  <si>
    <t>M120763</t>
  </si>
  <si>
    <t>M120781</t>
  </si>
  <si>
    <t xml:space="preserve">Rikonsrtuksion TKOB </t>
  </si>
  <si>
    <t>Rikonstruksioni i  TKOB  me qëllim funskionimin komod  dhe me nievele standarde evropiane, të aktiviteteve  artistike që do të zhvillohen  në këtë objekt.</t>
  </si>
  <si>
    <t>objekt</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</si>
  <si>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Programi  dikton dhe zhvillon politika në mbrojtje të krijimtarisë dhe industrive krijuese, skenës së pavarur,  respektimit e genderit, të të drejtave të njeriut, në mbështetje të grupeve të margjinalizuara dhe diversitetit kulturor në rang vendi.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Kombëtare e Librit, Arkivi Shtetëror Shqiptar i Filimit,  etj).</t>
  </si>
  <si>
    <t>Edukimi, zhvillimi dhe promovimi i skenës së pavarur artistike dhe shtrirja e industrive krijuese në rang vendi.</t>
  </si>
  <si>
    <t>Rritja e numrit te aktiviteteve  sensibilizuese / edukuese, artistike përmes promovimti të industrive krijuese në rang vendi.</t>
  </si>
  <si>
    <t>Rritja dhe zhvillimi i audiencave në funksion të mbrojtjes së krijimtarisë dhe cilësisë artistike duke respektuar genderin dhe të drejtat e njeriut.</t>
  </si>
  <si>
    <t xml:space="preserve">Rritja e interesit të masave ndaj programeve kulturore dhe industrive krijuese permes përmirësimit të shërbimeve në infrastrukturë si dhe rritjen e cilësisë artistike.  </t>
  </si>
  <si>
    <t>Objekte të rikonstruktuara - Në Institucionet e art kulturës.</t>
  </si>
  <si>
    <t xml:space="preserve">Aktivitete nga kalendarët artistik të zhvilluara nga Institucionet qëndrore publike të art - kulturës </t>
  </si>
  <si>
    <t>Rritja e punësimit me kohë të pjesshme për Artistët e rinj (Studentë), të angazhuar në shfaqje dhe programe kulturore në rang vendi. (Pakti i studentit)</t>
  </si>
  <si>
    <t>Rritja e audiencave, sensibilizimi dhe edukimi  i masave përmes industrive krijuese dhe atelieve artistike në institucionet e varësisë dhe nga skena e pavaruar.</t>
  </si>
  <si>
    <t>Shtrirja gjeografike e fushatave sensibilizuese dhe aktiviteteve artistike në funskion të turizmit kulturor në rang vendi. projekti (100 fshatrat) +kalendarët artitik (aparat-institucione varësie)</t>
  </si>
  <si>
    <t>Ngritja dhe afëtsimi kapaciteteve njerëzore në funksion të programeve  edukimit përmes kulturës krahasuar  me një vit më parë.</t>
  </si>
  <si>
    <t>Nxitja e konkurrencës artistike përmes audicioneve dhe konkurrimit publik krahasuar  me një vit më parë</t>
  </si>
  <si>
    <t>Përfaqësime ndërkombëtare elitare jashtë vendit edhe në mbështetje të Diasporës shqiptare. (Diplomacia Kulturore + Diaspora shqiptare jashë vendit)</t>
  </si>
  <si>
    <t>91203AA</t>
  </si>
  <si>
    <t>TKOB</t>
  </si>
  <si>
    <t>91203AB</t>
  </si>
  <si>
    <t>91203AC</t>
  </si>
  <si>
    <t>TKEKS</t>
  </si>
  <si>
    <t>91203AD</t>
  </si>
  <si>
    <t>91203AE</t>
  </si>
  <si>
    <t>QKL</t>
  </si>
  <si>
    <t>91203AF</t>
  </si>
  <si>
    <t>91203AG</t>
  </si>
  <si>
    <t>Cirku</t>
  </si>
  <si>
    <t>91203AH</t>
  </si>
  <si>
    <t>AQSHF</t>
  </si>
  <si>
    <t>91203AI</t>
  </si>
  <si>
    <t>BK</t>
  </si>
  <si>
    <t>91203AJ</t>
  </si>
  <si>
    <t>Ndërtese e re</t>
  </si>
  <si>
    <t>Buxheti 2020-2022</t>
  </si>
  <si>
    <t>Planifikimi, Menaxhimi dhe Administrimi</t>
  </si>
  <si>
    <t>01110</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</si>
  <si>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</si>
  <si>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Mbështetje juridike, financiare dhe me burime njerëzore me qellim zhvillimin e artit dhe kulturës përmes instrumentave ligjorë, institucional e financiarë.</t>
  </si>
  <si>
    <t xml:space="preserve">Aplikime te fituara ndaj totalit te aplikimeve te kryera per thithje fondesh ne programe komunitare </t>
  </si>
  <si>
    <t xml:space="preserve">Masat ligjore per fushen e pergjegjesise se MK te realizuara ndaj atyre te planifikuara ne PKIE (Plani Komb I Integrimit Europian) </t>
  </si>
  <si>
    <t>Marreveshje dy apo shumepaleshe ne fushen e Kultures te nenshkruara ndaj totalit te planifikuar</t>
  </si>
  <si>
    <t xml:space="preserve">Krijimi i një mjedisi të qëndrueshëm ligjor e institucional për zhvillimin e artit dhe kulturës </t>
  </si>
  <si>
    <t>Ndryshim ne rankim i MK ndaj ML, krahasuar me vitin 2017 referuar raportit te monitorimit te cilesise se sistemit te kontrollit te brendshem nga MFE</t>
  </si>
  <si>
    <t xml:space="preserve">Rritja e aktiviteteve ndergjegjesuese ne nivel kombetar per brezat e rinj mbi te drejtat e autorit dhe te drejtat e tjera te lidhura me to </t>
  </si>
  <si>
    <t>Raste Diskriminimi te konstatuara dhe te raportuara ne MK</t>
  </si>
  <si>
    <t>Numri I grave ne pozicione drejtuese ne raport me nr total te punonjesve bazuar ne strukturen aktuale ne fuqi</t>
  </si>
  <si>
    <t>Akte ligjore/nenligjore te miratuara</t>
  </si>
  <si>
    <t>Hartimi dhe miratimi i akteve te reja ligjore dhe nenligjore ne perputhje me programin e qeverise dhe detyrimeve qe rrjedhin nga MSA sipas fushes se veprimtarise se MK.</t>
  </si>
  <si>
    <t>nr.aktesh</t>
  </si>
  <si>
    <t xml:space="preserve">Staf i trajnuar </t>
  </si>
  <si>
    <t>Ngritja e kapaciteteve planifikuese dhe menaxhuese per stafin e MK me qellim permbushjen me cilesi te detyrave</t>
  </si>
  <si>
    <t>nr.trajnimesh</t>
  </si>
  <si>
    <t>Kodi i Projektit të Investimeve****</t>
  </si>
  <si>
    <t>Produkti X (shto produkte sipas rastit)</t>
  </si>
  <si>
    <t xml:space="preserve">Kosto totale e projektit </t>
  </si>
  <si>
    <t>Kodi i Projektit të Investimeve</t>
  </si>
  <si>
    <t>Kosto totale e produktit X</t>
  </si>
  <si>
    <t xml:space="preserve">Kosto totale e produktit </t>
  </si>
  <si>
    <t>Trashëgimia Kulturore dhe Muzetë</t>
  </si>
  <si>
    <t>08220</t>
  </si>
  <si>
    <t xml:space="preserve">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</si>
  <si>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Emërtimi i Treguesit 2 -  Rritja e aksesit te publikut në Muze, Monumentet e kulturës dhe Parqe Arkeologjike në funksion  të turizmit kulturor.(nr. Vizitore)</t>
  </si>
  <si>
    <t>Emërtimi i Treguesit 3 - Numri i nxënësve të shkollave 9-vjeçare dhe të mesme të përfshirë në aktivitete te fushes se trashegimise kulturore</t>
  </si>
  <si>
    <t>Emërtimi i Treguesit 4 - Numër në rritje i aktiviteteve, bartësve dhe ndjekësve të aktiviteteve, si rezultat i zbatimit të politikës së programit.</t>
  </si>
  <si>
    <t xml:space="preserve">Numër objektesh të regjistruara në databazën kombëtare të trashëgimisë kundrejt totalit; </t>
  </si>
  <si>
    <t>Numri i nxënësve të shkollave 9-vjeçare dhe të mesme të përfshirë në aktivitete te fushes se trashegimise kulturore</t>
  </si>
  <si>
    <t>Objekte monument kulture të ruajtura dhe mbrojtura</t>
  </si>
  <si>
    <t xml:space="preserve">Ruajtja, mbrojtja, konservimi, restaurimi, studimi, promovimi,  mirmbajtja e objekteve të trashëgimisë kulturore materiale (monumenteve të kulturës, ansambleve arkitektonike, qyteteve muze, qendra historike, zonave dhe parqeve arkeologjike) dhe shnderrimi i tyre në të vizitueshëm për publikun. </t>
  </si>
  <si>
    <t xml:space="preserve">Nr. objekte monument kulture </t>
  </si>
  <si>
    <t xml:space="preserve"> Trashegimia materiale e jomateriale e inventarizuar.</t>
  </si>
  <si>
    <t>nr. Kartelash</t>
  </si>
  <si>
    <t>Blerje Pajisje Kompjuterike</t>
  </si>
  <si>
    <t xml:space="preserve">Blerje Pajisje Kompjuterike </t>
  </si>
  <si>
    <t xml:space="preserve"> komplete</t>
  </si>
  <si>
    <t>Restaurime</t>
  </si>
  <si>
    <t>Restaurim i kishës së "Shën e Premtes në fshatin Valsh, Gjinar, Elbasan</t>
  </si>
  <si>
    <t xml:space="preserve">objekt </t>
  </si>
  <si>
    <t>Restaurim  i Kishës së "Shën Venerandës", fshati Pllanë, Zejmen, Lezhë</t>
  </si>
  <si>
    <t>Objektivi 2 i Politikës së Programit</t>
  </si>
  <si>
    <t xml:space="preserve">Promovimi i vlerave të trashëgimisë kulturore </t>
  </si>
  <si>
    <t>Treguesit e Performancës për Objektivin 2</t>
  </si>
  <si>
    <t>Trend rrites</t>
  </si>
  <si>
    <t>Produktet për Objektivin 2</t>
  </si>
  <si>
    <t xml:space="preserve">Shpenzimet Korrente </t>
  </si>
  <si>
    <t>Muze të mirëmbajtura dhe të vizitueshëm nga publiku</t>
  </si>
  <si>
    <t xml:space="preserve">Aktivitete të fushës së trashëgimisë jomateriale </t>
  </si>
  <si>
    <t xml:space="preserve">Ruajtja e trashëgimisë jomateriale, mbrojtja dhe përhapja e vlerave më të mira të trashëgimisë jomateriale dhe transmetimi i tyre në brezat e rinj, edukimi përmes kulturës, inventarizimi dhe dokumentimi i trashëgimisë jomateriale.
Zhvillimi i veprimtarive në të gjitha fushat e Trashëgimisë Kulturore, Nismës "Miku i Monumentit" dhe "Edukimi përmes Trashëgimisë Kulturore". </t>
  </si>
  <si>
    <t>nr. Aktivitete</t>
  </si>
  <si>
    <t>Projekti për Rikonstruksioni e Muzeut Historik Kombëtar ka si qëllim të parashikoj ndërhyrje për konsolidimin e strukturës mbajtëse të objektit, restaurimin e brendshëm total, restaurimin e fasadës, konsolodimin dhe resaturimin e mozaikut në faqen ballore. Projekti do të përfshijë ndriçimin, kondicionimin, MKZ si dhe gjithë parametrat e tjerë për destinacionin muze si dhe Riformulimi i linjës muzeore të tij.</t>
  </si>
  <si>
    <t>Parafinancim për projektin "MoNa", “Realizimi i punimeve të konservimit dhe drenazhimit në Portën me Kulla dhe Nimfeu, qyteti antik Butrint”</t>
  </si>
  <si>
    <t>Kosto totale e produkti 3</t>
  </si>
  <si>
    <t>Restaurimi I kishës së "Shën e Premtes", Balldren, Lezhë</t>
  </si>
  <si>
    <t>Blerje pajisje te ndryshme</t>
  </si>
  <si>
    <t>Nr. institucionesh</t>
  </si>
  <si>
    <r>
      <t xml:space="preserve">Detajimi i Kostos Totale të </t>
    </r>
    <r>
      <rPr>
        <b/>
        <sz val="10"/>
        <color rgb="FFFF0000"/>
        <rFont val="Garamond"/>
        <family val="1"/>
      </rPr>
      <t>Produktit 1</t>
    </r>
    <r>
      <rPr>
        <b/>
        <sz val="10"/>
        <color theme="1"/>
        <rFont val="Garamond"/>
        <family val="1"/>
      </rPr>
      <t xml:space="preserve"> sipas Artikujve Ekonomikë</t>
    </r>
  </si>
  <si>
    <r>
      <t>Detajimi i Kostos Totale të</t>
    </r>
    <r>
      <rPr>
        <b/>
        <sz val="10"/>
        <color rgb="FFFF0000"/>
        <rFont val="Garamond"/>
        <family val="1"/>
      </rPr>
      <t xml:space="preserve"> Produktit 2 </t>
    </r>
    <r>
      <rPr>
        <b/>
        <sz val="10"/>
        <color theme="1"/>
        <rFont val="Garamond"/>
        <family val="1"/>
      </rPr>
      <t>sipas Artikujve Ekonomikë</t>
    </r>
  </si>
  <si>
    <r>
      <t>Detajimi i Kostos Totale të</t>
    </r>
    <r>
      <rPr>
        <b/>
        <sz val="10"/>
        <color rgb="FFFF0000"/>
        <rFont val="Garamond"/>
        <family val="1"/>
      </rPr>
      <t xml:space="preserve"> Produktit 3 </t>
    </r>
    <r>
      <rPr>
        <b/>
        <sz val="10"/>
        <color theme="1"/>
        <rFont val="Garamond"/>
        <family val="1"/>
      </rPr>
      <t>sipas Artikujve Ekonomikë</t>
    </r>
  </si>
  <si>
    <r>
      <t>Detajimi i Kostos Totale të</t>
    </r>
    <r>
      <rPr>
        <b/>
        <sz val="10"/>
        <color rgb="FFFF0000"/>
        <rFont val="Garamond"/>
        <family val="1"/>
      </rPr>
      <t xml:space="preserve"> Produktit 4 </t>
    </r>
    <r>
      <rPr>
        <b/>
        <sz val="10"/>
        <color theme="1"/>
        <rFont val="Garamond"/>
        <family val="1"/>
      </rPr>
      <t>sipas Artikujve Ekonomikë</t>
    </r>
  </si>
  <si>
    <r>
      <t>Detajimi i Kostos Totale të</t>
    </r>
    <r>
      <rPr>
        <b/>
        <sz val="10"/>
        <color rgb="FFFF0000"/>
        <rFont val="Garamond"/>
        <family val="1"/>
      </rPr>
      <t xml:space="preserve"> Produktit 5 </t>
    </r>
    <r>
      <rPr>
        <b/>
        <sz val="10"/>
        <color theme="1"/>
        <rFont val="Garamond"/>
        <family val="1"/>
      </rPr>
      <t>sipas Artikujve Ekonomikë</t>
    </r>
  </si>
  <si>
    <r>
      <t>Detajimi i Kostos Totale të</t>
    </r>
    <r>
      <rPr>
        <b/>
        <sz val="10"/>
        <color rgb="FFFF0000"/>
        <rFont val="Garamond"/>
        <family val="1"/>
      </rPr>
      <t xml:space="preserve"> Produktit 7 </t>
    </r>
    <r>
      <rPr>
        <b/>
        <sz val="10"/>
        <color theme="1"/>
        <rFont val="Garamond"/>
        <family val="1"/>
      </rPr>
      <t>sipas Artikujve Ekonomikë</t>
    </r>
  </si>
  <si>
    <r>
      <t>Detajimi i Kostos Totale të</t>
    </r>
    <r>
      <rPr>
        <b/>
        <sz val="10"/>
        <color rgb="FFFF0000"/>
        <rFont val="Garamond"/>
        <family val="1"/>
      </rPr>
      <t xml:space="preserve"> Produktit 8 </t>
    </r>
    <r>
      <rPr>
        <b/>
        <sz val="10"/>
        <color theme="1"/>
        <rFont val="Garamond"/>
        <family val="1"/>
      </rPr>
      <t>sipas Artikujve Ekonomikë</t>
    </r>
  </si>
  <si>
    <r>
      <t>Detajimi i Kostos Totale të</t>
    </r>
    <r>
      <rPr>
        <b/>
        <sz val="10"/>
        <color rgb="FFFF0000"/>
        <rFont val="Garamond"/>
        <family val="1"/>
      </rPr>
      <t xml:space="preserve"> Produktit 9 </t>
    </r>
    <r>
      <rPr>
        <b/>
        <sz val="10"/>
        <color theme="1"/>
        <rFont val="Garamond"/>
        <family val="1"/>
      </rPr>
      <t>sipas Artikujve Ekonomikë</t>
    </r>
  </si>
  <si>
    <r>
      <t>Detajimi i Kostos Totale të</t>
    </r>
    <r>
      <rPr>
        <b/>
        <sz val="10"/>
        <color rgb="FFFF0000"/>
        <rFont val="Garamond"/>
        <family val="1"/>
      </rPr>
      <t xml:space="preserve"> Produktit 10 </t>
    </r>
    <r>
      <rPr>
        <b/>
        <sz val="10"/>
        <color theme="1"/>
        <rFont val="Garamond"/>
        <family val="1"/>
      </rPr>
      <t>sipas Artikujve Ekonomikë</t>
    </r>
  </si>
  <si>
    <r>
      <t xml:space="preserve">Detajimi i Kostos Totale të </t>
    </r>
    <r>
      <rPr>
        <b/>
        <sz val="10"/>
        <color rgb="FFFF0000"/>
        <rFont val="Garamond"/>
        <family val="1"/>
      </rPr>
      <t xml:space="preserve">Produktit 1 </t>
    </r>
    <r>
      <rPr>
        <b/>
        <sz val="10"/>
        <color theme="1"/>
        <rFont val="Garamond"/>
        <family val="1"/>
      </rPr>
      <t>sipas Artikujve Ekonomikë</t>
    </r>
  </si>
  <si>
    <r>
      <t xml:space="preserve">Detajimi i Kostos Totale të </t>
    </r>
    <r>
      <rPr>
        <b/>
        <sz val="10"/>
        <color rgb="FFFF0000"/>
        <rFont val="Garamond"/>
        <family val="1"/>
      </rPr>
      <t xml:space="preserve">Produktit 2 </t>
    </r>
    <r>
      <rPr>
        <b/>
        <sz val="10"/>
        <color theme="1"/>
        <rFont val="Garamond"/>
        <family val="1"/>
      </rPr>
      <t>sipas Artikujve Ekonomikë</t>
    </r>
  </si>
  <si>
    <r>
      <t xml:space="preserve">Detajimi i Kostos Totale të </t>
    </r>
    <r>
      <rPr>
        <b/>
        <sz val="9"/>
        <color rgb="FFFF0000"/>
        <rFont val="Garamond"/>
        <family val="1"/>
      </rPr>
      <t>Produktit 1</t>
    </r>
    <r>
      <rPr>
        <b/>
        <sz val="9"/>
        <color theme="1"/>
        <rFont val="Garamond"/>
        <family val="1"/>
      </rPr>
      <t xml:space="preserve"> sipas Artikujve Ekonomikë</t>
    </r>
  </si>
  <si>
    <r>
      <t>Detajimi i Kostos Totale të</t>
    </r>
    <r>
      <rPr>
        <b/>
        <sz val="9"/>
        <color rgb="FFFF0000"/>
        <rFont val="Garamond"/>
        <family val="1"/>
      </rPr>
      <t xml:space="preserve"> Produktit 2 </t>
    </r>
    <r>
      <rPr>
        <b/>
        <sz val="9"/>
        <color theme="1"/>
        <rFont val="Garamond"/>
        <family val="1"/>
      </rPr>
      <t>sipas Artikujve Ekonomikë</t>
    </r>
  </si>
  <si>
    <r>
      <t xml:space="preserve">Detajimi i Kostos Totale të </t>
    </r>
    <r>
      <rPr>
        <b/>
        <sz val="9"/>
        <color rgb="FFFF0000"/>
        <rFont val="Garamond"/>
        <family val="1"/>
      </rPr>
      <t xml:space="preserve">Produktit 1 </t>
    </r>
    <r>
      <rPr>
        <b/>
        <sz val="9"/>
        <color theme="1"/>
        <rFont val="Garamond"/>
        <family val="1"/>
      </rPr>
      <t>sipas Artikujve Ekonomikë</t>
    </r>
  </si>
  <si>
    <r>
      <t xml:space="preserve">Detajimi i Kostos Totale të </t>
    </r>
    <r>
      <rPr>
        <b/>
        <sz val="9"/>
        <color rgb="FFFF0000"/>
        <rFont val="Garamond"/>
        <family val="1"/>
      </rPr>
      <t xml:space="preserve">Produktit 2 </t>
    </r>
    <r>
      <rPr>
        <b/>
        <sz val="9"/>
        <color theme="1"/>
        <rFont val="Garamond"/>
        <family val="1"/>
      </rPr>
      <t>sipas Artikujve Ekonomikë</t>
    </r>
  </si>
  <si>
    <r>
      <t xml:space="preserve">Detajimi i Kostos Totale të </t>
    </r>
    <r>
      <rPr>
        <b/>
        <sz val="9"/>
        <color rgb="FFFF0000"/>
        <rFont val="Garamond"/>
        <family val="1"/>
      </rPr>
      <t>Produktit 2</t>
    </r>
    <r>
      <rPr>
        <b/>
        <sz val="9"/>
        <color theme="1"/>
        <rFont val="Garamond"/>
        <family val="1"/>
      </rPr>
      <t xml:space="preserve"> sipas Artikujve Ekonomikë</t>
    </r>
  </si>
  <si>
    <r>
      <t xml:space="preserve">Detajimi i Kostos Totale të </t>
    </r>
    <r>
      <rPr>
        <b/>
        <sz val="9"/>
        <color rgb="FFFF0000"/>
        <rFont val="Garamond"/>
        <family val="1"/>
      </rPr>
      <t xml:space="preserve">Produktit 3 </t>
    </r>
    <r>
      <rPr>
        <b/>
        <sz val="9"/>
        <color theme="1"/>
        <rFont val="Garamond"/>
        <family val="1"/>
      </rPr>
      <t>sipas Artikujve Ekonomikë</t>
    </r>
  </si>
  <si>
    <r>
      <t xml:space="preserve">Detajimi i Kostos Totale të </t>
    </r>
    <r>
      <rPr>
        <b/>
        <sz val="9"/>
        <color rgb="FFFF0000"/>
        <rFont val="Garamond"/>
        <family val="1"/>
      </rPr>
      <t xml:space="preserve">Produktit 6 </t>
    </r>
    <r>
      <rPr>
        <b/>
        <sz val="9"/>
        <color theme="1"/>
        <rFont val="Garamond"/>
        <family val="1"/>
      </rPr>
      <t>sipas Artikujve Ekonomikë</t>
    </r>
  </si>
  <si>
    <r>
      <t xml:space="preserve">Detajimi i Kostos Totale të </t>
    </r>
    <r>
      <rPr>
        <b/>
        <sz val="8"/>
        <color rgb="FFFF0000"/>
        <rFont val="Times New Roman"/>
        <family val="1"/>
      </rPr>
      <t>Produktit 1</t>
    </r>
    <r>
      <rPr>
        <b/>
        <sz val="8"/>
        <color theme="1"/>
        <rFont val="Times New Roman"/>
        <family val="1"/>
      </rPr>
      <t xml:space="preserve"> sipas Artikujve Ekonomikë</t>
    </r>
  </si>
  <si>
    <t>91201AA</t>
  </si>
  <si>
    <t>91201AB</t>
  </si>
  <si>
    <r>
      <t>Detajimi i Kostos Totale të</t>
    </r>
    <r>
      <rPr>
        <b/>
        <sz val="8"/>
        <color rgb="FFFF0000"/>
        <rFont val="Times New Roman"/>
        <family val="1"/>
      </rPr>
      <t xml:space="preserve"> Produktit X </t>
    </r>
    <r>
      <rPr>
        <b/>
        <sz val="8"/>
        <color theme="1"/>
        <rFont val="Times New Roman"/>
        <family val="1"/>
      </rPr>
      <t>sipas Artikujve Ekonomikë</t>
    </r>
  </si>
  <si>
    <r>
      <t xml:space="preserve">Detajimi i Kostos Totale të </t>
    </r>
    <r>
      <rPr>
        <b/>
        <sz val="8"/>
        <color rgb="FFFF0000"/>
        <rFont val="Times New Roman"/>
        <family val="1"/>
      </rPr>
      <t xml:space="preserve">Produktit 1 </t>
    </r>
    <r>
      <rPr>
        <b/>
        <sz val="8"/>
        <color theme="1"/>
        <rFont val="Times New Roman"/>
        <family val="1"/>
      </rPr>
      <t>sipas Artikujve Ekonomikë</t>
    </r>
  </si>
  <si>
    <r>
      <t xml:space="preserve">Detajimi i Kostos Totale të </t>
    </r>
    <r>
      <rPr>
        <b/>
        <sz val="8"/>
        <color rgb="FFFF0000"/>
        <rFont val="Times New Roman"/>
        <family val="1"/>
      </rPr>
      <t xml:space="preserve">Produktit 2 </t>
    </r>
    <r>
      <rPr>
        <b/>
        <sz val="8"/>
        <color theme="1"/>
        <rFont val="Times New Roman"/>
        <family val="1"/>
      </rPr>
      <t>sipas Artikujve Ekonomikë</t>
    </r>
  </si>
  <si>
    <r>
      <t xml:space="preserve">Detajimi i Kostos Totale të </t>
    </r>
    <r>
      <rPr>
        <b/>
        <sz val="8"/>
        <color rgb="FFFF0000"/>
        <rFont val="Times New Roman"/>
        <family val="1"/>
      </rPr>
      <t xml:space="preserve">Produktit 1&amp;2 …X </t>
    </r>
    <r>
      <rPr>
        <b/>
        <sz val="8"/>
        <color theme="1"/>
        <rFont val="Times New Roman"/>
        <family val="1"/>
      </rPr>
      <t>sipas Artikujve Ekonomikë</t>
    </r>
  </si>
  <si>
    <r>
      <t xml:space="preserve">Detajimi i Kostos Totale të </t>
    </r>
    <r>
      <rPr>
        <b/>
        <sz val="8"/>
        <color rgb="FFFF0000"/>
        <rFont val="Times New Roman"/>
        <family val="1"/>
      </rPr>
      <t>Produktit X</t>
    </r>
    <r>
      <rPr>
        <b/>
        <sz val="8"/>
        <color theme="1"/>
        <rFont val="Times New Roman"/>
        <family val="1"/>
      </rPr>
      <t xml:space="preserve"> sipas Artikujve Ekonomikë</t>
    </r>
  </si>
  <si>
    <r>
      <t xml:space="preserve">Detajimi i Kostos Totale të </t>
    </r>
    <r>
      <rPr>
        <b/>
        <sz val="8"/>
        <color rgb="FFFF0000"/>
        <rFont val="Times New Roman"/>
        <family val="1"/>
      </rPr>
      <t xml:space="preserve">Produktit X </t>
    </r>
    <r>
      <rPr>
        <b/>
        <sz val="8"/>
        <color theme="1"/>
        <rFont val="Times New Roman"/>
        <family val="1"/>
      </rPr>
      <t>sipas Artikujve Ekonomikë</t>
    </r>
  </si>
  <si>
    <t>FORMATI 1: MISIONI I NJËSISË SË QEVERISJES QENDRORE</t>
  </si>
  <si>
    <t>Emërtimi i Njësisë së Qeverisjes Qendrore</t>
  </si>
  <si>
    <t>Ministria e Kulturës</t>
  </si>
  <si>
    <t>Kodi i Njësisë së Qeverisjes Qendrore</t>
  </si>
  <si>
    <t>12</t>
  </si>
  <si>
    <t>Misioni I Njësisë së Qeverisjes Qendrore</t>
  </si>
  <si>
    <t xml:space="preserve">Ministria e Kulturës, në përputhje me drejtimet kryesore të politikës së përgjithshme shtetërore dhe me programin e Këshillit të Ministrave, ka mision: 1. Të hartojë, të programojë, të zhvillojë duke udhëhequr, mbështetur, mbrojtur dhe promovuar politikat kombëtare të kulturës, të trashëgimisë kulturore, materiale dhe shpirtërore, të rritjes së dialogut kulturor dhe integrimit kulturor në familjen, evropiane dhe botërore, në përputhje me programin e Qeverisë së Republikës së Shqipërisë. 2. Të hartojë dhe të bashkërendojë punën për politikat në fushën e artit e të kulturës nëpërmjet edukimit të popullsisë, rijetësimit të vlerave dhe trashëgimisë kulturore, nxitjes se investimeve, publike dhe private, në këta sektorë, monitorimit te mënyrës së përdorimit të fondeve publike në mbështetje të zhvillimit kulturor, edukimit ne kulturë, mbrojtjes së trashëgimisë kulturore, ruajtjes dhe vijimësisë së traditës së harmonisë fetare në kulturën shqiptare, si dhe të bashkëpunimit rajonal. 
</t>
  </si>
  <si>
    <t>Programet Buxhetore</t>
  </si>
  <si>
    <t>Kodi I Programit</t>
  </si>
  <si>
    <t>Trashegimia Kulturore dhe Muzete</t>
  </si>
  <si>
    <t xml:space="preserve"> 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20 institucioneve në varësi të saj (si Instituti i Monumenteve te Kulturës, Agjencia e Shërbimit Arkeologjik, Muzetë Kombëtarë, QKVF, QKIPK, DRKK, Parqet Arkeologjike, etj.) </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</si>
  <si>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e Realizimit të Veprave të Artit, Arkivi Shtetëror Shqiptar i Filimit,  etj).</t>
  </si>
  <si>
    <t>MINISTRIA E KULTURËS   (12)</t>
  </si>
  <si>
    <t>Rritja e kontrollit per zbatimin e legjislacionit ne fuqi nepermjet Auditimeve te synuara ne planin strategjik 2020-2022</t>
  </si>
  <si>
    <t>Nr. i projekteve me thirrje  në mbështetje e industrive krijuese duke respektuar barazinë gjinore, të drejtat e njeriut,  grupet e margjinalizuara dhe diversitetin kulturor në rang vendi.  (projekte me thirrje).</t>
  </si>
  <si>
    <t>Nr. I programeve komunitare ne funksion te edukimit dhe industrive krijuese</t>
  </si>
  <si>
    <t xml:space="preserve">Premiera dhe shfaqje artistike të zhanrit skenik operistik, koreografik dhe folklorit kombëtar.
</t>
  </si>
  <si>
    <t xml:space="preserve">Produkt I ri </t>
  </si>
  <si>
    <t xml:space="preserve">Aktivitete me fokus promovimin e krijimtarisë letrare përmes botimeve të librit në fushën e letërsisë dhe shkencave shoqërore, si dhe Përkthimeve të veprave të autorëve shqiptarë në gjuhë të huaja duke përfaqësuar letërsinë  shqipe edhe në nivel ndërkombëtar. 
</t>
  </si>
  <si>
    <t xml:space="preserve">
</t>
  </si>
  <si>
    <t xml:space="preserve">Aktivitete ne mbështetje te botimeve te librit dhe revistave në fushën e letërsisë dhe shkencave shoqërore, si dhe Përkthimeve të veprave të autorëve shqiptarë në gjuhë të huaja dhe prezantime të letërsisë shqipe në nivel ndërkombëtar.
</t>
  </si>
  <si>
    <t>nr. aktivitetesh duke respektuar barazinë gjinore, të drejtat e njeriut,  grupet e margjinalizuara dhe diversitetin kulturor.</t>
  </si>
  <si>
    <t>Sherbime dhe Veprimtari qe synojnë implementimin e teknologjive të reja në shërbimin e koleksioneve bibliotekare; ofrimit të paketës së shërbimeve për qytetarët të grupmoshave të ndryshme.</t>
  </si>
  <si>
    <t>nr.aktivitetesh</t>
  </si>
  <si>
    <t xml:space="preserve"> Kalendaret e edukimit artistik duke respektuar barazinë gjinore, të drejtat e njeriut,  grupet e margjinalizuara dhe diversitetin kulturor në rang vendi.  Projekte artistike në nivel kombëtar dhe ndërkombëtar; Aktivitete artistike në mbeshtetje dhe funksion të pasurimit me jetë artitike përgjatë sezonit të  turizimit kulturor në vend;  edukimin e masave  mbi respektimin dhe mosdiskriminimin e arritjeve të barazisë gjinore në Shqipëri. Përfaqësimin e produkteve artistike shqiptare në arenën elitare ndëkombëtare. </t>
  </si>
  <si>
    <t>Kodi i Projektit të Investimeve**</t>
  </si>
  <si>
    <t>Projekt IPA "HAMLETI"</t>
  </si>
  <si>
    <t xml:space="preserve">Produkt I Ri </t>
  </si>
  <si>
    <t xml:space="preserve">TVSH IPA per projektin "Hamleti" </t>
  </si>
  <si>
    <t>Rikonstruksione ambjentesh, godinash</t>
  </si>
  <si>
    <t xml:space="preserve">Restaurimi, Rikonstruksioni dhe Rehabilitimi i hapsirave ne Muzeun e Arteve te bukra (Galerisë Kombetare të Arteve) </t>
  </si>
  <si>
    <t xml:space="preserve">Projekti me Rajonin e Pulias per "Parkun e  Artit" </t>
  </si>
  <si>
    <t xml:space="preserve">TVSH per Rikualifikimin hapsires se Parkut te Kinostudios"Parku Artit" </t>
  </si>
  <si>
    <t xml:space="preserve"> Projekt Studim-Projektim </t>
  </si>
  <si>
    <t>Projekti per Rivitalizimin dhe rikualifikimin e territorit te ish Kinostudios "Shqiperia Sot", '"Parku Artit"</t>
  </si>
  <si>
    <t>Ruajtja, mbrojtja dhe promovimin e trashëgimisë kulturore materiale, jomateriale dhe muzeve</t>
  </si>
  <si>
    <t>Emërtimi i Treguesit 1 -Objekte të trashëgimisë arkitektonike, muze  dhe peisazhit të restauruara dhe mirëmbajtura kundrejt totalit.</t>
  </si>
  <si>
    <t>Rehabilitimi i trashëgimisë arkitektonike, muzeve dhe peisazhit përmes rritjes së numrit të monumenteve dhe muzeve të rehabilituara</t>
  </si>
  <si>
    <t xml:space="preserve">Numri i objekteve të trashëgimisë arkitektonike, muze dhe peisazhit të restauruara dhe mirëmbajtura kundrejt totalit; </t>
  </si>
  <si>
    <t xml:space="preserve">Numër vizitoresh në Muze, Monumentet e kulturës dhe Parqe Arkeologjike në funksion të turizmit kulturor; </t>
  </si>
  <si>
    <t>91202AA</t>
  </si>
  <si>
    <t>Produkt I Ri</t>
  </si>
  <si>
    <t>Projekti IPA "MoNA"Realizimi i punimeve të konservimit dhe drenazhimit në Portën me Kulla dhe Nimfeu, qyteti antik Butrint”</t>
  </si>
  <si>
    <t>Projekti IPA "3D-IMP-ACT” Krijimi i një laboratori të ri 3D në IMK”</t>
  </si>
  <si>
    <t>91202AB</t>
  </si>
  <si>
    <t>Objekte të trashëgimisë materiale dhe jomateriale si dhe fondi muzeor kombëtar i  inventarizuar, regjistruar dhe kataloguar në QKIPK. Inventarizim, katalogim, dixhitalizim, monitorim të lëvizjeve të objekteve trashegimisë materiale e jomateriale.</t>
  </si>
  <si>
    <t>91202AC</t>
  </si>
  <si>
    <t>Ruajtja dhe përmirësimi infrastrukturës muzeore, koleksioneve dhe pasurimi i tyre; forcimi i kapaciteteve profesionale. 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</si>
  <si>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 xml:space="preserve">Produkti I Ri </t>
  </si>
  <si>
    <t>Projekte IPA "3D-IMP-ACT” ” Krijimi i një laboratori të ri 3D në IMK”</t>
  </si>
  <si>
    <t>TVSH IPA "3D-IMP-ACT” Krijimi i një laboratori të ri 3D në IMK”</t>
  </si>
  <si>
    <t>Projekte Muzealizimi dhe rikonstruksioni</t>
  </si>
  <si>
    <t>Projekti I Restaurimit dhe Rifolmulimi I  I linjes muzeore ne Muzeun Historik Kombetar-Tirane</t>
  </si>
  <si>
    <t>18AE212</t>
  </si>
  <si>
    <t>Restaurimi Muzeut "Mësonjëtorja e parë shqipe"</t>
  </si>
  <si>
    <t>Kodi i Projektit sipas listes së investimeve</t>
  </si>
  <si>
    <t>Restaurim i kishës së "Shën e Premtes Balldren, Lezhë</t>
  </si>
  <si>
    <t>Restaurim  I Kishës së "Shën Venerandës", Pllanë, Zejmen, Lezhë</t>
  </si>
  <si>
    <t xml:space="preserve">Emërtimi i Treguesit 1 - Mbeshtetja e aktiviteteve ne fushën e trashëgimisë kulturore </t>
  </si>
  <si>
    <t>Emërtimi i Treguesit 2- Raporti i grave artizane të mbështetura financiarisht ndaj totalit të përfituesve</t>
  </si>
  <si>
    <t>91202AD</t>
  </si>
  <si>
    <r>
      <t>Detajimi i Kostos Totale të</t>
    </r>
    <r>
      <rPr>
        <b/>
        <sz val="9"/>
        <color rgb="FFFF0000"/>
        <rFont val="Garamond"/>
        <family val="1"/>
      </rPr>
      <t xml:space="preserve"> Produktit 1 </t>
    </r>
    <r>
      <rPr>
        <b/>
        <sz val="9"/>
        <color theme="1"/>
        <rFont val="Garamond"/>
        <family val="1"/>
      </rPr>
      <t>sipas Artikujve Ekonomikë</t>
    </r>
  </si>
  <si>
    <t xml:space="preserve">Projekti Unesco "Inventarizimi me bazë Komunitare të Trashëgimisë Kulturore Jomateriale" </t>
  </si>
  <si>
    <t>TVSH Unesco "Inventarizimi me bazë Komunitare të Trashëgimisë Kulturore Jomateriale" (blerje pajisje)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</si>
</sst>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0.0%"/>
    <numFmt numFmtId="166" formatCode="_(* #,##0_);_(* \(#,##0\);_(* &quot;-&quot;??_);_(@_)"/>
    <numFmt numFmtId="167" formatCode="#,##0.000"/>
  </numFmts>
  <fonts count="6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b/>
      <sz val="9"/>
      <color theme="1"/>
      <name val="Garamond"/>
      <family val="1"/>
    </font>
    <font>
      <sz val="9"/>
      <color theme="1"/>
      <name val="Garamond"/>
      <family val="1"/>
    </font>
    <font>
      <sz val="10"/>
      <name val="Arial"/>
      <family val="2"/>
    </font>
    <font>
      <i/>
      <sz val="9"/>
      <color theme="1"/>
      <name val="Garamond"/>
      <family val="1"/>
    </font>
    <font>
      <b/>
      <sz val="10"/>
      <color theme="1"/>
      <name val="Garamond"/>
      <family val="1"/>
    </font>
    <font>
      <b/>
      <i/>
      <sz val="9"/>
      <color rgb="FFFF0000"/>
      <name val="Garamond"/>
      <family val="1"/>
    </font>
    <font>
      <b/>
      <sz val="9"/>
      <color rgb="FFFF0000"/>
      <name val="Garamond"/>
      <family val="1"/>
    </font>
    <font>
      <b/>
      <sz val="9"/>
      <name val="Garamond"/>
      <family val="1"/>
    </font>
    <font>
      <sz val="12"/>
      <color theme="1"/>
      <name val="Calibri"/>
      <family val="2"/>
      <scheme val="minor"/>
    </font>
    <font>
      <sz val="8"/>
      <color theme="1"/>
      <name val="Times New Roman"/>
      <family val="1"/>
    </font>
    <font>
      <sz val="8"/>
      <name val="Times New Roman"/>
      <family val="1"/>
    </font>
    <font>
      <b/>
      <sz val="8"/>
      <color rgb="FFFF0000"/>
      <name val="Times New Roman"/>
      <family val="1"/>
    </font>
    <font>
      <i/>
      <sz val="8"/>
      <color theme="1"/>
      <name val="Times New Roman"/>
      <family val="1"/>
    </font>
    <font>
      <sz val="10"/>
      <color theme="1"/>
      <name val="Times New Roman"/>
      <family val="1"/>
    </font>
    <font>
      <sz val="10"/>
      <name val="Times New Roman"/>
      <family val="1"/>
    </font>
    <font>
      <i/>
      <sz val="10"/>
      <name val="Times New Roman"/>
      <family val="1"/>
    </font>
    <font>
      <b/>
      <sz val="10"/>
      <color theme="1"/>
      <name val="Times New Roman"/>
      <family val="1"/>
    </font>
    <font>
      <i/>
      <sz val="10"/>
      <color theme="1"/>
      <name val="Times New Roman"/>
      <family val="1"/>
    </font>
    <font>
      <b/>
      <sz val="10"/>
      <name val="Garamond"/>
      <family val="1"/>
    </font>
    <font>
      <sz val="9"/>
      <name val="Garamond"/>
      <family val="1"/>
    </font>
    <font>
      <sz val="10"/>
      <name val="Garamond"/>
      <family val="1"/>
    </font>
    <font>
      <b/>
      <sz val="10"/>
      <color rgb="FFFF0000"/>
      <name val="Garamond"/>
      <family val="1"/>
    </font>
    <font>
      <sz val="10"/>
      <color theme="1"/>
      <name val="Calibri"/>
      <family val="2"/>
      <scheme val="minor"/>
    </font>
    <font>
      <b/>
      <sz val="8"/>
      <color theme="1"/>
      <name val="Times New Roman"/>
      <family val="1"/>
    </font>
    <font>
      <b/>
      <sz val="10"/>
      <color theme="1"/>
      <name val="Calibri"/>
      <family val="2"/>
      <scheme val="minor"/>
    </font>
    <font>
      <b/>
      <sz val="10"/>
      <color rgb="FFFF0000"/>
      <name val="Calibri"/>
      <family val="2"/>
      <scheme val="minor"/>
    </font>
    <font>
      <i/>
      <sz val="10"/>
      <color theme="1"/>
      <name val="Garamond"/>
      <family val="1"/>
    </font>
    <font>
      <b/>
      <i/>
      <sz val="10"/>
      <color rgb="FFFF0000"/>
      <name val="Garamond"/>
      <family val="1"/>
    </font>
    <font>
      <b/>
      <i/>
      <sz val="8"/>
      <color rgb="FFFF0000"/>
      <name val="Times New Roman"/>
      <family val="1"/>
    </font>
    <font>
      <b/>
      <sz val="8"/>
      <color indexed="12"/>
      <name val="Times New Roman"/>
      <family val="1"/>
    </font>
    <font>
      <sz val="8"/>
      <color indexed="12"/>
      <name val="Times New Roman"/>
      <family val="1"/>
    </font>
    <font>
      <sz val="8"/>
      <color rgb="FFFF0000"/>
      <name val="Times New Roman"/>
      <family val="1"/>
    </font>
    <font>
      <sz val="8"/>
      <color indexed="81"/>
      <name val="Tahoma"/>
      <family val="2"/>
    </font>
    <font>
      <sz val="10"/>
      <color theme="0"/>
      <name val="Calibri"/>
      <family val="2"/>
      <scheme val="minor"/>
    </font>
    <font>
      <b/>
      <sz val="10"/>
      <color theme="0"/>
      <name val="Calibri"/>
      <family val="2"/>
      <scheme val="minor"/>
    </font>
    <font>
      <sz val="10"/>
      <color theme="0"/>
      <name val="Times New Roman"/>
      <family val="1"/>
    </font>
    <font>
      <sz val="9"/>
      <name val="Times New Roman"/>
      <family val="1"/>
    </font>
    <font>
      <sz val="9"/>
      <color rgb="FFFF0000"/>
      <name val="Times New Roman"/>
      <family val="1"/>
    </font>
    <font>
      <b/>
      <sz val="9"/>
      <color indexed="81"/>
      <name val="Tahoma"/>
      <family val="2"/>
    </font>
    <font>
      <sz val="9"/>
      <color indexed="81"/>
      <name val="Tahoma"/>
      <family val="2"/>
    </font>
    <font>
      <sz val="9"/>
      <color theme="0"/>
      <name val="Garamond"/>
      <family val="1"/>
    </font>
    <font>
      <sz val="8"/>
      <color theme="1"/>
      <name val="Garamond"/>
      <family val="1"/>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34998626667073579"/>
        <bgColor indexed="64"/>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style="medium">
        <color rgb="FF2E74B5"/>
      </left>
      <right style="medium">
        <color rgb="FF2E74B5"/>
      </right>
      <top style="medium">
        <color rgb="FF2E74B5"/>
      </top>
      <bottom style="thin">
        <color indexed="64"/>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1" fillId="0" borderId="0"/>
    <xf numFmtId="9" fontId="1" fillId="0" borderId="0" applyFont="0" applyFill="0" applyBorder="0" applyAlignment="0" applyProtection="0"/>
    <xf numFmtId="0" fontId="27" fillId="0" borderId="0"/>
    <xf numFmtId="164" fontId="1" fillId="0" borderId="0" applyFont="0" applyFill="0" applyBorder="0" applyAlignment="0" applyProtection="0"/>
  </cellStyleXfs>
  <cellXfs count="429">
    <xf numFmtId="0" fontId="0" fillId="0" borderId="0" xfId="0"/>
    <xf numFmtId="3" fontId="28" fillId="0" borderId="19" xfId="0" applyNumberFormat="1" applyFont="1" applyFill="1" applyBorder="1" applyAlignment="1">
      <alignment horizontal="center" vertical="center" wrapText="1"/>
    </xf>
    <xf numFmtId="0" fontId="23" fillId="33" borderId="19" xfId="0" applyFont="1" applyFill="1" applyBorder="1" applyAlignment="1">
      <alignment horizontal="left" vertical="center" wrapText="1"/>
    </xf>
    <xf numFmtId="0" fontId="33" fillId="0" borderId="0" xfId="0" applyNumberFormat="1" applyFont="1" applyFill="1" applyBorder="1" applyAlignment="1" applyProtection="1">
      <alignment horizontal="center" vertical="center" wrapText="1"/>
    </xf>
    <xf numFmtId="3" fontId="33" fillId="0" borderId="0" xfId="0" applyNumberFormat="1" applyFont="1" applyFill="1" applyBorder="1" applyAlignment="1" applyProtection="1">
      <alignment horizontal="right" vertical="center" wrapText="1"/>
    </xf>
    <xf numFmtId="0" fontId="19" fillId="33" borderId="19" xfId="0" applyFont="1" applyFill="1" applyBorder="1" applyAlignment="1">
      <alignment horizontal="left" vertical="center" wrapText="1"/>
    </xf>
    <xf numFmtId="0" fontId="41" fillId="0" borderId="0" xfId="0" applyFont="1"/>
    <xf numFmtId="0" fontId="41" fillId="0" borderId="0" xfId="0" applyFont="1" applyFill="1" applyBorder="1"/>
    <xf numFmtId="0" fontId="42" fillId="33" borderId="19" xfId="0" applyFont="1" applyFill="1" applyBorder="1" applyAlignment="1">
      <alignment horizontal="left" vertical="center" wrapText="1"/>
    </xf>
    <xf numFmtId="0" fontId="41" fillId="33" borderId="0" xfId="0" applyFont="1" applyFill="1"/>
    <xf numFmtId="0" fontId="23" fillId="33" borderId="17"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6" xfId="0" applyFont="1" applyFill="1" applyBorder="1" applyAlignment="1">
      <alignment vertical="center" wrapText="1"/>
    </xf>
    <xf numFmtId="9" fontId="32" fillId="0" borderId="19" xfId="0" applyNumberFormat="1" applyFont="1" applyFill="1" applyBorder="1" applyAlignment="1">
      <alignment horizontal="center" vertical="center"/>
    </xf>
    <xf numFmtId="0" fontId="18" fillId="33" borderId="16" xfId="0" applyFont="1" applyFill="1" applyBorder="1" applyAlignment="1">
      <alignment horizontal="left" vertical="center" wrapText="1"/>
    </xf>
    <xf numFmtId="0" fontId="23" fillId="33" borderId="16" xfId="0" applyFont="1" applyFill="1" applyBorder="1" applyAlignment="1">
      <alignment vertical="center" wrapText="1"/>
    </xf>
    <xf numFmtId="4" fontId="41" fillId="0" borderId="0" xfId="0" applyNumberFormat="1" applyFont="1"/>
    <xf numFmtId="0" fontId="23" fillId="33" borderId="15" xfId="0" applyFont="1" applyFill="1" applyBorder="1" applyAlignment="1">
      <alignment horizontal="center" vertical="center" wrapText="1"/>
    </xf>
    <xf numFmtId="3" fontId="32" fillId="0" borderId="19" xfId="0" applyNumberFormat="1" applyFont="1" applyFill="1" applyBorder="1" applyAlignment="1">
      <alignment horizontal="center" vertical="center" wrapText="1"/>
    </xf>
    <xf numFmtId="3" fontId="33" fillId="0" borderId="19" xfId="0" applyNumberFormat="1" applyFont="1" applyFill="1" applyBorder="1" applyAlignment="1">
      <alignment horizontal="center" vertical="center"/>
    </xf>
    <xf numFmtId="3" fontId="18" fillId="33" borderId="16" xfId="0" applyNumberFormat="1" applyFont="1" applyFill="1" applyBorder="1" applyAlignment="1">
      <alignment horizontal="center" vertical="center" wrapText="1"/>
    </xf>
    <xf numFmtId="165" fontId="18" fillId="33" borderId="15" xfId="0" applyNumberFormat="1" applyFont="1" applyFill="1" applyBorder="1" applyAlignment="1">
      <alignment horizontal="center" vertical="center"/>
    </xf>
    <xf numFmtId="3" fontId="41" fillId="0" borderId="0" xfId="0" applyNumberFormat="1" applyFont="1"/>
    <xf numFmtId="0" fontId="18" fillId="33" borderId="16" xfId="0" applyFont="1" applyFill="1" applyBorder="1" applyAlignment="1">
      <alignment horizontal="left" vertical="center" wrapText="1" indent="1"/>
    </xf>
    <xf numFmtId="0" fontId="45" fillId="33" borderId="16" xfId="0" applyFont="1" applyFill="1" applyBorder="1" applyAlignment="1">
      <alignment horizontal="left" vertical="center" wrapText="1" indent="1"/>
    </xf>
    <xf numFmtId="3" fontId="34" fillId="0" borderId="19" xfId="0" applyNumberFormat="1" applyFont="1" applyFill="1" applyBorder="1" applyAlignment="1">
      <alignment horizontal="center" vertical="center"/>
    </xf>
    <xf numFmtId="0" fontId="41" fillId="0" borderId="0" xfId="0" applyFont="1" applyAlignment="1">
      <alignment wrapText="1"/>
    </xf>
    <xf numFmtId="165" fontId="41" fillId="0" borderId="0" xfId="43" applyNumberFormat="1" applyFont="1"/>
    <xf numFmtId="0" fontId="46" fillId="33" borderId="20" xfId="0" applyFont="1" applyFill="1" applyBorder="1" applyAlignment="1">
      <alignment horizontal="left" vertical="center" wrapText="1" indent="1"/>
    </xf>
    <xf numFmtId="0" fontId="40" fillId="33" borderId="19" xfId="0" applyFont="1" applyFill="1" applyBorder="1" applyAlignment="1">
      <alignment vertical="center" wrapText="1"/>
    </xf>
    <xf numFmtId="3" fontId="35" fillId="35" borderId="19" xfId="0" applyNumberFormat="1" applyFont="1" applyFill="1" applyBorder="1" applyAlignment="1">
      <alignment horizontal="center" vertical="center"/>
    </xf>
    <xf numFmtId="0" fontId="40" fillId="33" borderId="16" xfId="0" applyFont="1" applyFill="1" applyBorder="1" applyAlignment="1">
      <alignment vertical="center" wrapText="1"/>
    </xf>
    <xf numFmtId="165" fontId="34" fillId="0" borderId="19" xfId="0" applyNumberFormat="1" applyFont="1" applyFill="1" applyBorder="1" applyAlignment="1">
      <alignment horizontal="center" vertical="center"/>
    </xf>
    <xf numFmtId="0" fontId="40" fillId="33" borderId="20" xfId="0" applyFont="1" applyFill="1" applyBorder="1" applyAlignment="1">
      <alignment horizontal="left" vertical="center" wrapText="1" indent="1"/>
    </xf>
    <xf numFmtId="3" fontId="23" fillId="35" borderId="15" xfId="0" applyNumberFormat="1" applyFont="1" applyFill="1" applyBorder="1" applyAlignment="1">
      <alignment horizontal="center" vertical="center"/>
    </xf>
    <xf numFmtId="3" fontId="33" fillId="0" borderId="19" xfId="0" applyNumberFormat="1" applyFont="1" applyFill="1" applyBorder="1" applyAlignment="1">
      <alignment horizontal="center" vertical="center" wrapText="1"/>
    </xf>
    <xf numFmtId="3" fontId="18" fillId="0" borderId="15" xfId="0" applyNumberFormat="1" applyFont="1" applyBorder="1" applyAlignment="1">
      <alignment horizontal="center" vertical="center"/>
    </xf>
    <xf numFmtId="3" fontId="32" fillId="0" borderId="19" xfId="0" applyNumberFormat="1" applyFont="1" applyFill="1" applyBorder="1" applyAlignment="1">
      <alignment horizontal="center" vertical="center"/>
    </xf>
    <xf numFmtId="3" fontId="36" fillId="0" borderId="19" xfId="0" applyNumberFormat="1" applyFont="1" applyFill="1" applyBorder="1" applyAlignment="1">
      <alignment horizontal="center" vertical="center"/>
    </xf>
    <xf numFmtId="165" fontId="36" fillId="0" borderId="19" xfId="0" applyNumberFormat="1" applyFont="1" applyFill="1" applyBorder="1" applyAlignment="1">
      <alignment horizontal="center" vertical="center"/>
    </xf>
    <xf numFmtId="0" fontId="37" fillId="33" borderId="17" xfId="0" applyFont="1" applyFill="1" applyBorder="1" applyAlignment="1">
      <alignment horizontal="center" vertical="center" wrapText="1"/>
    </xf>
    <xf numFmtId="0" fontId="37" fillId="33" borderId="15" xfId="0" applyFont="1" applyFill="1" applyBorder="1" applyAlignment="1">
      <alignment horizontal="center" vertical="center" wrapText="1"/>
    </xf>
    <xf numFmtId="3" fontId="39" fillId="33" borderId="16" xfId="0" applyNumberFormat="1" applyFont="1" applyFill="1" applyBorder="1" applyAlignment="1">
      <alignment horizontal="center" vertical="center" wrapText="1"/>
    </xf>
    <xf numFmtId="0" fontId="39" fillId="33" borderId="16" xfId="0" applyFont="1" applyFill="1" applyBorder="1" applyAlignment="1">
      <alignment horizontal="center" vertical="center" wrapText="1"/>
    </xf>
    <xf numFmtId="165" fontId="39" fillId="33" borderId="15" xfId="0" applyNumberFormat="1" applyFont="1" applyFill="1" applyBorder="1" applyAlignment="1">
      <alignment horizontal="center" vertical="center"/>
    </xf>
    <xf numFmtId="3" fontId="45" fillId="0" borderId="15" xfId="0" applyNumberFormat="1" applyFont="1" applyBorder="1" applyAlignment="1">
      <alignment horizontal="center" vertical="center"/>
    </xf>
    <xf numFmtId="3" fontId="41" fillId="0" borderId="0" xfId="0" applyNumberFormat="1" applyFont="1" applyFill="1" applyBorder="1"/>
    <xf numFmtId="165" fontId="33" fillId="0" borderId="19" xfId="0" applyNumberFormat="1" applyFont="1" applyFill="1" applyBorder="1" applyAlignment="1">
      <alignment horizontal="center" vertical="center"/>
    </xf>
    <xf numFmtId="0" fontId="23" fillId="0" borderId="0" xfId="0" applyFont="1" applyFill="1" applyBorder="1" applyAlignment="1">
      <alignment horizontal="center" vertical="center" wrapText="1"/>
    </xf>
    <xf numFmtId="0" fontId="18" fillId="0" borderId="0" xfId="0" applyFont="1" applyFill="1" applyBorder="1" applyAlignment="1">
      <alignment horizontal="left" vertical="center" wrapText="1"/>
    </xf>
    <xf numFmtId="3" fontId="18" fillId="0" borderId="0" xfId="0" applyNumberFormat="1" applyFont="1" applyFill="1" applyBorder="1" applyAlignment="1">
      <alignment horizontal="center" vertical="center" wrapText="1"/>
    </xf>
    <xf numFmtId="3" fontId="32" fillId="0" borderId="0" xfId="0" applyNumberFormat="1" applyFont="1" applyFill="1" applyBorder="1" applyAlignment="1">
      <alignment horizontal="center" vertical="center"/>
    </xf>
    <xf numFmtId="165" fontId="18" fillId="0" borderId="0" xfId="0" applyNumberFormat="1" applyFont="1" applyFill="1" applyBorder="1" applyAlignment="1">
      <alignment horizontal="center" vertical="center"/>
    </xf>
    <xf numFmtId="0" fontId="32" fillId="0" borderId="0" xfId="0" applyFont="1" applyFill="1" applyBorder="1" applyAlignment="1">
      <alignment vertical="top" wrapText="1"/>
    </xf>
    <xf numFmtId="3" fontId="18" fillId="0" borderId="16" xfId="0" applyNumberFormat="1" applyFont="1" applyFill="1" applyBorder="1" applyAlignment="1">
      <alignment horizontal="center" vertical="center" wrapText="1"/>
    </xf>
    <xf numFmtId="0" fontId="46" fillId="33" borderId="22" xfId="0" applyFont="1" applyFill="1" applyBorder="1" applyAlignment="1">
      <alignment horizontal="left" vertical="center" wrapText="1" indent="1"/>
    </xf>
    <xf numFmtId="0" fontId="33" fillId="0" borderId="0" xfId="0" applyNumberFormat="1" applyFont="1" applyFill="1" applyBorder="1" applyAlignment="1" applyProtection="1">
      <alignment horizontal="left" vertical="center" wrapText="1"/>
    </xf>
    <xf numFmtId="0" fontId="46" fillId="33" borderId="18" xfId="0" applyFont="1" applyFill="1" applyBorder="1" applyAlignment="1">
      <alignment horizontal="left" vertical="center" wrapText="1" indent="1"/>
    </xf>
    <xf numFmtId="0" fontId="40" fillId="0" borderId="0" xfId="0" applyFont="1" applyFill="1" applyBorder="1" applyAlignment="1">
      <alignment horizontal="left" vertical="center" wrapText="1"/>
    </xf>
    <xf numFmtId="9" fontId="40" fillId="0" borderId="0" xfId="0" applyNumberFormat="1" applyFont="1" applyFill="1" applyBorder="1" applyAlignment="1">
      <alignment horizontal="center" vertical="center" wrapText="1"/>
    </xf>
    <xf numFmtId="0" fontId="40" fillId="0" borderId="0" xfId="0" applyFont="1" applyFill="1" applyBorder="1" applyAlignment="1">
      <alignment horizontal="left" vertical="center"/>
    </xf>
    <xf numFmtId="0" fontId="18" fillId="0" borderId="16" xfId="0" applyFont="1" applyFill="1" applyBorder="1" applyAlignment="1">
      <alignment horizontal="center" vertical="center" wrapText="1"/>
    </xf>
    <xf numFmtId="3" fontId="23" fillId="36" borderId="15" xfId="0" applyNumberFormat="1" applyFont="1" applyFill="1" applyBorder="1" applyAlignment="1">
      <alignment horizontal="center" vertical="center"/>
    </xf>
    <xf numFmtId="3" fontId="23" fillId="34" borderId="15" xfId="0" applyNumberFormat="1" applyFont="1" applyFill="1" applyBorder="1" applyAlignment="1">
      <alignment horizontal="center" vertical="center"/>
    </xf>
    <xf numFmtId="3" fontId="23" fillId="0" borderId="15" xfId="0" applyNumberFormat="1" applyFont="1" applyBorder="1" applyAlignment="1">
      <alignment horizontal="center" vertical="center"/>
    </xf>
    <xf numFmtId="0" fontId="19" fillId="33" borderId="17"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6" xfId="0" applyFont="1" applyFill="1" applyBorder="1" applyAlignment="1">
      <alignment vertical="center" wrapText="1"/>
    </xf>
    <xf numFmtId="0" fontId="20" fillId="33" borderId="16" xfId="0" applyFont="1" applyFill="1" applyBorder="1" applyAlignment="1">
      <alignment horizontal="left" vertical="center" wrapText="1"/>
    </xf>
    <xf numFmtId="0" fontId="19" fillId="33" borderId="15" xfId="0" applyFont="1" applyFill="1" applyBorder="1" applyAlignment="1">
      <alignment horizontal="center" vertical="center" wrapText="1"/>
    </xf>
    <xf numFmtId="3" fontId="20" fillId="33" borderId="15" xfId="0" applyNumberFormat="1" applyFont="1" applyFill="1" applyBorder="1" applyAlignment="1">
      <alignment horizontal="center" vertical="center"/>
    </xf>
    <xf numFmtId="3" fontId="20" fillId="33" borderId="16" xfId="0" applyNumberFormat="1" applyFont="1" applyFill="1" applyBorder="1" applyAlignment="1">
      <alignment horizontal="center" vertical="center" wrapText="1"/>
    </xf>
    <xf numFmtId="165" fontId="20" fillId="33" borderId="15" xfId="0" applyNumberFormat="1" applyFont="1" applyFill="1" applyBorder="1" applyAlignment="1">
      <alignment horizontal="center" vertical="center"/>
    </xf>
    <xf numFmtId="0" fontId="20" fillId="33" borderId="17" xfId="0" applyFont="1" applyFill="1" applyBorder="1" applyAlignment="1">
      <alignment horizontal="center" vertical="center" wrapText="1"/>
    </xf>
    <xf numFmtId="0" fontId="38" fillId="33" borderId="16" xfId="0" applyFont="1" applyFill="1" applyBorder="1" applyAlignment="1">
      <alignment horizontal="left" vertical="center" wrapText="1"/>
    </xf>
    <xf numFmtId="3" fontId="20" fillId="33" borderId="19" xfId="0" applyNumberFormat="1" applyFont="1" applyFill="1" applyBorder="1" applyAlignment="1">
      <alignment horizontal="center" vertical="center" wrapText="1"/>
    </xf>
    <xf numFmtId="167" fontId="20" fillId="33" borderId="16" xfId="0" applyNumberFormat="1" applyFont="1" applyFill="1" applyBorder="1" applyAlignment="1">
      <alignment horizontal="center" vertical="center" wrapText="1"/>
    </xf>
    <xf numFmtId="9" fontId="20" fillId="33" borderId="15" xfId="43" applyFont="1" applyFill="1" applyBorder="1" applyAlignment="1">
      <alignment horizontal="center" vertical="center"/>
    </xf>
    <xf numFmtId="3" fontId="20" fillId="33" borderId="15" xfId="43" applyNumberFormat="1" applyFont="1" applyFill="1" applyBorder="1" applyAlignment="1">
      <alignment horizontal="center" vertical="center"/>
    </xf>
    <xf numFmtId="0" fontId="20" fillId="33" borderId="19" xfId="0" applyFont="1" applyFill="1" applyBorder="1" applyAlignment="1">
      <alignment horizontal="left" vertical="center" wrapText="1"/>
    </xf>
    <xf numFmtId="165" fontId="20" fillId="33" borderId="19" xfId="0" applyNumberFormat="1" applyFont="1" applyFill="1" applyBorder="1" applyAlignment="1">
      <alignment horizontal="center" vertical="center"/>
    </xf>
    <xf numFmtId="0" fontId="28" fillId="33" borderId="17" xfId="0" applyFont="1" applyFill="1" applyBorder="1" applyAlignment="1">
      <alignment horizontal="center" vertical="center" wrapText="1"/>
    </xf>
    <xf numFmtId="0" fontId="28" fillId="33" borderId="15" xfId="0" applyFont="1" applyFill="1" applyBorder="1" applyAlignment="1">
      <alignment horizontal="center" vertical="center" wrapText="1"/>
    </xf>
    <xf numFmtId="0" fontId="29" fillId="0" borderId="19" xfId="0" applyFont="1" applyFill="1" applyBorder="1" applyAlignment="1">
      <alignment horizontal="left" vertical="center" wrapText="1"/>
    </xf>
    <xf numFmtId="1" fontId="29" fillId="0" borderId="19" xfId="0" applyNumberFormat="1" applyFont="1" applyFill="1" applyBorder="1" applyAlignment="1">
      <alignment horizontal="center" vertical="center"/>
    </xf>
    <xf numFmtId="9" fontId="29" fillId="0" borderId="19" xfId="43" applyFont="1" applyFill="1" applyBorder="1" applyAlignment="1">
      <alignment horizontal="center" vertical="center"/>
    </xf>
    <xf numFmtId="3" fontId="28" fillId="33" borderId="16" xfId="0" applyNumberFormat="1" applyFont="1" applyFill="1" applyBorder="1" applyAlignment="1">
      <alignment horizontal="center" vertical="center" wrapText="1"/>
    </xf>
    <xf numFmtId="0" fontId="42" fillId="34" borderId="16" xfId="0" applyFont="1" applyFill="1" applyBorder="1" applyAlignment="1">
      <alignment vertical="center" wrapText="1"/>
    </xf>
    <xf numFmtId="0" fontId="29" fillId="0" borderId="19" xfId="0" applyFont="1" applyFill="1" applyBorder="1" applyAlignment="1">
      <alignment vertical="center" wrapText="1"/>
    </xf>
    <xf numFmtId="1" fontId="29" fillId="0" borderId="19" xfId="43" applyNumberFormat="1" applyFont="1" applyFill="1" applyBorder="1" applyAlignment="1">
      <alignment horizontal="center" vertical="center"/>
    </xf>
    <xf numFmtId="0" fontId="30" fillId="34" borderId="16" xfId="0" applyFont="1" applyFill="1" applyBorder="1" applyAlignment="1">
      <alignment horizontal="left" vertical="center" wrapText="1"/>
    </xf>
    <xf numFmtId="0" fontId="28" fillId="33" borderId="16" xfId="0" applyFont="1" applyFill="1" applyBorder="1" applyAlignment="1">
      <alignment horizontal="left" vertical="center" wrapText="1"/>
    </xf>
    <xf numFmtId="0" fontId="42" fillId="33" borderId="17" xfId="0" applyFont="1" applyFill="1" applyBorder="1" applyAlignment="1">
      <alignment horizontal="center" vertical="center" wrapText="1"/>
    </xf>
    <xf numFmtId="0" fontId="42" fillId="33" borderId="15" xfId="0" applyFont="1" applyFill="1" applyBorder="1" applyAlignment="1">
      <alignment horizontal="center" vertical="center" wrapText="1"/>
    </xf>
    <xf numFmtId="165" fontId="28" fillId="33" borderId="15" xfId="0" applyNumberFormat="1" applyFont="1" applyFill="1" applyBorder="1" applyAlignment="1">
      <alignment horizontal="center" vertical="center"/>
    </xf>
    <xf numFmtId="0" fontId="28" fillId="0" borderId="16" xfId="0" applyFont="1" applyBorder="1" applyAlignment="1">
      <alignment horizontal="left" vertical="center" wrapText="1" indent="1"/>
    </xf>
    <xf numFmtId="3" fontId="28" fillId="0" borderId="15" xfId="0" applyNumberFormat="1" applyFont="1" applyBorder="1" applyAlignment="1">
      <alignment horizontal="center" vertical="center"/>
    </xf>
    <xf numFmtId="0" fontId="31" fillId="0" borderId="16" xfId="0" applyFont="1" applyBorder="1" applyAlignment="1">
      <alignment horizontal="left" vertical="center" wrapText="1" indent="1"/>
    </xf>
    <xf numFmtId="3" fontId="31" fillId="0" borderId="15" xfId="0" applyNumberFormat="1" applyFont="1" applyBorder="1" applyAlignment="1">
      <alignment horizontal="center" vertical="center"/>
    </xf>
    <xf numFmtId="165" fontId="31" fillId="0" borderId="15" xfId="0" applyNumberFormat="1" applyFont="1" applyBorder="1" applyAlignment="1">
      <alignment horizontal="center" vertical="center"/>
    </xf>
    <xf numFmtId="9" fontId="28" fillId="0" borderId="15" xfId="43" applyFont="1" applyBorder="1" applyAlignment="1">
      <alignment horizontal="center" vertical="center"/>
    </xf>
    <xf numFmtId="165" fontId="28" fillId="0" borderId="15" xfId="43" applyNumberFormat="1" applyFont="1" applyBorder="1" applyAlignment="1">
      <alignment horizontal="center" vertical="center"/>
    </xf>
    <xf numFmtId="0" fontId="47" fillId="0" borderId="20" xfId="0" applyFont="1" applyBorder="1" applyAlignment="1">
      <alignment horizontal="left" vertical="center" wrapText="1" indent="1"/>
    </xf>
    <xf numFmtId="0" fontId="30" fillId="35" borderId="16" xfId="0" applyFont="1" applyFill="1" applyBorder="1" applyAlignment="1">
      <alignment vertical="center" wrapText="1"/>
    </xf>
    <xf numFmtId="3" fontId="42" fillId="35" borderId="15" xfId="0" applyNumberFormat="1" applyFont="1" applyFill="1" applyBorder="1" applyAlignment="1">
      <alignment horizontal="center" vertical="center"/>
    </xf>
    <xf numFmtId="0" fontId="28" fillId="0" borderId="0" xfId="0" applyFont="1"/>
    <xf numFmtId="0" fontId="28" fillId="0" borderId="19" xfId="0" applyFont="1" applyBorder="1" applyAlignment="1">
      <alignment vertical="center" wrapText="1"/>
    </xf>
    <xf numFmtId="9" fontId="28" fillId="0" borderId="14" xfId="0" applyNumberFormat="1" applyFont="1" applyBorder="1" applyAlignment="1">
      <alignment horizontal="center" vertical="center"/>
    </xf>
    <xf numFmtId="0" fontId="30" fillId="0" borderId="20" xfId="0" applyFont="1" applyBorder="1" applyAlignment="1">
      <alignment horizontal="left" vertical="center" wrapText="1" indent="1"/>
    </xf>
    <xf numFmtId="9" fontId="30" fillId="34" borderId="19" xfId="0" applyNumberFormat="1" applyFont="1" applyFill="1" applyBorder="1" applyAlignment="1">
      <alignment horizontal="center" vertical="center" wrapText="1"/>
    </xf>
    <xf numFmtId="0" fontId="30" fillId="34" borderId="16" xfId="0" applyFont="1" applyFill="1" applyBorder="1" applyAlignment="1">
      <alignment horizontal="left" vertical="center"/>
    </xf>
    <xf numFmtId="0" fontId="47" fillId="0" borderId="22" xfId="0" applyFont="1" applyBorder="1" applyAlignment="1">
      <alignment horizontal="left" vertical="center" wrapText="1" indent="1"/>
    </xf>
    <xf numFmtId="0" fontId="28" fillId="34" borderId="10" xfId="0" applyFont="1" applyFill="1" applyBorder="1" applyAlignment="1">
      <alignment vertical="center"/>
    </xf>
    <xf numFmtId="0" fontId="30" fillId="34" borderId="19" xfId="0" applyFont="1" applyFill="1" applyBorder="1" applyAlignment="1">
      <alignment vertical="center" wrapText="1"/>
    </xf>
    <xf numFmtId="0" fontId="28" fillId="34" borderId="11" xfId="0" applyFont="1" applyFill="1" applyBorder="1" applyAlignment="1">
      <alignment vertical="center"/>
    </xf>
    <xf numFmtId="0" fontId="28" fillId="34" borderId="14" xfId="0" applyFont="1" applyFill="1" applyBorder="1" applyAlignment="1">
      <alignment vertical="center"/>
    </xf>
    <xf numFmtId="0" fontId="30" fillId="34" borderId="19" xfId="0" applyFont="1" applyFill="1" applyBorder="1" applyAlignment="1">
      <alignment horizontal="left" vertical="center" wrapText="1"/>
    </xf>
    <xf numFmtId="0" fontId="30" fillId="36" borderId="16" xfId="0" applyFont="1" applyFill="1" applyBorder="1" applyAlignment="1">
      <alignment vertical="center" wrapText="1"/>
    </xf>
    <xf numFmtId="3" fontId="42" fillId="36" borderId="15" xfId="0" applyNumberFormat="1" applyFont="1" applyFill="1" applyBorder="1" applyAlignment="1">
      <alignment horizontal="center" vertical="center"/>
    </xf>
    <xf numFmtId="3" fontId="42" fillId="34" borderId="15" xfId="0" applyNumberFormat="1" applyFont="1" applyFill="1" applyBorder="1" applyAlignment="1">
      <alignment horizontal="center" vertical="center"/>
    </xf>
    <xf numFmtId="3" fontId="42" fillId="0" borderId="15" xfId="0" applyNumberFormat="1" applyFont="1" applyBorder="1" applyAlignment="1">
      <alignment horizontal="center" vertical="center"/>
    </xf>
    <xf numFmtId="0" fontId="32" fillId="0" borderId="0" xfId="0" applyFont="1" applyFill="1" applyBorder="1" applyAlignment="1">
      <alignment horizontal="center" vertical="center"/>
    </xf>
    <xf numFmtId="0" fontId="20" fillId="33" borderId="19" xfId="0" applyFont="1" applyFill="1" applyBorder="1" applyAlignment="1">
      <alignment horizontal="center" vertical="center" wrapText="1"/>
    </xf>
    <xf numFmtId="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40" fillId="0" borderId="0" xfId="0" applyFont="1" applyFill="1" applyBorder="1" applyAlignment="1">
      <alignment horizontal="center" vertical="center" wrapTex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28" fillId="33" borderId="16"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28" fillId="0" borderId="0" xfId="0" applyFont="1" applyBorder="1"/>
    <xf numFmtId="0" fontId="48" fillId="0" borderId="0" xfId="0" applyFont="1" applyFill="1" applyBorder="1" applyAlignment="1"/>
    <xf numFmtId="0" fontId="29" fillId="0" borderId="0" xfId="0" applyFont="1" applyBorder="1"/>
    <xf numFmtId="0" fontId="42" fillId="35" borderId="19" xfId="0" applyFont="1" applyFill="1" applyBorder="1" applyAlignment="1">
      <alignment horizontal="left" vertical="center" wrapText="1"/>
    </xf>
    <xf numFmtId="0" fontId="42" fillId="35" borderId="19" xfId="0" applyFont="1" applyFill="1" applyBorder="1" applyAlignment="1">
      <alignment horizontal="center" vertical="center" wrapText="1"/>
    </xf>
    <xf numFmtId="0" fontId="28" fillId="33" borderId="19" xfId="0" quotePrefix="1" applyFont="1" applyFill="1" applyBorder="1" applyAlignment="1">
      <alignment horizontal="center" vertical="center" wrapText="1"/>
    </xf>
    <xf numFmtId="0" fontId="42" fillId="38" borderId="19" xfId="0" applyFont="1" applyFill="1" applyBorder="1" applyAlignment="1">
      <alignment vertical="center" wrapText="1"/>
    </xf>
    <xf numFmtId="0" fontId="42" fillId="38" borderId="16" xfId="0" applyFont="1" applyFill="1" applyBorder="1" applyAlignment="1">
      <alignment vertical="center" wrapText="1"/>
    </xf>
    <xf numFmtId="0" fontId="50" fillId="0" borderId="0" xfId="0" applyFont="1"/>
    <xf numFmtId="0" fontId="30" fillId="39" borderId="16" xfId="0" applyFont="1" applyFill="1" applyBorder="1" applyAlignment="1">
      <alignment horizontal="left" vertical="center" wrapText="1"/>
    </xf>
    <xf numFmtId="0" fontId="30" fillId="39" borderId="16" xfId="0" applyFont="1" applyFill="1" applyBorder="1" applyAlignment="1">
      <alignment vertical="center" wrapText="1"/>
    </xf>
    <xf numFmtId="0" fontId="52" fillId="0" borderId="0" xfId="0" applyFont="1"/>
    <xf numFmtId="0" fontId="53" fillId="0" borderId="0" xfId="0" applyFont="1" applyAlignment="1"/>
    <xf numFmtId="0" fontId="53" fillId="0" borderId="0" xfId="0" applyFont="1" applyAlignment="1">
      <alignment horizontal="center"/>
    </xf>
    <xf numFmtId="0" fontId="23" fillId="40" borderId="19" xfId="0" applyFont="1" applyFill="1" applyBorder="1" applyAlignment="1">
      <alignment vertical="center" wrapText="1"/>
    </xf>
    <xf numFmtId="0" fontId="23" fillId="40" borderId="16" xfId="0" applyFont="1" applyFill="1" applyBorder="1" applyAlignment="1">
      <alignment vertical="center" wrapText="1"/>
    </xf>
    <xf numFmtId="3" fontId="18" fillId="0" borderId="15" xfId="43" applyNumberFormat="1" applyFont="1" applyFill="1" applyBorder="1" applyAlignment="1">
      <alignment horizontal="center" vertical="center"/>
    </xf>
    <xf numFmtId="1" fontId="18" fillId="0" borderId="15" xfId="0" applyNumberFormat="1" applyFont="1" applyFill="1" applyBorder="1" applyAlignment="1">
      <alignment horizontal="center" vertical="center"/>
    </xf>
    <xf numFmtId="0" fontId="53" fillId="0" borderId="0" xfId="0" applyFont="1"/>
    <xf numFmtId="0" fontId="18" fillId="0" borderId="16" xfId="0" applyFont="1" applyFill="1" applyBorder="1" applyAlignment="1">
      <alignment vertical="center" wrapText="1"/>
    </xf>
    <xf numFmtId="9" fontId="18" fillId="0" borderId="15" xfId="43" applyNumberFormat="1" applyFont="1" applyFill="1" applyBorder="1" applyAlignment="1">
      <alignment horizontal="center" vertical="center"/>
    </xf>
    <xf numFmtId="0" fontId="18" fillId="0" borderId="15" xfId="43" applyNumberFormat="1" applyFont="1" applyFill="1" applyBorder="1" applyAlignment="1">
      <alignment horizontal="center" vertical="center"/>
    </xf>
    <xf numFmtId="0" fontId="39" fillId="0" borderId="16" xfId="0" applyFont="1" applyFill="1" applyBorder="1" applyAlignment="1">
      <alignment vertical="center" wrapText="1"/>
    </xf>
    <xf numFmtId="9" fontId="39" fillId="0" borderId="15" xfId="43" applyNumberFormat="1" applyFont="1" applyFill="1" applyBorder="1" applyAlignment="1">
      <alignment horizontal="center" vertical="center"/>
    </xf>
    <xf numFmtId="9" fontId="39" fillId="0" borderId="15" xfId="0" applyNumberFormat="1" applyFont="1" applyFill="1" applyBorder="1" applyAlignment="1">
      <alignment horizontal="center" vertical="center"/>
    </xf>
    <xf numFmtId="9" fontId="18" fillId="0" borderId="15" xfId="0" applyNumberFormat="1" applyFont="1" applyFill="1" applyBorder="1" applyAlignment="1">
      <alignment horizontal="center" vertical="center"/>
    </xf>
    <xf numFmtId="0" fontId="18" fillId="0" borderId="16" xfId="0" applyFont="1" applyFill="1" applyBorder="1" applyAlignment="1">
      <alignment horizontal="left" vertical="center" wrapText="1"/>
    </xf>
    <xf numFmtId="0" fontId="39" fillId="0" borderId="15" xfId="43" applyNumberFormat="1" applyFont="1" applyFill="1" applyBorder="1" applyAlignment="1">
      <alignment horizontal="center" vertical="center"/>
    </xf>
    <xf numFmtId="0" fontId="40" fillId="39" borderId="16" xfId="0" applyFont="1" applyFill="1" applyBorder="1" applyAlignment="1">
      <alignment horizontal="left" vertical="center" wrapText="1"/>
    </xf>
    <xf numFmtId="3" fontId="52" fillId="0" borderId="0" xfId="0" applyNumberFormat="1" applyFont="1"/>
    <xf numFmtId="0" fontId="40" fillId="39" borderId="16" xfId="0" applyFont="1" applyFill="1" applyBorder="1" applyAlignment="1">
      <alignment vertical="center" wrapText="1"/>
    </xf>
    <xf numFmtId="0" fontId="52" fillId="0" borderId="0" xfId="0" applyFont="1" applyFill="1" applyBorder="1"/>
    <xf numFmtId="0" fontId="54" fillId="0" borderId="0" xfId="0" applyFont="1" applyFill="1" applyBorder="1" applyAlignment="1">
      <alignment vertical="center" wrapText="1"/>
    </xf>
    <xf numFmtId="0" fontId="54" fillId="0" borderId="0" xfId="0" applyFont="1" applyFill="1" applyBorder="1" applyAlignment="1">
      <alignment vertical="center"/>
    </xf>
    <xf numFmtId="164" fontId="32" fillId="0" borderId="19" xfId="45" applyFont="1" applyFill="1" applyBorder="1" applyAlignment="1">
      <alignment horizontal="center" vertical="center"/>
    </xf>
    <xf numFmtId="0" fontId="52" fillId="0" borderId="0" xfId="0" applyFont="1" applyFill="1" applyBorder="1" applyAlignment="1">
      <alignment horizontal="center" vertical="top" wrapText="1"/>
    </xf>
    <xf numFmtId="3" fontId="52" fillId="0" borderId="0" xfId="0" applyNumberFormat="1" applyFont="1" applyFill="1" applyBorder="1"/>
    <xf numFmtId="164" fontId="34" fillId="0" borderId="19" xfId="45" applyFont="1" applyFill="1" applyBorder="1" applyAlignment="1">
      <alignment horizontal="center" vertical="center"/>
    </xf>
    <xf numFmtId="0" fontId="20" fillId="40" borderId="16" xfId="0" applyFont="1" applyFill="1" applyBorder="1" applyAlignment="1">
      <alignment horizontal="left" vertical="center" wrapText="1"/>
    </xf>
    <xf numFmtId="0" fontId="40" fillId="39" borderId="16" xfId="0" applyFont="1" applyFill="1" applyBorder="1" applyAlignment="1">
      <alignment horizontal="center" vertical="center" wrapText="1"/>
    </xf>
    <xf numFmtId="9" fontId="40" fillId="39" borderId="19" xfId="0" applyNumberFormat="1" applyFont="1" applyFill="1" applyBorder="1" applyAlignment="1">
      <alignment horizontal="center" vertical="center" wrapText="1"/>
    </xf>
    <xf numFmtId="9" fontId="40" fillId="39" borderId="10" xfId="0" applyNumberFormat="1" applyFont="1" applyFill="1" applyBorder="1" applyAlignment="1">
      <alignment vertical="center"/>
    </xf>
    <xf numFmtId="9" fontId="18" fillId="39" borderId="14" xfId="0" applyNumberFormat="1" applyFont="1" applyFill="1" applyBorder="1" applyAlignment="1">
      <alignment vertical="center"/>
    </xf>
    <xf numFmtId="0" fontId="54" fillId="0" borderId="0" xfId="0" applyFont="1" applyFill="1" applyBorder="1" applyAlignment="1">
      <alignment vertical="top" wrapText="1"/>
    </xf>
    <xf numFmtId="0" fontId="40" fillId="39" borderId="10" xfId="0" applyFont="1" applyFill="1" applyBorder="1" applyAlignment="1">
      <alignment horizontal="center" vertical="center" wrapText="1"/>
    </xf>
    <xf numFmtId="166" fontId="33" fillId="0" borderId="0" xfId="45" applyNumberFormat="1" applyFont="1" applyFill="1" applyBorder="1" applyAlignment="1">
      <alignment horizontal="center" vertical="center"/>
    </xf>
    <xf numFmtId="0" fontId="40" fillId="37" borderId="19" xfId="0" applyFont="1" applyFill="1" applyBorder="1" applyAlignment="1">
      <alignment horizontal="left" vertical="center" wrapText="1"/>
    </xf>
    <xf numFmtId="0" fontId="40" fillId="37" borderId="16" xfId="0" applyFont="1" applyFill="1" applyBorder="1" applyAlignment="1">
      <alignment horizontal="center" vertical="center" wrapText="1"/>
    </xf>
    <xf numFmtId="9" fontId="40" fillId="37" borderId="19" xfId="0" applyNumberFormat="1" applyFont="1" applyFill="1" applyBorder="1" applyAlignment="1">
      <alignment horizontal="center" vertical="center" wrapText="1"/>
    </xf>
    <xf numFmtId="0" fontId="40" fillId="37" borderId="10" xfId="0" applyNumberFormat="1" applyFont="1" applyFill="1" applyBorder="1" applyAlignment="1">
      <alignment vertical="center"/>
    </xf>
    <xf numFmtId="0" fontId="18" fillId="37" borderId="14" xfId="0" applyNumberFormat="1" applyFont="1" applyFill="1" applyBorder="1" applyAlignment="1">
      <alignment vertical="center"/>
    </xf>
    <xf numFmtId="3" fontId="55" fillId="0" borderId="0" xfId="45" applyNumberFormat="1" applyFont="1" applyBorder="1" applyAlignment="1">
      <alignment horizontal="center" vertical="center" wrapText="1"/>
    </xf>
    <xf numFmtId="166" fontId="55" fillId="0" borderId="0" xfId="45" applyNumberFormat="1" applyFont="1" applyFill="1" applyBorder="1" applyAlignment="1">
      <alignment horizontal="center" vertical="center" wrapText="1"/>
    </xf>
    <xf numFmtId="0" fontId="40" fillId="39" borderId="19" xfId="0" applyFont="1" applyFill="1" applyBorder="1" applyAlignment="1">
      <alignment horizontal="left" vertical="center" wrapText="1"/>
    </xf>
    <xf numFmtId="0" fontId="40" fillId="39" borderId="10" xfId="0" applyNumberFormat="1" applyFont="1" applyFill="1" applyBorder="1" applyAlignment="1">
      <alignment vertical="center"/>
    </xf>
    <xf numFmtId="0" fontId="18" fillId="39" borderId="14" xfId="0" applyNumberFormat="1" applyFont="1" applyFill="1" applyBorder="1" applyAlignment="1">
      <alignment vertical="center"/>
    </xf>
    <xf numFmtId="166" fontId="56" fillId="0" borderId="0" xfId="45" applyNumberFormat="1" applyFont="1" applyFill="1" applyBorder="1" applyAlignment="1">
      <alignment horizontal="center" vertical="center" wrapText="1"/>
    </xf>
    <xf numFmtId="164" fontId="52" fillId="0" borderId="0" xfId="45" applyFont="1"/>
    <xf numFmtId="164" fontId="41" fillId="0" borderId="0" xfId="45" applyFont="1"/>
    <xf numFmtId="0" fontId="20" fillId="0" borderId="0" xfId="0" applyFont="1"/>
    <xf numFmtId="0" fontId="38" fillId="0" borderId="0" xfId="0" applyFont="1"/>
    <xf numFmtId="0" fontId="59" fillId="0" borderId="0" xfId="0" applyFont="1"/>
    <xf numFmtId="0" fontId="59" fillId="0" borderId="0" xfId="0" applyFont="1" applyFill="1" applyBorder="1"/>
    <xf numFmtId="0" fontId="20" fillId="0" borderId="0" xfId="0" applyFont="1" applyFill="1" applyBorder="1"/>
    <xf numFmtId="0" fontId="38" fillId="0" borderId="0" xfId="0" applyFont="1" applyBorder="1" applyAlignment="1">
      <alignment wrapText="1"/>
    </xf>
    <xf numFmtId="0" fontId="38" fillId="0" borderId="0" xfId="0" applyFont="1" applyFill="1" applyBorder="1" applyAlignment="1">
      <alignment wrapText="1"/>
    </xf>
    <xf numFmtId="0" fontId="59" fillId="0" borderId="0" xfId="0" applyFont="1" applyFill="1" applyBorder="1" applyAlignment="1">
      <alignment wrapText="1"/>
    </xf>
    <xf numFmtId="0" fontId="59" fillId="0" borderId="0" xfId="0" applyFont="1" applyBorder="1" applyAlignment="1">
      <alignment wrapText="1"/>
    </xf>
    <xf numFmtId="0" fontId="38" fillId="0" borderId="0" xfId="0" applyFont="1" applyFill="1" applyBorder="1"/>
    <xf numFmtId="3" fontId="38" fillId="0" borderId="0" xfId="0" applyNumberFormat="1" applyFont="1" applyFill="1" applyBorder="1" applyAlignment="1">
      <alignment wrapText="1"/>
    </xf>
    <xf numFmtId="0" fontId="38" fillId="0" borderId="0" xfId="0" applyFont="1" applyFill="1"/>
    <xf numFmtId="0" fontId="19" fillId="0" borderId="0" xfId="0" applyFont="1" applyAlignment="1"/>
    <xf numFmtId="0" fontId="20" fillId="33" borderId="0" xfId="0" applyFont="1" applyFill="1"/>
    <xf numFmtId="0" fontId="19" fillId="33" borderId="19" xfId="0" applyFont="1" applyFill="1" applyBorder="1" applyAlignment="1">
      <alignment vertical="center" wrapText="1"/>
    </xf>
    <xf numFmtId="37" fontId="20" fillId="33" borderId="15" xfId="45" applyNumberFormat="1" applyFont="1" applyFill="1" applyBorder="1" applyAlignment="1">
      <alignment horizontal="center" vertical="center"/>
    </xf>
    <xf numFmtId="3" fontId="20" fillId="33" borderId="15" xfId="45" applyNumberFormat="1" applyFont="1" applyFill="1" applyBorder="1" applyAlignment="1">
      <alignment horizontal="center" vertical="center"/>
    </xf>
    <xf numFmtId="0" fontId="19" fillId="33" borderId="16" xfId="0" applyFont="1" applyFill="1" applyBorder="1" applyAlignment="1">
      <alignment vertical="center" wrapText="1"/>
    </xf>
    <xf numFmtId="37" fontId="20" fillId="33" borderId="19" xfId="45" applyNumberFormat="1" applyFont="1" applyFill="1" applyBorder="1" applyAlignment="1">
      <alignment horizontal="center" vertical="center" wrapText="1"/>
    </xf>
    <xf numFmtId="0" fontId="25" fillId="33" borderId="16" xfId="0" applyFont="1" applyFill="1" applyBorder="1" applyAlignment="1">
      <alignment horizontal="left" vertical="center" wrapText="1"/>
    </xf>
    <xf numFmtId="0" fontId="20" fillId="33" borderId="19" xfId="0" applyFont="1" applyFill="1" applyBorder="1" applyAlignment="1">
      <alignment horizontal="left" vertical="center" wrapText="1" indent="1"/>
    </xf>
    <xf numFmtId="37" fontId="20" fillId="33" borderId="19" xfId="45" applyNumberFormat="1" applyFont="1" applyFill="1" applyBorder="1" applyAlignment="1">
      <alignment horizontal="center" vertical="center"/>
    </xf>
    <xf numFmtId="0" fontId="22" fillId="33" borderId="19" xfId="0" applyFont="1" applyFill="1" applyBorder="1" applyAlignment="1">
      <alignment horizontal="left" vertical="center" wrapText="1" indent="1"/>
    </xf>
    <xf numFmtId="0" fontId="20" fillId="33" borderId="16" xfId="0" applyFont="1" applyFill="1" applyBorder="1" applyAlignment="1">
      <alignment horizontal="left" vertical="center" wrapText="1" indent="1"/>
    </xf>
    <xf numFmtId="0" fontId="22" fillId="33" borderId="16" xfId="0" applyFont="1" applyFill="1" applyBorder="1" applyAlignment="1">
      <alignment horizontal="left" vertical="center" wrapText="1" indent="1"/>
    </xf>
    <xf numFmtId="37" fontId="22" fillId="33" borderId="19" xfId="45" applyNumberFormat="1" applyFont="1" applyFill="1" applyBorder="1" applyAlignment="1">
      <alignment horizontal="center" vertical="center"/>
    </xf>
    <xf numFmtId="3" fontId="22" fillId="33" borderId="19" xfId="45" applyNumberFormat="1" applyFont="1" applyFill="1" applyBorder="1" applyAlignment="1">
      <alignment horizontal="center" vertical="center"/>
    </xf>
    <xf numFmtId="3" fontId="20" fillId="33" borderId="19" xfId="0" applyNumberFormat="1" applyFont="1" applyFill="1" applyBorder="1" applyAlignment="1">
      <alignment horizontal="center"/>
    </xf>
    <xf numFmtId="37" fontId="22" fillId="33" borderId="19" xfId="45" applyNumberFormat="1" applyFont="1" applyFill="1" applyBorder="1" applyAlignment="1">
      <alignment horizontal="center"/>
    </xf>
    <xf numFmtId="37" fontId="22" fillId="33" borderId="15" xfId="45" applyNumberFormat="1" applyFont="1" applyFill="1" applyBorder="1" applyAlignment="1">
      <alignment horizontal="center" vertical="center"/>
    </xf>
    <xf numFmtId="0" fontId="24" fillId="33" borderId="19" xfId="0" applyFont="1" applyFill="1" applyBorder="1" applyAlignment="1">
      <alignment horizontal="left" vertical="center" wrapText="1" indent="1"/>
    </xf>
    <xf numFmtId="0" fontId="25" fillId="33" borderId="16" xfId="0" applyFont="1" applyFill="1" applyBorder="1" applyAlignment="1">
      <alignment vertical="center" wrapText="1"/>
    </xf>
    <xf numFmtId="3" fontId="19" fillId="33" borderId="15" xfId="0" applyNumberFormat="1" applyFont="1" applyFill="1" applyBorder="1" applyAlignment="1">
      <alignment horizontal="center" vertical="center"/>
    </xf>
    <xf numFmtId="0" fontId="25" fillId="33" borderId="19" xfId="0" applyFont="1" applyFill="1" applyBorder="1" applyAlignment="1">
      <alignment horizontal="left" vertical="center" wrapText="1" indent="1"/>
    </xf>
    <xf numFmtId="37" fontId="19" fillId="33" borderId="19" xfId="45" applyNumberFormat="1" applyFont="1" applyFill="1" applyBorder="1" applyAlignment="1">
      <alignment horizontal="center" vertical="center"/>
    </xf>
    <xf numFmtId="0" fontId="25" fillId="33" borderId="19" xfId="0" applyFont="1" applyFill="1" applyBorder="1" applyAlignment="1">
      <alignment horizontal="left" vertical="center" wrapText="1"/>
    </xf>
    <xf numFmtId="3" fontId="22" fillId="33" borderId="19" xfId="0" applyNumberFormat="1" applyFont="1" applyFill="1" applyBorder="1" applyAlignment="1">
      <alignment horizontal="center" vertical="center"/>
    </xf>
    <xf numFmtId="3" fontId="22" fillId="33" borderId="19" xfId="0" applyNumberFormat="1" applyFont="1" applyFill="1" applyBorder="1" applyAlignment="1">
      <alignment horizontal="center"/>
    </xf>
    <xf numFmtId="3" fontId="22" fillId="33" borderId="19" xfId="43" applyNumberFormat="1" applyFont="1" applyFill="1" applyBorder="1" applyAlignment="1">
      <alignment horizontal="center" vertical="center"/>
    </xf>
    <xf numFmtId="3" fontId="20" fillId="33" borderId="19" xfId="45" applyNumberFormat="1" applyFont="1" applyFill="1" applyBorder="1" applyAlignment="1">
      <alignment horizontal="center"/>
    </xf>
    <xf numFmtId="3" fontId="20" fillId="33" borderId="19" xfId="0" applyNumberFormat="1" applyFont="1" applyFill="1" applyBorder="1" applyAlignment="1">
      <alignment horizontal="center" vertical="center"/>
    </xf>
    <xf numFmtId="3" fontId="20" fillId="33" borderId="19" xfId="43" applyNumberFormat="1" applyFont="1" applyFill="1" applyBorder="1" applyAlignment="1">
      <alignment horizontal="center" vertical="center"/>
    </xf>
    <xf numFmtId="3" fontId="19" fillId="33" borderId="19" xfId="0" applyNumberFormat="1" applyFont="1" applyFill="1" applyBorder="1" applyAlignment="1">
      <alignment horizontal="center" vertical="center"/>
    </xf>
    <xf numFmtId="9" fontId="26" fillId="33" borderId="19" xfId="0" applyNumberFormat="1" applyFont="1" applyFill="1" applyBorder="1" applyAlignment="1">
      <alignment horizontal="center" vertical="center" wrapText="1"/>
    </xf>
    <xf numFmtId="3" fontId="22" fillId="33" borderId="15" xfId="0" applyNumberFormat="1" applyFont="1" applyFill="1" applyBorder="1" applyAlignment="1">
      <alignment horizontal="center" vertical="center"/>
    </xf>
    <xf numFmtId="0" fontId="24" fillId="33" borderId="22" xfId="0" applyFont="1" applyFill="1" applyBorder="1" applyAlignment="1">
      <alignment horizontal="left" vertical="center" wrapText="1" indent="1"/>
    </xf>
    <xf numFmtId="0" fontId="38" fillId="33" borderId="19" xfId="0" applyFont="1" applyFill="1" applyBorder="1" applyAlignment="1">
      <alignment vertical="center" wrapText="1"/>
    </xf>
    <xf numFmtId="9" fontId="38" fillId="33" borderId="19" xfId="0" applyNumberFormat="1" applyFont="1" applyFill="1" applyBorder="1" applyAlignment="1">
      <alignment horizontal="center" vertical="center" wrapText="1"/>
    </xf>
    <xf numFmtId="9" fontId="20" fillId="33" borderId="15" xfId="0" applyNumberFormat="1" applyFont="1" applyFill="1" applyBorder="1" applyAlignment="1">
      <alignment horizontal="center" vertical="center"/>
    </xf>
    <xf numFmtId="37" fontId="20" fillId="33" borderId="19" xfId="45" applyNumberFormat="1" applyFont="1" applyFill="1" applyBorder="1" applyAlignment="1">
      <alignment horizontal="center"/>
    </xf>
    <xf numFmtId="0" fontId="38" fillId="33" borderId="16" xfId="0" applyFont="1" applyFill="1" applyBorder="1" applyAlignment="1">
      <alignment horizontal="center" vertical="center" wrapText="1"/>
    </xf>
    <xf numFmtId="0" fontId="38" fillId="33" borderId="19" xfId="0" applyFont="1" applyFill="1" applyBorder="1" applyAlignment="1">
      <alignment horizontal="center" vertical="center" wrapText="1"/>
    </xf>
    <xf numFmtId="9" fontId="38" fillId="33" borderId="10" xfId="0" applyNumberFormat="1" applyFont="1" applyFill="1" applyBorder="1" applyAlignment="1">
      <alignment horizontal="center" vertical="center"/>
    </xf>
    <xf numFmtId="9" fontId="38" fillId="33" borderId="14" xfId="0" applyNumberFormat="1" applyFont="1" applyFill="1" applyBorder="1" applyAlignment="1">
      <alignment horizontal="center" vertical="center"/>
    </xf>
    <xf numFmtId="3" fontId="25" fillId="33" borderId="15" xfId="0" applyNumberFormat="1" applyFont="1" applyFill="1" applyBorder="1" applyAlignment="1">
      <alignment horizontal="center" vertical="center"/>
    </xf>
    <xf numFmtId="0" fontId="42" fillId="35" borderId="0" xfId="0" applyFont="1" applyFill="1" applyAlignment="1">
      <alignment horizontal="center"/>
    </xf>
    <xf numFmtId="0" fontId="28" fillId="33" borderId="10" xfId="0" applyFont="1" applyFill="1" applyBorder="1" applyAlignment="1">
      <alignment horizontal="left" vertical="center" wrapText="1"/>
    </xf>
    <xf numFmtId="0" fontId="28" fillId="33" borderId="11" xfId="0" applyFont="1" applyFill="1" applyBorder="1" applyAlignment="1">
      <alignment horizontal="left" vertical="center" wrapText="1"/>
    </xf>
    <xf numFmtId="0" fontId="28" fillId="33" borderId="14" xfId="0" applyFont="1" applyFill="1" applyBorder="1" applyAlignment="1">
      <alignment horizontal="left" vertical="center" wrapText="1"/>
    </xf>
    <xf numFmtId="0" fontId="49" fillId="0" borderId="0" xfId="0" applyFont="1" applyFill="1" applyBorder="1" applyAlignment="1">
      <alignment horizontal="left"/>
    </xf>
    <xf numFmtId="0" fontId="28" fillId="35" borderId="10" xfId="0" applyFont="1" applyFill="1" applyBorder="1" applyAlignment="1">
      <alignment horizontal="center" vertical="center"/>
    </xf>
    <xf numFmtId="0" fontId="28" fillId="35" borderId="11" xfId="0" applyFont="1" applyFill="1" applyBorder="1" applyAlignment="1">
      <alignment horizontal="center" vertical="center"/>
    </xf>
    <xf numFmtId="0" fontId="28" fillId="35" borderId="14" xfId="0" applyFont="1" applyFill="1" applyBorder="1" applyAlignment="1">
      <alignment horizontal="center" vertical="center"/>
    </xf>
    <xf numFmtId="49" fontId="28" fillId="33" borderId="10" xfId="0" applyNumberFormat="1" applyFont="1" applyFill="1" applyBorder="1" applyAlignment="1">
      <alignment horizontal="center" vertical="center"/>
    </xf>
    <xf numFmtId="49" fontId="28" fillId="33" borderId="11" xfId="0" applyNumberFormat="1" applyFont="1" applyFill="1" applyBorder="1" applyAlignment="1">
      <alignment horizontal="center" vertical="center"/>
    </xf>
    <xf numFmtId="49" fontId="28" fillId="33" borderId="14" xfId="0" applyNumberFormat="1" applyFont="1" applyFill="1" applyBorder="1" applyAlignment="1">
      <alignment horizontal="center" vertical="center"/>
    </xf>
    <xf numFmtId="0" fontId="28" fillId="33" borderId="10" xfId="0" applyFont="1" applyFill="1" applyBorder="1" applyAlignment="1">
      <alignment horizontal="center" vertical="center" wrapText="1"/>
    </xf>
    <xf numFmtId="0" fontId="28" fillId="33" borderId="11" xfId="0" applyFont="1" applyFill="1" applyBorder="1" applyAlignment="1">
      <alignment horizontal="center" vertical="center" wrapText="1"/>
    </xf>
    <xf numFmtId="0" fontId="28" fillId="33" borderId="14" xfId="0" applyFont="1" applyFill="1" applyBorder="1" applyAlignment="1">
      <alignment horizontal="center" vertical="center" wrapText="1"/>
    </xf>
    <xf numFmtId="0" fontId="42" fillId="35" borderId="11" xfId="0" applyFont="1" applyFill="1" applyBorder="1" applyAlignment="1">
      <alignment horizontal="center" vertical="center" wrapText="1"/>
    </xf>
    <xf numFmtId="0" fontId="42" fillId="35" borderId="14" xfId="0" applyFont="1" applyFill="1" applyBorder="1" applyAlignment="1">
      <alignment horizontal="center" vertical="center" wrapText="1"/>
    </xf>
    <xf numFmtId="0" fontId="28" fillId="33" borderId="18" xfId="0" applyFont="1" applyFill="1" applyBorder="1" applyAlignment="1">
      <alignment horizontal="center" vertical="center" wrapText="1"/>
    </xf>
    <xf numFmtId="0" fontId="28" fillId="33" borderId="16" xfId="0" applyFont="1" applyFill="1" applyBorder="1" applyAlignment="1">
      <alignment horizontal="center" vertical="center" wrapText="1"/>
    </xf>
    <xf numFmtId="0" fontId="28" fillId="0" borderId="13" xfId="0" applyFont="1" applyBorder="1" applyAlignment="1">
      <alignment horizontal="center" wrapText="1"/>
    </xf>
    <xf numFmtId="0" fontId="42" fillId="0" borderId="12" xfId="0" applyFont="1" applyBorder="1" applyAlignment="1">
      <alignment horizontal="center" wrapText="1"/>
    </xf>
    <xf numFmtId="9" fontId="28" fillId="34" borderId="10" xfId="0" applyNumberFormat="1" applyFont="1" applyFill="1" applyBorder="1" applyAlignment="1">
      <alignment horizontal="center" vertical="center"/>
    </xf>
    <xf numFmtId="9" fontId="28" fillId="34" borderId="11" xfId="0" applyNumberFormat="1" applyFont="1" applyFill="1" applyBorder="1" applyAlignment="1">
      <alignment horizontal="center" vertical="center"/>
    </xf>
    <xf numFmtId="9" fontId="28" fillId="34" borderId="14" xfId="0" applyNumberFormat="1" applyFont="1" applyFill="1" applyBorder="1" applyAlignment="1">
      <alignment horizontal="center" vertical="center"/>
    </xf>
    <xf numFmtId="0" fontId="28" fillId="33" borderId="10" xfId="0" applyFont="1" applyFill="1" applyBorder="1" applyAlignment="1">
      <alignment horizontal="center" vertical="center"/>
    </xf>
    <xf numFmtId="0" fontId="28" fillId="33" borderId="11" xfId="0" applyFont="1" applyFill="1" applyBorder="1" applyAlignment="1">
      <alignment horizontal="center" vertical="center"/>
    </xf>
    <xf numFmtId="0" fontId="28" fillId="33" borderId="14" xfId="0" applyFont="1" applyFill="1" applyBorder="1" applyAlignment="1">
      <alignment horizontal="center" vertical="center"/>
    </xf>
    <xf numFmtId="0" fontId="42" fillId="34" borderId="10" xfId="0" applyFont="1" applyFill="1" applyBorder="1" applyAlignment="1">
      <alignment horizontal="center" vertical="center" wrapText="1"/>
    </xf>
    <xf numFmtId="0" fontId="42" fillId="34" borderId="11" xfId="0" applyFont="1" applyFill="1" applyBorder="1" applyAlignment="1">
      <alignment horizontal="center" vertical="center" wrapText="1"/>
    </xf>
    <xf numFmtId="0" fontId="42" fillId="34" borderId="14" xfId="0" applyFont="1" applyFill="1" applyBorder="1" applyAlignment="1">
      <alignment horizontal="center" vertical="center" wrapText="1"/>
    </xf>
    <xf numFmtId="9" fontId="28" fillId="34" borderId="12" xfId="0" applyNumberFormat="1" applyFont="1" applyFill="1" applyBorder="1" applyAlignment="1">
      <alignment horizontal="center" vertical="center"/>
    </xf>
    <xf numFmtId="9" fontId="28" fillId="34" borderId="13" xfId="0" applyNumberFormat="1" applyFont="1" applyFill="1" applyBorder="1" applyAlignment="1">
      <alignment horizontal="center" vertical="center"/>
    </xf>
    <xf numFmtId="0" fontId="42" fillId="34" borderId="10" xfId="0" applyFont="1" applyFill="1" applyBorder="1" applyAlignment="1">
      <alignment horizontal="center" vertical="center"/>
    </xf>
    <xf numFmtId="0" fontId="42" fillId="34" borderId="11" xfId="0" applyFont="1" applyFill="1" applyBorder="1" applyAlignment="1">
      <alignment horizontal="center" vertical="center"/>
    </xf>
    <xf numFmtId="0" fontId="42" fillId="34" borderId="14" xfId="0" applyFont="1" applyFill="1" applyBorder="1" applyAlignment="1">
      <alignment horizontal="center" vertical="center"/>
    </xf>
    <xf numFmtId="0" fontId="42" fillId="38" borderId="10" xfId="0" applyFont="1" applyFill="1" applyBorder="1" applyAlignment="1">
      <alignment horizontal="center" vertical="center"/>
    </xf>
    <xf numFmtId="0" fontId="42" fillId="38" borderId="11" xfId="0" applyFont="1" applyFill="1" applyBorder="1" applyAlignment="1">
      <alignment horizontal="center" vertical="center"/>
    </xf>
    <xf numFmtId="0" fontId="42" fillId="38" borderId="14" xfId="0" applyFont="1" applyFill="1" applyBorder="1" applyAlignment="1">
      <alignment horizontal="center" vertical="center"/>
    </xf>
    <xf numFmtId="0" fontId="29" fillId="39" borderId="19" xfId="0" applyFont="1" applyFill="1" applyBorder="1" applyAlignment="1">
      <alignment horizontal="center" vertical="center"/>
    </xf>
    <xf numFmtId="0" fontId="29" fillId="0" borderId="19" xfId="0" applyFont="1" applyFill="1" applyBorder="1" applyAlignment="1">
      <alignment horizontal="center" vertical="center"/>
    </xf>
    <xf numFmtId="0" fontId="29" fillId="33" borderId="10" xfId="0" applyFont="1" applyFill="1" applyBorder="1" applyAlignment="1">
      <alignment horizontal="left" vertical="center" wrapText="1"/>
    </xf>
    <xf numFmtId="0" fontId="29" fillId="33" borderId="11" xfId="0" applyFont="1" applyFill="1" applyBorder="1" applyAlignment="1">
      <alignment horizontal="left" vertical="center" wrapText="1"/>
    </xf>
    <xf numFmtId="0" fontId="29" fillId="33" borderId="14" xfId="0" applyFont="1" applyFill="1" applyBorder="1" applyAlignment="1">
      <alignment horizontal="left" vertical="center" wrapText="1"/>
    </xf>
    <xf numFmtId="0" fontId="28" fillId="0" borderId="19" xfId="0" applyFont="1" applyFill="1" applyBorder="1" applyAlignment="1">
      <alignment horizontal="center" vertical="center"/>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4" xfId="0" applyFont="1" applyBorder="1" applyAlignment="1">
      <alignment horizontal="left" vertical="center" wrapText="1"/>
    </xf>
    <xf numFmtId="0" fontId="29" fillId="38" borderId="19" xfId="0" applyFont="1" applyFill="1" applyBorder="1" applyAlignment="1">
      <alignment horizontal="left" vertical="center" wrapText="1"/>
    </xf>
    <xf numFmtId="0" fontId="28" fillId="38" borderId="10" xfId="0" applyFont="1" applyFill="1" applyBorder="1" applyAlignment="1">
      <alignment horizontal="left" vertical="center" wrapText="1"/>
    </xf>
    <xf numFmtId="0" fontId="28" fillId="38" borderId="11" xfId="0" applyFont="1" applyFill="1" applyBorder="1" applyAlignment="1">
      <alignment horizontal="left" vertical="center" wrapText="1"/>
    </xf>
    <xf numFmtId="0" fontId="28" fillId="38" borderId="14" xfId="0" applyFont="1" applyFill="1" applyBorder="1" applyAlignment="1">
      <alignment horizontal="left" vertical="center" wrapText="1"/>
    </xf>
    <xf numFmtId="0" fontId="30" fillId="35" borderId="0" xfId="0" applyFont="1" applyFill="1" applyAlignment="1">
      <alignment horizontal="center"/>
    </xf>
    <xf numFmtId="49" fontId="28" fillId="0" borderId="19" xfId="0" quotePrefix="1" applyNumberFormat="1" applyFont="1" applyFill="1" applyBorder="1" applyAlignment="1">
      <alignment horizontal="center" vertical="center"/>
    </xf>
    <xf numFmtId="49" fontId="28" fillId="0" borderId="19" xfId="0" applyNumberFormat="1" applyFont="1" applyFill="1" applyBorder="1" applyAlignment="1">
      <alignment horizontal="center" vertical="center"/>
    </xf>
    <xf numFmtId="0" fontId="42" fillId="0" borderId="10" xfId="0" applyFont="1" applyBorder="1" applyAlignment="1">
      <alignment horizontal="center"/>
    </xf>
    <xf numFmtId="0" fontId="42" fillId="0" borderId="11" xfId="0" applyFont="1" applyBorder="1" applyAlignment="1">
      <alignment horizontal="center"/>
    </xf>
    <xf numFmtId="0" fontId="42" fillId="0" borderId="14" xfId="0" applyFont="1" applyBorder="1" applyAlignment="1">
      <alignment horizontal="center"/>
    </xf>
    <xf numFmtId="0" fontId="43" fillId="0" borderId="12" xfId="0" applyFont="1" applyBorder="1" applyAlignment="1">
      <alignment horizontal="center" wrapText="1"/>
    </xf>
    <xf numFmtId="9" fontId="40" fillId="40" borderId="10" xfId="0" applyNumberFormat="1" applyFont="1" applyFill="1" applyBorder="1" applyAlignment="1">
      <alignment horizontal="center" vertical="center"/>
    </xf>
    <xf numFmtId="9" fontId="40" fillId="40" borderId="11" xfId="0" applyNumberFormat="1" applyFont="1" applyFill="1" applyBorder="1" applyAlignment="1">
      <alignment horizontal="center" vertical="center"/>
    </xf>
    <xf numFmtId="9" fontId="40" fillId="40" borderId="14" xfId="0" applyNumberFormat="1" applyFont="1" applyFill="1" applyBorder="1" applyAlignment="1">
      <alignment horizontal="center" vertic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0" xfId="0" applyFont="1" applyFill="1" applyBorder="1" applyAlignment="1">
      <alignment horizontal="center" vertical="center"/>
    </xf>
    <xf numFmtId="0" fontId="18" fillId="33" borderId="11" xfId="0" applyFont="1" applyFill="1" applyBorder="1" applyAlignment="1">
      <alignment horizontal="center" vertical="center"/>
    </xf>
    <xf numFmtId="0" fontId="18" fillId="33" borderId="14" xfId="0" applyFont="1" applyFill="1" applyBorder="1" applyAlignment="1">
      <alignment horizontal="center" vertical="center"/>
    </xf>
    <xf numFmtId="0" fontId="18" fillId="33" borderId="18" xfId="0"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3" fontId="20" fillId="40" borderId="10" xfId="0" applyNumberFormat="1" applyFont="1" applyFill="1" applyBorder="1" applyAlignment="1">
      <alignment horizontal="center" vertical="center"/>
    </xf>
    <xf numFmtId="3" fontId="20" fillId="40" borderId="11" xfId="0" applyNumberFormat="1" applyFont="1" applyFill="1" applyBorder="1" applyAlignment="1">
      <alignment horizontal="center" vertical="center"/>
    </xf>
    <xf numFmtId="3" fontId="20" fillId="40" borderId="14" xfId="0" applyNumberFormat="1" applyFont="1" applyFill="1" applyBorder="1" applyAlignment="1">
      <alignment horizontal="center" vertical="center"/>
    </xf>
    <xf numFmtId="0" fontId="40" fillId="39" borderId="10" xfId="0" applyFont="1" applyFill="1" applyBorder="1" applyAlignment="1">
      <alignment horizontal="center" vertical="center"/>
    </xf>
    <xf numFmtId="0" fontId="40" fillId="39" borderId="14" xfId="0" applyFont="1" applyFill="1" applyBorder="1" applyAlignment="1">
      <alignment horizontal="center" vertical="center"/>
    </xf>
    <xf numFmtId="0" fontId="32" fillId="0" borderId="10"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14" xfId="0" applyFont="1" applyFill="1" applyBorder="1" applyAlignment="1">
      <alignment horizontal="center" vertical="center" wrapText="1"/>
    </xf>
    <xf numFmtId="9" fontId="39" fillId="34" borderId="10" xfId="0" applyNumberFormat="1" applyFont="1" applyFill="1" applyBorder="1" applyAlignment="1">
      <alignment horizontal="center" vertical="center"/>
    </xf>
    <xf numFmtId="9" fontId="39" fillId="34" borderId="11" xfId="0" applyNumberFormat="1" applyFont="1" applyFill="1" applyBorder="1" applyAlignment="1">
      <alignment horizontal="center" vertical="center"/>
    </xf>
    <xf numFmtId="9" fontId="39" fillId="34" borderId="14" xfId="0" applyNumberFormat="1" applyFont="1" applyFill="1" applyBorder="1" applyAlignment="1">
      <alignment horizontal="center" vertical="center"/>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9" fontId="37" fillId="40" borderId="10" xfId="0" applyNumberFormat="1" applyFont="1" applyFill="1" applyBorder="1" applyAlignment="1">
      <alignment horizontal="center" vertical="center"/>
    </xf>
    <xf numFmtId="9" fontId="37" fillId="40" borderId="12" xfId="0" applyNumberFormat="1" applyFont="1" applyFill="1" applyBorder="1" applyAlignment="1">
      <alignment horizontal="center" vertical="center"/>
    </xf>
    <xf numFmtId="9" fontId="37" fillId="40" borderId="11" xfId="0" applyNumberFormat="1" applyFont="1" applyFill="1" applyBorder="1" applyAlignment="1">
      <alignment horizontal="center" vertical="center"/>
    </xf>
    <xf numFmtId="9" fontId="37" fillId="40" borderId="14" xfId="0" applyNumberFormat="1" applyFont="1" applyFill="1" applyBorder="1" applyAlignment="1">
      <alignment horizontal="center" vertical="center"/>
    </xf>
    <xf numFmtId="0" fontId="33" fillId="33" borderId="19" xfId="0" applyFont="1" applyFill="1" applyBorder="1" applyAlignment="1">
      <alignment horizontal="center" vertical="center" wrapText="1"/>
    </xf>
    <xf numFmtId="0" fontId="32" fillId="39" borderId="10" xfId="0" applyFont="1" applyFill="1" applyBorder="1" applyAlignment="1">
      <alignment horizontal="center" vertical="center" wrapText="1"/>
    </xf>
    <xf numFmtId="0" fontId="32" fillId="39" borderId="11" xfId="0" applyFont="1" applyFill="1" applyBorder="1" applyAlignment="1">
      <alignment horizontal="center" vertical="center" wrapText="1"/>
    </xf>
    <xf numFmtId="0" fontId="32" fillId="39" borderId="14" xfId="0" applyFont="1" applyFill="1" applyBorder="1" applyAlignment="1">
      <alignment horizontal="center" vertical="center" wrapText="1"/>
    </xf>
    <xf numFmtId="0" fontId="32" fillId="0" borderId="19" xfId="0" applyFont="1" applyFill="1" applyBorder="1" applyAlignment="1">
      <alignment horizontal="center" vertical="center" wrapText="1"/>
    </xf>
    <xf numFmtId="0" fontId="32" fillId="0" borderId="19" xfId="0" applyFont="1" applyFill="1" applyBorder="1" applyAlignment="1">
      <alignment horizontal="center" vertical="center"/>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4" xfId="0" applyFont="1" applyFill="1" applyBorder="1" applyAlignment="1">
      <alignment horizontal="center" vertical="center" wrapText="1"/>
    </xf>
    <xf numFmtId="0" fontId="32" fillId="39" borderId="19" xfId="0" applyFont="1" applyFill="1" applyBorder="1" applyAlignment="1">
      <alignment horizontal="center" vertical="center"/>
    </xf>
    <xf numFmtId="0" fontId="33" fillId="39" borderId="10" xfId="0" applyFont="1" applyFill="1" applyBorder="1" applyAlignment="1">
      <alignment horizontal="center" vertical="center" wrapText="1"/>
    </xf>
    <xf numFmtId="0" fontId="33" fillId="39" borderId="11" xfId="0" applyFont="1" applyFill="1" applyBorder="1" applyAlignment="1">
      <alignment horizontal="center" vertical="center" wrapText="1"/>
    </xf>
    <xf numFmtId="0" fontId="33" fillId="39" borderId="14" xfId="0" applyFont="1" applyFill="1" applyBorder="1" applyAlignment="1">
      <alignment horizontal="center" vertical="center" wrapText="1"/>
    </xf>
    <xf numFmtId="0" fontId="33" fillId="0" borderId="19" xfId="0" applyFont="1" applyFill="1" applyBorder="1" applyAlignment="1">
      <alignment horizontal="center" vertical="center"/>
    </xf>
    <xf numFmtId="0" fontId="18" fillId="39" borderId="10" xfId="0" applyFont="1" applyFill="1" applyBorder="1" applyAlignment="1">
      <alignment horizontal="center" vertical="center" wrapText="1"/>
    </xf>
    <xf numFmtId="0" fontId="18" fillId="39" borderId="11" xfId="0" applyFont="1" applyFill="1" applyBorder="1" applyAlignment="1">
      <alignment horizontal="center" vertical="center" wrapText="1"/>
    </xf>
    <xf numFmtId="0" fontId="18" fillId="39" borderId="14" xfId="0" applyFont="1" applyFill="1" applyBorder="1" applyAlignment="1">
      <alignment horizontal="center" vertical="center" wrapText="1"/>
    </xf>
    <xf numFmtId="0" fontId="39" fillId="33" borderId="10" xfId="0" applyFont="1" applyFill="1" applyBorder="1" applyAlignment="1">
      <alignment horizontal="center" vertical="center" wrapText="1"/>
    </xf>
    <xf numFmtId="0" fontId="39" fillId="33" borderId="11" xfId="0" applyFont="1" applyFill="1" applyBorder="1" applyAlignment="1">
      <alignment horizontal="center" vertical="center" wrapText="1"/>
    </xf>
    <xf numFmtId="0" fontId="39" fillId="33" borderId="14" xfId="0" applyFont="1" applyFill="1" applyBorder="1" applyAlignment="1">
      <alignment horizontal="center" vertical="center" wrapText="1"/>
    </xf>
    <xf numFmtId="0" fontId="33" fillId="33" borderId="19" xfId="0" applyFont="1" applyFill="1" applyBorder="1" applyAlignment="1">
      <alignment horizontal="left" vertical="center" wrapText="1"/>
    </xf>
    <xf numFmtId="0" fontId="32" fillId="40" borderId="19" xfId="0" applyFont="1" applyFill="1" applyBorder="1" applyAlignment="1">
      <alignment horizontal="left" vertical="center" wrapText="1"/>
    </xf>
    <xf numFmtId="0" fontId="32" fillId="40" borderId="10" xfId="0" applyFont="1" applyFill="1" applyBorder="1" applyAlignment="1">
      <alignment horizontal="left" vertical="center" wrapText="1"/>
    </xf>
    <xf numFmtId="0" fontId="32" fillId="40" borderId="11" xfId="0" applyFont="1" applyFill="1" applyBorder="1" applyAlignment="1">
      <alignment horizontal="left" vertical="center" wrapText="1"/>
    </xf>
    <xf numFmtId="0" fontId="32" fillId="40" borderId="14" xfId="0" applyFont="1" applyFill="1" applyBorder="1" applyAlignment="1">
      <alignment horizontal="left" vertical="center" wrapText="1"/>
    </xf>
    <xf numFmtId="0" fontId="44" fillId="35" borderId="0" xfId="0" applyFont="1" applyFill="1" applyAlignment="1">
      <alignment horizontal="center"/>
    </xf>
    <xf numFmtId="0" fontId="41" fillId="33" borderId="13" xfId="0" applyFont="1" applyFill="1" applyBorder="1" applyAlignment="1">
      <alignment horizontal="center" wrapText="1"/>
    </xf>
    <xf numFmtId="0" fontId="18" fillId="33" borderId="19" xfId="0" applyFont="1" applyFill="1" applyBorder="1" applyAlignment="1">
      <alignment horizontal="center" vertical="center"/>
    </xf>
    <xf numFmtId="49" fontId="18" fillId="33" borderId="19" xfId="0" quotePrefix="1" applyNumberFormat="1" applyFont="1" applyFill="1" applyBorder="1" applyAlignment="1">
      <alignment horizontal="center" vertical="center"/>
    </xf>
    <xf numFmtId="49" fontId="18" fillId="33" borderId="19" xfId="0" applyNumberFormat="1" applyFont="1" applyFill="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4" xfId="0" applyFont="1" applyBorder="1" applyAlignment="1">
      <alignment horizontal="center"/>
    </xf>
    <xf numFmtId="0" fontId="19" fillId="33" borderId="12" xfId="0" applyFont="1" applyFill="1" applyBorder="1" applyAlignment="1">
      <alignment horizont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60" fillId="33" borderId="10" xfId="0" applyFont="1" applyFill="1" applyBorder="1" applyAlignment="1">
      <alignment horizontal="center" vertical="center"/>
    </xf>
    <xf numFmtId="0" fontId="60" fillId="33" borderId="11" xfId="0" applyFont="1" applyFill="1" applyBorder="1" applyAlignment="1">
      <alignment horizontal="center" vertical="center"/>
    </xf>
    <xf numFmtId="0" fontId="60" fillId="33" borderId="14" xfId="0"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9" fontId="26" fillId="33" borderId="10" xfId="0" applyNumberFormat="1" applyFont="1" applyFill="1" applyBorder="1" applyAlignment="1">
      <alignment horizontal="center" vertical="center" wrapText="1"/>
    </xf>
    <xf numFmtId="9" fontId="26" fillId="33" borderId="11" xfId="0" applyNumberFormat="1" applyFont="1" applyFill="1" applyBorder="1" applyAlignment="1">
      <alignment horizontal="center" vertical="center" wrapText="1"/>
    </xf>
    <xf numFmtId="9" fontId="26" fillId="33" borderId="14" xfId="0" applyNumberFormat="1" applyFont="1" applyFill="1" applyBorder="1" applyAlignment="1">
      <alignment horizontal="center" vertical="center" wrapText="1"/>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38" fillId="33" borderId="10" xfId="0" applyFont="1" applyFill="1" applyBorder="1" applyAlignment="1">
      <alignment horizontal="center" vertical="center" wrapText="1"/>
    </xf>
    <xf numFmtId="0" fontId="38" fillId="33" borderId="11" xfId="0" applyFont="1" applyFill="1" applyBorder="1" applyAlignment="1">
      <alignment horizontal="center" vertical="center" wrapText="1"/>
    </xf>
    <xf numFmtId="0" fontId="38" fillId="33" borderId="14" xfId="0" applyFont="1" applyFill="1" applyBorder="1" applyAlignment="1">
      <alignment horizontal="center" vertical="center" wrapText="1"/>
    </xf>
    <xf numFmtId="0" fontId="20" fillId="33" borderId="10" xfId="0" applyFont="1" applyFill="1" applyBorder="1" applyAlignment="1">
      <alignment horizontal="left" vertical="center" wrapText="1"/>
    </xf>
    <xf numFmtId="0" fontId="20" fillId="33" borderId="11"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4" xfId="0" applyFont="1" applyFill="1" applyBorder="1" applyAlignment="1">
      <alignment horizontal="center" vertical="center"/>
    </xf>
    <xf numFmtId="9" fontId="19" fillId="33" borderId="10" xfId="0" applyNumberFormat="1" applyFont="1" applyFill="1" applyBorder="1" applyAlignment="1">
      <alignment horizontal="center" vertical="center" wrapText="1"/>
    </xf>
    <xf numFmtId="9" fontId="19" fillId="33" borderId="11" xfId="0" applyNumberFormat="1" applyFont="1" applyFill="1" applyBorder="1" applyAlignment="1">
      <alignment horizontal="center" vertical="center" wrapText="1"/>
    </xf>
    <xf numFmtId="9" fontId="19" fillId="33" borderId="14" xfId="0" applyNumberFormat="1" applyFont="1" applyFill="1" applyBorder="1" applyAlignment="1">
      <alignment horizontal="center" vertical="center" wrapText="1"/>
    </xf>
    <xf numFmtId="9" fontId="20" fillId="33" borderId="10" xfId="0" applyNumberFormat="1" applyFont="1" applyFill="1" applyBorder="1" applyAlignment="1">
      <alignment horizontal="center" vertical="center"/>
    </xf>
    <xf numFmtId="9" fontId="20" fillId="33" borderId="14" xfId="0" applyNumberFormat="1" applyFont="1" applyFill="1" applyBorder="1" applyAlignment="1">
      <alignment horizontal="center" vertical="center"/>
    </xf>
    <xf numFmtId="9" fontId="19" fillId="33" borderId="10" xfId="0" applyNumberFormat="1" applyFont="1" applyFill="1" applyBorder="1" applyAlignment="1">
      <alignment horizontal="center" vertical="center"/>
    </xf>
    <xf numFmtId="9" fontId="19" fillId="33" borderId="11" xfId="0" applyNumberFormat="1" applyFont="1" applyFill="1" applyBorder="1" applyAlignment="1">
      <alignment horizontal="center" vertical="center"/>
    </xf>
    <xf numFmtId="9" fontId="19" fillId="33" borderId="14" xfId="0" applyNumberFormat="1" applyFont="1" applyFill="1" applyBorder="1" applyAlignment="1">
      <alignment horizontal="center" vertical="center"/>
    </xf>
    <xf numFmtId="9" fontId="20" fillId="33" borderId="11" xfId="0" applyNumberFormat="1" applyFont="1" applyFill="1" applyBorder="1" applyAlignment="1">
      <alignment horizontal="center" vertical="center"/>
    </xf>
    <xf numFmtId="9" fontId="26" fillId="33" borderId="10" xfId="0" applyNumberFormat="1" applyFont="1" applyFill="1" applyBorder="1" applyAlignment="1">
      <alignment horizontal="center" vertical="center"/>
    </xf>
    <xf numFmtId="9" fontId="26" fillId="33" borderId="14" xfId="0" applyNumberFormat="1" applyFont="1" applyFill="1" applyBorder="1" applyAlignment="1">
      <alignment horizontal="center" vertical="center"/>
    </xf>
    <xf numFmtId="9" fontId="26" fillId="33" borderId="11" xfId="0" applyNumberFormat="1" applyFont="1" applyFill="1" applyBorder="1" applyAlignment="1">
      <alignment horizontal="center" vertical="center"/>
    </xf>
    <xf numFmtId="0" fontId="19" fillId="33" borderId="10" xfId="0" applyFont="1" applyFill="1" applyBorder="1" applyAlignment="1">
      <alignment horizontal="center"/>
    </xf>
    <xf numFmtId="0" fontId="19" fillId="33" borderId="11" xfId="0" applyFont="1" applyFill="1" applyBorder="1" applyAlignment="1">
      <alignment horizontal="center"/>
    </xf>
    <xf numFmtId="0" fontId="19" fillId="33" borderId="14" xfId="0" applyFont="1" applyFill="1" applyBorder="1" applyAlignment="1">
      <alignment horizontal="center"/>
    </xf>
    <xf numFmtId="0" fontId="20" fillId="33" borderId="21"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20" fillId="33" borderId="23" xfId="0" applyFont="1" applyFill="1" applyBorder="1" applyAlignment="1">
      <alignment horizontal="left" vertical="center" wrapText="1"/>
    </xf>
    <xf numFmtId="0" fontId="20" fillId="33" borderId="24" xfId="0" applyFont="1" applyFill="1" applyBorder="1" applyAlignment="1">
      <alignment horizontal="left" vertical="center" wrapText="1"/>
    </xf>
    <xf numFmtId="0" fontId="20" fillId="33" borderId="0"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3" borderId="25" xfId="0" applyFont="1" applyFill="1" applyBorder="1" applyAlignment="1">
      <alignment horizontal="left" vertical="center" wrapText="1"/>
    </xf>
    <xf numFmtId="0" fontId="20" fillId="33" borderId="13" xfId="0" applyFont="1" applyFill="1" applyBorder="1" applyAlignment="1">
      <alignment horizontal="left" vertical="center" wrapText="1"/>
    </xf>
    <xf numFmtId="0" fontId="20" fillId="33" borderId="15" xfId="0" applyFont="1" applyFill="1" applyBorder="1" applyAlignment="1">
      <alignment horizontal="left" vertical="center" wrapText="1"/>
    </xf>
    <xf numFmtId="0" fontId="26" fillId="33" borderId="0" xfId="0" applyFont="1" applyFill="1" applyAlignment="1">
      <alignment horizontal="center"/>
    </xf>
    <xf numFmtId="0" fontId="20" fillId="33" borderId="13" xfId="0" applyFont="1" applyFill="1" applyBorder="1" applyAlignment="1">
      <alignment horizontal="center" wrapText="1"/>
    </xf>
    <xf numFmtId="49" fontId="20" fillId="33" borderId="10" xfId="0" quotePrefix="1" applyNumberFormat="1" applyFont="1" applyFill="1" applyBorder="1" applyAlignment="1">
      <alignment horizontal="center" vertical="center"/>
    </xf>
    <xf numFmtId="49" fontId="20" fillId="33" borderId="11" xfId="0" quotePrefix="1" applyNumberFormat="1" applyFont="1" applyFill="1" applyBorder="1" applyAlignment="1">
      <alignment horizontal="center" vertical="center"/>
    </xf>
    <xf numFmtId="49" fontId="20" fillId="33" borderId="14" xfId="0" quotePrefix="1" applyNumberFormat="1" applyFont="1" applyFill="1" applyBorder="1" applyAlignment="1">
      <alignment horizontal="center" vertical="center"/>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5"/>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J44"/>
  <sheetViews>
    <sheetView tabSelected="1" view="pageBreakPreview" topLeftCell="B1" zoomScale="60" zoomScaleNormal="120" workbookViewId="0">
      <selection activeCell="R8" sqref="R8"/>
    </sheetView>
  </sheetViews>
  <sheetFormatPr defaultRowHeight="11.25" x14ac:dyDescent="0.2"/>
  <cols>
    <col min="1" max="1" width="11.7109375" style="105" customWidth="1"/>
    <col min="2" max="2" width="24" style="105" customWidth="1"/>
    <col min="3" max="3" width="13.28515625" style="105" customWidth="1"/>
    <col min="4" max="4" width="9.5703125" style="105" customWidth="1"/>
    <col min="5" max="5" width="11.42578125" style="105" customWidth="1"/>
    <col min="6" max="6" width="10.42578125" style="105" customWidth="1"/>
    <col min="7" max="7" width="12.140625" style="105" customWidth="1"/>
    <col min="8" max="8" width="10.140625" style="105" customWidth="1"/>
    <col min="9" max="16384" width="9.140625" style="105"/>
  </cols>
  <sheetData>
    <row r="2" spans="2:10" x14ac:dyDescent="0.2">
      <c r="B2" s="248" t="s">
        <v>217</v>
      </c>
      <c r="C2" s="248"/>
      <c r="D2" s="248"/>
      <c r="E2" s="248"/>
      <c r="F2" s="248"/>
      <c r="G2" s="248"/>
      <c r="H2" s="248"/>
    </row>
    <row r="3" spans="2:10" s="134" customFormat="1" x14ac:dyDescent="0.2">
      <c r="E3" s="135"/>
      <c r="F3" s="252"/>
      <c r="G3" s="252"/>
      <c r="H3" s="252"/>
      <c r="I3" s="135"/>
      <c r="J3" s="136"/>
    </row>
    <row r="4" spans="2:10" ht="15.75" customHeight="1" thickBot="1" x14ac:dyDescent="0.25"/>
    <row r="5" spans="2:10" ht="45" customHeight="1" thickBot="1" x14ac:dyDescent="0.25">
      <c r="B5" s="137" t="s">
        <v>218</v>
      </c>
      <c r="C5" s="253" t="s">
        <v>219</v>
      </c>
      <c r="D5" s="254"/>
      <c r="E5" s="254"/>
      <c r="F5" s="254"/>
      <c r="G5" s="254"/>
      <c r="H5" s="255"/>
    </row>
    <row r="6" spans="2:10" ht="38.25" customHeight="1" thickBot="1" x14ac:dyDescent="0.25">
      <c r="B6" s="8" t="s">
        <v>220</v>
      </c>
      <c r="C6" s="256" t="s">
        <v>221</v>
      </c>
      <c r="D6" s="257"/>
      <c r="E6" s="257"/>
      <c r="F6" s="257"/>
      <c r="G6" s="257"/>
      <c r="H6" s="258"/>
    </row>
    <row r="7" spans="2:10" ht="128.25" customHeight="1" thickBot="1" x14ac:dyDescent="0.25">
      <c r="B7" s="8" t="s">
        <v>222</v>
      </c>
      <c r="C7" s="259" t="s">
        <v>223</v>
      </c>
      <c r="D7" s="260"/>
      <c r="E7" s="260"/>
      <c r="F7" s="260"/>
      <c r="G7" s="260"/>
      <c r="H7" s="261"/>
    </row>
    <row r="8" spans="2:10" ht="25.5" customHeight="1" thickBot="1" x14ac:dyDescent="0.25">
      <c r="B8" s="8" t="s">
        <v>224</v>
      </c>
      <c r="C8" s="138" t="s">
        <v>225</v>
      </c>
      <c r="D8" s="262" t="s">
        <v>7</v>
      </c>
      <c r="E8" s="262"/>
      <c r="F8" s="262"/>
      <c r="G8" s="262"/>
      <c r="H8" s="263"/>
    </row>
    <row r="9" spans="2:10" ht="92.25" customHeight="1" thickBot="1" x14ac:dyDescent="0.25">
      <c r="B9" s="8" t="s">
        <v>130</v>
      </c>
      <c r="C9" s="139" t="s">
        <v>131</v>
      </c>
      <c r="D9" s="250" t="s">
        <v>132</v>
      </c>
      <c r="E9" s="250"/>
      <c r="F9" s="250"/>
      <c r="G9" s="250"/>
      <c r="H9" s="251"/>
    </row>
    <row r="10" spans="2:10" ht="136.5" customHeight="1" thickBot="1" x14ac:dyDescent="0.25">
      <c r="B10" s="8" t="s">
        <v>226</v>
      </c>
      <c r="C10" s="139" t="s">
        <v>155</v>
      </c>
      <c r="D10" s="249" t="s">
        <v>227</v>
      </c>
      <c r="E10" s="250"/>
      <c r="F10" s="250"/>
      <c r="G10" s="250"/>
      <c r="H10" s="251"/>
    </row>
    <row r="11" spans="2:10" ht="129.75" customHeight="1" thickBot="1" x14ac:dyDescent="0.25">
      <c r="B11" s="8" t="s">
        <v>43</v>
      </c>
      <c r="C11" s="139" t="s">
        <v>44</v>
      </c>
      <c r="D11" s="250" t="s">
        <v>228</v>
      </c>
      <c r="E11" s="250"/>
      <c r="F11" s="250"/>
      <c r="G11" s="250"/>
      <c r="H11" s="251"/>
    </row>
    <row r="20" ht="15" customHeight="1" x14ac:dyDescent="0.2"/>
    <row r="24" ht="15" customHeight="1" x14ac:dyDescent="0.2"/>
    <row r="28" ht="15" customHeight="1" x14ac:dyDescent="0.2"/>
    <row r="32" ht="15" customHeight="1" x14ac:dyDescent="0.2"/>
    <row r="36" ht="15" customHeight="1" x14ac:dyDescent="0.2"/>
    <row r="40" ht="15" customHeight="1" x14ac:dyDescent="0.2"/>
    <row r="44" ht="15" customHeight="1" x14ac:dyDescent="0.2"/>
  </sheetData>
  <mergeCells count="9">
    <mergeCell ref="B2:H2"/>
    <mergeCell ref="D10:H10"/>
    <mergeCell ref="D11:H11"/>
    <mergeCell ref="F3:H3"/>
    <mergeCell ref="C5:H5"/>
    <mergeCell ref="C6:H6"/>
    <mergeCell ref="C7:H7"/>
    <mergeCell ref="D8:H8"/>
    <mergeCell ref="D9:H9"/>
  </mergeCells>
  <pageMargins left="0.7" right="0.17" top="0.22" bottom="0.17" header="0.17" footer="0.3"/>
  <pageSetup scale="95" orientation="landscape"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E344"/>
  <sheetViews>
    <sheetView view="pageBreakPreview" topLeftCell="A128" zoomScale="60" zoomScaleNormal="140" workbookViewId="0">
      <selection activeCell="A351" sqref="A351"/>
    </sheetView>
  </sheetViews>
  <sheetFormatPr defaultRowHeight="11.25" x14ac:dyDescent="0.2"/>
  <cols>
    <col min="1" max="1" width="22.28515625" style="105" customWidth="1"/>
    <col min="2" max="2" width="8.85546875" style="105" customWidth="1"/>
    <col min="3" max="3" width="9.140625" style="105" customWidth="1"/>
    <col min="4" max="4" width="8.5703125" style="105" customWidth="1"/>
    <col min="5" max="5" width="9.85546875" style="105" customWidth="1"/>
    <col min="6" max="16384" width="9.140625" style="105"/>
  </cols>
  <sheetData>
    <row r="1" spans="1:5" ht="12" thickBot="1" x14ac:dyDescent="0.25">
      <c r="A1" s="266" t="s">
        <v>229</v>
      </c>
      <c r="B1" s="266"/>
      <c r="C1" s="266"/>
      <c r="D1" s="266"/>
      <c r="E1" s="266"/>
    </row>
    <row r="2" spans="1:5" ht="24.75" customHeight="1" x14ac:dyDescent="0.2">
      <c r="A2" s="267" t="s">
        <v>42</v>
      </c>
      <c r="B2" s="267"/>
      <c r="C2" s="267"/>
      <c r="D2" s="267"/>
      <c r="E2" s="267"/>
    </row>
    <row r="3" spans="1:5" ht="12" thickBot="1" x14ac:dyDescent="0.25">
      <c r="A3" s="298" t="s">
        <v>129</v>
      </c>
      <c r="B3" s="298"/>
      <c r="C3" s="298"/>
      <c r="D3" s="298"/>
      <c r="E3" s="298"/>
    </row>
    <row r="4" spans="1:5" ht="21.75" thickBot="1" x14ac:dyDescent="0.25">
      <c r="A4" s="8" t="s">
        <v>21</v>
      </c>
      <c r="B4" s="290" t="s">
        <v>130</v>
      </c>
      <c r="C4" s="290"/>
      <c r="D4" s="290"/>
      <c r="E4" s="290"/>
    </row>
    <row r="5" spans="1:5" ht="12" thickBot="1" x14ac:dyDescent="0.25">
      <c r="A5" s="8" t="s">
        <v>4</v>
      </c>
      <c r="B5" s="299" t="s">
        <v>131</v>
      </c>
      <c r="C5" s="300"/>
      <c r="D5" s="300"/>
      <c r="E5" s="300"/>
    </row>
    <row r="6" spans="1:5" ht="21.75" thickBot="1" x14ac:dyDescent="0.25">
      <c r="A6" s="8" t="s">
        <v>26</v>
      </c>
      <c r="B6" s="259" t="s">
        <v>41</v>
      </c>
      <c r="C6" s="260"/>
      <c r="D6" s="260"/>
      <c r="E6" s="261"/>
    </row>
    <row r="7" spans="1:5" ht="12" thickBot="1" x14ac:dyDescent="0.25">
      <c r="A7" s="301" t="s">
        <v>7</v>
      </c>
      <c r="B7" s="302"/>
      <c r="C7" s="302"/>
      <c r="D7" s="302"/>
      <c r="E7" s="303"/>
    </row>
    <row r="8" spans="1:5" ht="12" thickBot="1" x14ac:dyDescent="0.25">
      <c r="A8" s="291" t="s">
        <v>132</v>
      </c>
      <c r="B8" s="292"/>
      <c r="C8" s="292"/>
      <c r="D8" s="292"/>
      <c r="E8" s="293"/>
    </row>
    <row r="9" spans="1:5" ht="12" thickBot="1" x14ac:dyDescent="0.25">
      <c r="A9" s="291"/>
      <c r="B9" s="292"/>
      <c r="C9" s="292"/>
      <c r="D9" s="292"/>
      <c r="E9" s="293"/>
    </row>
    <row r="10" spans="1:5" ht="54" customHeight="1" thickBot="1" x14ac:dyDescent="0.25">
      <c r="A10" s="291"/>
      <c r="B10" s="292"/>
      <c r="C10" s="292"/>
      <c r="D10" s="292"/>
      <c r="E10" s="293"/>
    </row>
    <row r="11" spans="1:5" ht="39" customHeight="1" thickBot="1" x14ac:dyDescent="0.25">
      <c r="A11" s="140" t="s">
        <v>10</v>
      </c>
      <c r="B11" s="294" t="s">
        <v>133</v>
      </c>
      <c r="C11" s="294"/>
      <c r="D11" s="294"/>
      <c r="E11" s="294"/>
    </row>
    <row r="12" spans="1:5" x14ac:dyDescent="0.2">
      <c r="A12" s="264" t="s">
        <v>11</v>
      </c>
      <c r="B12" s="81">
        <v>2019</v>
      </c>
      <c r="C12" s="81">
        <v>2020</v>
      </c>
      <c r="D12" s="81">
        <v>2021</v>
      </c>
      <c r="E12" s="81">
        <v>2022</v>
      </c>
    </row>
    <row r="13" spans="1:5" ht="23.25" customHeight="1" thickBot="1" x14ac:dyDescent="0.25">
      <c r="A13" s="265"/>
      <c r="B13" s="82" t="s">
        <v>6</v>
      </c>
      <c r="C13" s="82" t="s">
        <v>6</v>
      </c>
      <c r="D13" s="82" t="s">
        <v>6</v>
      </c>
      <c r="E13" s="82" t="s">
        <v>6</v>
      </c>
    </row>
    <row r="14" spans="1:5" ht="43.5" customHeight="1" thickBot="1" x14ac:dyDescent="0.25">
      <c r="A14" s="83" t="s">
        <v>134</v>
      </c>
      <c r="B14" s="84">
        <v>5</v>
      </c>
      <c r="C14" s="84">
        <v>4</v>
      </c>
      <c r="D14" s="84">
        <v>5</v>
      </c>
      <c r="E14" s="84">
        <v>4</v>
      </c>
    </row>
    <row r="15" spans="1:5" ht="56.25" customHeight="1" thickBot="1" x14ac:dyDescent="0.25">
      <c r="A15" s="83" t="s">
        <v>135</v>
      </c>
      <c r="B15" s="84">
        <v>1</v>
      </c>
      <c r="C15" s="84">
        <v>2</v>
      </c>
      <c r="D15" s="84">
        <v>2</v>
      </c>
      <c r="E15" s="84">
        <v>2</v>
      </c>
    </row>
    <row r="16" spans="1:5" ht="46.5" customHeight="1" thickBot="1" x14ac:dyDescent="0.25">
      <c r="A16" s="83" t="s">
        <v>136</v>
      </c>
      <c r="B16" s="84">
        <v>5</v>
      </c>
      <c r="C16" s="84">
        <v>10</v>
      </c>
      <c r="D16" s="84">
        <v>10</v>
      </c>
      <c r="E16" s="84">
        <v>10</v>
      </c>
    </row>
    <row r="17" spans="1:5" ht="31.5" customHeight="1" thickBot="1" x14ac:dyDescent="0.25">
      <c r="A17" s="141" t="s">
        <v>12</v>
      </c>
      <c r="B17" s="295" t="s">
        <v>137</v>
      </c>
      <c r="C17" s="296"/>
      <c r="D17" s="296"/>
      <c r="E17" s="297"/>
    </row>
    <row r="18" spans="1:5" ht="18.75" customHeight="1" thickBot="1" x14ac:dyDescent="0.25">
      <c r="A18" s="259" t="s">
        <v>13</v>
      </c>
      <c r="B18" s="260"/>
      <c r="C18" s="260"/>
      <c r="D18" s="260"/>
      <c r="E18" s="261"/>
    </row>
    <row r="19" spans="1:5" ht="63.75" customHeight="1" thickBot="1" x14ac:dyDescent="0.25">
      <c r="A19" s="88" t="s">
        <v>138</v>
      </c>
      <c r="B19" s="84">
        <v>6</v>
      </c>
      <c r="C19" s="84">
        <v>5</v>
      </c>
      <c r="D19" s="84">
        <v>4</v>
      </c>
      <c r="E19" s="84">
        <v>3</v>
      </c>
    </row>
    <row r="20" spans="1:5" s="142" customFormat="1" ht="49.5" customHeight="1" thickBot="1" x14ac:dyDescent="0.25">
      <c r="A20" s="83" t="s">
        <v>230</v>
      </c>
      <c r="B20" s="85">
        <v>0.36</v>
      </c>
      <c r="C20" s="85">
        <v>0.4</v>
      </c>
      <c r="D20" s="85">
        <v>0.45</v>
      </c>
      <c r="E20" s="85">
        <v>0.5</v>
      </c>
    </row>
    <row r="21" spans="1:5" ht="51" customHeight="1" thickBot="1" x14ac:dyDescent="0.25">
      <c r="A21" s="106" t="s">
        <v>139</v>
      </c>
      <c r="B21" s="107">
        <v>0.2</v>
      </c>
      <c r="C21" s="107">
        <v>0.25</v>
      </c>
      <c r="D21" s="107">
        <v>0.3</v>
      </c>
      <c r="E21" s="107">
        <v>0.4</v>
      </c>
    </row>
    <row r="22" spans="1:5" ht="30" customHeight="1" thickBot="1" x14ac:dyDescent="0.25">
      <c r="A22" s="83" t="s">
        <v>140</v>
      </c>
      <c r="B22" s="89">
        <v>0</v>
      </c>
      <c r="C22" s="89">
        <v>0</v>
      </c>
      <c r="D22" s="89">
        <v>0</v>
      </c>
      <c r="E22" s="89">
        <v>0</v>
      </c>
    </row>
    <row r="23" spans="1:5" ht="49.5" customHeight="1" thickBot="1" x14ac:dyDescent="0.25">
      <c r="A23" s="83" t="s">
        <v>141</v>
      </c>
      <c r="B23" s="85">
        <v>0.59</v>
      </c>
      <c r="C23" s="85">
        <v>0.6</v>
      </c>
      <c r="D23" s="85">
        <v>0.6</v>
      </c>
      <c r="E23" s="85">
        <v>0.6</v>
      </c>
    </row>
    <row r="24" spans="1:5" ht="20.25" customHeight="1" thickBot="1" x14ac:dyDescent="0.25">
      <c r="A24" s="282" t="s">
        <v>29</v>
      </c>
      <c r="B24" s="283"/>
      <c r="C24" s="283"/>
      <c r="D24" s="283"/>
      <c r="E24" s="284"/>
    </row>
    <row r="25" spans="1:5" ht="12" thickBot="1" x14ac:dyDescent="0.25">
      <c r="A25" s="282" t="s">
        <v>37</v>
      </c>
      <c r="B25" s="283"/>
      <c r="C25" s="283"/>
      <c r="D25" s="283"/>
      <c r="E25" s="284"/>
    </row>
    <row r="26" spans="1:5" ht="12" thickBot="1" x14ac:dyDescent="0.25">
      <c r="A26" s="143" t="s">
        <v>209</v>
      </c>
      <c r="B26" s="285" t="s">
        <v>142</v>
      </c>
      <c r="C26" s="285"/>
      <c r="D26" s="285"/>
      <c r="E26" s="285"/>
    </row>
    <row r="27" spans="1:5" ht="42" customHeight="1" thickBot="1" x14ac:dyDescent="0.25">
      <c r="A27" s="91" t="s">
        <v>9</v>
      </c>
      <c r="B27" s="287" t="s">
        <v>143</v>
      </c>
      <c r="C27" s="288"/>
      <c r="D27" s="288"/>
      <c r="E27" s="289"/>
    </row>
    <row r="28" spans="1:5" ht="12" thickBot="1" x14ac:dyDescent="0.25">
      <c r="A28" s="91" t="s">
        <v>14</v>
      </c>
      <c r="B28" s="290" t="s">
        <v>144</v>
      </c>
      <c r="C28" s="290"/>
      <c r="D28" s="290"/>
      <c r="E28" s="290"/>
    </row>
    <row r="29" spans="1:5" x14ac:dyDescent="0.2">
      <c r="A29" s="264"/>
      <c r="B29" s="92">
        <v>2019</v>
      </c>
      <c r="C29" s="92">
        <v>2020</v>
      </c>
      <c r="D29" s="92">
        <v>2021</v>
      </c>
      <c r="E29" s="92">
        <v>2022</v>
      </c>
    </row>
    <row r="30" spans="1:5" ht="21.75" thickBot="1" x14ac:dyDescent="0.25">
      <c r="A30" s="265"/>
      <c r="B30" s="93" t="s">
        <v>6</v>
      </c>
      <c r="C30" s="93" t="s">
        <v>6</v>
      </c>
      <c r="D30" s="93" t="s">
        <v>6</v>
      </c>
      <c r="E30" s="93" t="s">
        <v>6</v>
      </c>
    </row>
    <row r="31" spans="1:5" ht="12" thickBot="1" x14ac:dyDescent="0.25">
      <c r="A31" s="91" t="s">
        <v>8</v>
      </c>
      <c r="B31" s="1">
        <v>24</v>
      </c>
      <c r="C31" s="1">
        <v>25</v>
      </c>
      <c r="D31" s="1">
        <v>25</v>
      </c>
      <c r="E31" s="1">
        <v>25</v>
      </c>
    </row>
    <row r="32" spans="1:5" ht="12" thickBot="1" x14ac:dyDescent="0.25">
      <c r="A32" s="91" t="s">
        <v>15</v>
      </c>
      <c r="B32" s="86">
        <f>B61</f>
        <v>110276</v>
      </c>
      <c r="C32" s="86">
        <f t="shared" ref="C32:E32" si="0">C61</f>
        <v>115276</v>
      </c>
      <c r="D32" s="86">
        <f t="shared" si="0"/>
        <v>115276</v>
      </c>
      <c r="E32" s="86">
        <f t="shared" si="0"/>
        <v>115276</v>
      </c>
    </row>
    <row r="33" spans="1:5" ht="12" thickBot="1" x14ac:dyDescent="0.25">
      <c r="A33" s="91" t="s">
        <v>23</v>
      </c>
      <c r="B33" s="86">
        <f>B32/B31</f>
        <v>4594.833333333333</v>
      </c>
      <c r="C33" s="86">
        <f t="shared" ref="C33:E33" si="1">C32/C31</f>
        <v>4611.04</v>
      </c>
      <c r="D33" s="86">
        <f t="shared" si="1"/>
        <v>4611.04</v>
      </c>
      <c r="E33" s="86">
        <f t="shared" si="1"/>
        <v>4611.04</v>
      </c>
    </row>
    <row r="34" spans="1:5" ht="12" thickBot="1" x14ac:dyDescent="0.25">
      <c r="A34" s="91" t="s">
        <v>16</v>
      </c>
      <c r="B34" s="130" t="s">
        <v>22</v>
      </c>
      <c r="C34" s="94">
        <f>C31/B31-1</f>
        <v>4.1666666666666741E-2</v>
      </c>
      <c r="D34" s="94">
        <f t="shared" ref="D34:E36" si="2">D31/C31-1</f>
        <v>0</v>
      </c>
      <c r="E34" s="94">
        <f t="shared" si="2"/>
        <v>0</v>
      </c>
    </row>
    <row r="35" spans="1:5" ht="12" thickBot="1" x14ac:dyDescent="0.25">
      <c r="A35" s="91" t="s">
        <v>17</v>
      </c>
      <c r="B35" s="130" t="s">
        <v>22</v>
      </c>
      <c r="C35" s="94">
        <f>C32/B32-1</f>
        <v>4.5340781312343648E-2</v>
      </c>
      <c r="D35" s="94">
        <f t="shared" si="2"/>
        <v>0</v>
      </c>
      <c r="E35" s="94">
        <f t="shared" si="2"/>
        <v>0</v>
      </c>
    </row>
    <row r="36" spans="1:5" ht="23.25" thickBot="1" x14ac:dyDescent="0.25">
      <c r="A36" s="91" t="s">
        <v>18</v>
      </c>
      <c r="B36" s="130" t="s">
        <v>22</v>
      </c>
      <c r="C36" s="94">
        <f>C33/B33-1</f>
        <v>3.5271500598499372E-3</v>
      </c>
      <c r="D36" s="94">
        <f t="shared" si="2"/>
        <v>0</v>
      </c>
      <c r="E36" s="94">
        <f t="shared" si="2"/>
        <v>0</v>
      </c>
    </row>
    <row r="37" spans="1:5" ht="17.25" customHeight="1" thickBot="1" x14ac:dyDescent="0.25">
      <c r="A37" s="274" t="s">
        <v>208</v>
      </c>
      <c r="B37" s="275"/>
      <c r="C37" s="275"/>
      <c r="D37" s="275"/>
      <c r="E37" s="276"/>
    </row>
    <row r="38" spans="1:5" x14ac:dyDescent="0.2">
      <c r="A38" s="264"/>
      <c r="B38" s="92">
        <v>2019</v>
      </c>
      <c r="C38" s="92">
        <v>2020</v>
      </c>
      <c r="D38" s="92">
        <v>2021</v>
      </c>
      <c r="E38" s="92">
        <v>2022</v>
      </c>
    </row>
    <row r="39" spans="1:5" ht="21.75" thickBot="1" x14ac:dyDescent="0.25">
      <c r="A39" s="265"/>
      <c r="B39" s="93" t="s">
        <v>6</v>
      </c>
      <c r="C39" s="93" t="s">
        <v>6</v>
      </c>
      <c r="D39" s="93" t="s">
        <v>6</v>
      </c>
      <c r="E39" s="93" t="s">
        <v>6</v>
      </c>
    </row>
    <row r="40" spans="1:5" ht="12" thickBot="1" x14ac:dyDescent="0.25">
      <c r="A40" s="95" t="s">
        <v>0</v>
      </c>
      <c r="B40" s="96">
        <f>B41+B42</f>
        <v>93676</v>
      </c>
      <c r="C40" s="96">
        <f t="shared" ref="C40:E40" si="3">C41+C42</f>
        <v>97676</v>
      </c>
      <c r="D40" s="96">
        <f t="shared" si="3"/>
        <v>97676</v>
      </c>
      <c r="E40" s="96">
        <f t="shared" si="3"/>
        <v>97676</v>
      </c>
    </row>
    <row r="41" spans="1:5" ht="12" thickBot="1" x14ac:dyDescent="0.25">
      <c r="A41" s="97" t="s">
        <v>47</v>
      </c>
      <c r="B41" s="98">
        <v>93676</v>
      </c>
      <c r="C41" s="98">
        <v>97676</v>
      </c>
      <c r="D41" s="98">
        <v>97676</v>
      </c>
      <c r="E41" s="98">
        <v>97676</v>
      </c>
    </row>
    <row r="42" spans="1:5" ht="12" thickBot="1" x14ac:dyDescent="0.25">
      <c r="A42" s="97" t="s">
        <v>48</v>
      </c>
      <c r="B42" s="98"/>
      <c r="C42" s="99"/>
      <c r="D42" s="99"/>
      <c r="E42" s="99"/>
    </row>
    <row r="43" spans="1:5" ht="23.25" thickBot="1" x14ac:dyDescent="0.25">
      <c r="A43" s="95" t="s">
        <v>28</v>
      </c>
      <c r="B43" s="96">
        <f>B44+B45</f>
        <v>16600</v>
      </c>
      <c r="C43" s="96">
        <f t="shared" ref="C43:E43" si="4">C44+C45</f>
        <v>17600</v>
      </c>
      <c r="D43" s="96">
        <f t="shared" si="4"/>
        <v>17600</v>
      </c>
      <c r="E43" s="96">
        <f t="shared" si="4"/>
        <v>17600</v>
      </c>
    </row>
    <row r="44" spans="1:5" ht="12" thickBot="1" x14ac:dyDescent="0.25">
      <c r="A44" s="97" t="s">
        <v>47</v>
      </c>
      <c r="B44" s="98">
        <v>16600</v>
      </c>
      <c r="C44" s="98">
        <v>17600</v>
      </c>
      <c r="D44" s="98">
        <v>17600</v>
      </c>
      <c r="E44" s="98">
        <v>17600</v>
      </c>
    </row>
    <row r="45" spans="1:5" ht="12" thickBot="1" x14ac:dyDescent="0.25">
      <c r="A45" s="97" t="s">
        <v>48</v>
      </c>
      <c r="B45" s="98"/>
      <c r="C45" s="96"/>
      <c r="D45" s="96"/>
      <c r="E45" s="96"/>
    </row>
    <row r="46" spans="1:5" ht="12" thickBot="1" x14ac:dyDescent="0.25">
      <c r="A46" s="95" t="s">
        <v>1</v>
      </c>
      <c r="B46" s="98">
        <v>0</v>
      </c>
      <c r="C46" s="96">
        <v>0</v>
      </c>
      <c r="D46" s="96">
        <v>0</v>
      </c>
      <c r="E46" s="96">
        <v>0</v>
      </c>
    </row>
    <row r="47" spans="1:5" ht="12" thickBot="1" x14ac:dyDescent="0.25">
      <c r="A47" s="97" t="s">
        <v>47</v>
      </c>
      <c r="B47" s="98"/>
      <c r="C47" s="96"/>
      <c r="D47" s="96"/>
      <c r="E47" s="96"/>
    </row>
    <row r="48" spans="1:5" ht="12" thickBot="1" x14ac:dyDescent="0.25">
      <c r="A48" s="97" t="s">
        <v>48</v>
      </c>
      <c r="B48" s="98"/>
      <c r="C48" s="96"/>
      <c r="D48" s="96"/>
      <c r="E48" s="96"/>
    </row>
    <row r="49" spans="1:5" ht="12" thickBot="1" x14ac:dyDescent="0.25">
      <c r="A49" s="95" t="s">
        <v>2</v>
      </c>
      <c r="B49" s="98"/>
      <c r="C49" s="96"/>
      <c r="D49" s="96"/>
      <c r="E49" s="96"/>
    </row>
    <row r="50" spans="1:5" ht="12" thickBot="1" x14ac:dyDescent="0.25">
      <c r="A50" s="97" t="s">
        <v>47</v>
      </c>
      <c r="B50" s="98"/>
      <c r="C50" s="96"/>
      <c r="D50" s="96"/>
      <c r="E50" s="96"/>
    </row>
    <row r="51" spans="1:5" ht="12" thickBot="1" x14ac:dyDescent="0.25">
      <c r="A51" s="97" t="s">
        <v>48</v>
      </c>
      <c r="B51" s="98"/>
      <c r="C51" s="96"/>
      <c r="D51" s="96"/>
      <c r="E51" s="96"/>
    </row>
    <row r="52" spans="1:5" ht="12" thickBot="1" x14ac:dyDescent="0.25">
      <c r="A52" s="95" t="s">
        <v>24</v>
      </c>
      <c r="B52" s="98"/>
      <c r="C52" s="96"/>
      <c r="D52" s="96"/>
      <c r="E52" s="96"/>
    </row>
    <row r="53" spans="1:5" ht="12" thickBot="1" x14ac:dyDescent="0.25">
      <c r="A53" s="97" t="s">
        <v>47</v>
      </c>
      <c r="B53" s="98"/>
      <c r="C53" s="96"/>
      <c r="D53" s="96"/>
      <c r="E53" s="96"/>
    </row>
    <row r="54" spans="1:5" ht="12" thickBot="1" x14ac:dyDescent="0.25">
      <c r="A54" s="97" t="s">
        <v>48</v>
      </c>
      <c r="B54" s="98"/>
      <c r="C54" s="96"/>
      <c r="D54" s="96"/>
      <c r="E54" s="96"/>
    </row>
    <row r="55" spans="1:5" ht="12" thickBot="1" x14ac:dyDescent="0.25">
      <c r="A55" s="95" t="s">
        <v>25</v>
      </c>
      <c r="B55" s="98"/>
      <c r="C55" s="96"/>
      <c r="D55" s="96"/>
      <c r="E55" s="96"/>
    </row>
    <row r="56" spans="1:5" ht="12" thickBot="1" x14ac:dyDescent="0.25">
      <c r="A56" s="97" t="s">
        <v>47</v>
      </c>
      <c r="B56" s="98"/>
      <c r="C56" s="96"/>
      <c r="D56" s="96"/>
      <c r="E56" s="96"/>
    </row>
    <row r="57" spans="1:5" ht="12" thickBot="1" x14ac:dyDescent="0.25">
      <c r="A57" s="97" t="s">
        <v>48</v>
      </c>
      <c r="B57" s="98"/>
      <c r="C57" s="96"/>
      <c r="D57" s="96"/>
      <c r="E57" s="96"/>
    </row>
    <row r="58" spans="1:5" ht="23.25" thickBot="1" x14ac:dyDescent="0.25">
      <c r="A58" s="95" t="s">
        <v>3</v>
      </c>
      <c r="B58" s="98">
        <v>0</v>
      </c>
      <c r="C58" s="96">
        <v>0</v>
      </c>
      <c r="D58" s="96">
        <f>C58*1.03*0.99</f>
        <v>0</v>
      </c>
      <c r="E58" s="96">
        <f>D58*1.03*0.99</f>
        <v>0</v>
      </c>
    </row>
    <row r="59" spans="1:5" ht="12" thickBot="1" x14ac:dyDescent="0.25">
      <c r="A59" s="97" t="s">
        <v>47</v>
      </c>
      <c r="B59" s="98"/>
      <c r="C59" s="100"/>
      <c r="D59" s="100"/>
      <c r="E59" s="100"/>
    </row>
    <row r="60" spans="1:5" ht="12" thickBot="1" x14ac:dyDescent="0.25">
      <c r="A60" s="97" t="s">
        <v>48</v>
      </c>
      <c r="B60" s="98"/>
      <c r="C60" s="101"/>
      <c r="D60" s="100"/>
      <c r="E60" s="100"/>
    </row>
    <row r="61" spans="1:5" ht="12" thickBot="1" x14ac:dyDescent="0.25">
      <c r="A61" s="102" t="s">
        <v>30</v>
      </c>
      <c r="B61" s="98">
        <f>B58+B55+B52+B49+B46+B43+B40</f>
        <v>110276</v>
      </c>
      <c r="C61" s="98">
        <f t="shared" ref="C61:E61" si="5">C58+C55+C52+C49+C46+C43+C40</f>
        <v>115276</v>
      </c>
      <c r="D61" s="98">
        <f t="shared" si="5"/>
        <v>115276</v>
      </c>
      <c r="E61" s="98">
        <f t="shared" si="5"/>
        <v>115276</v>
      </c>
    </row>
    <row r="62" spans="1:5" ht="12" thickBot="1" x14ac:dyDescent="0.25">
      <c r="A62" s="103" t="s">
        <v>31</v>
      </c>
      <c r="B62" s="104">
        <f>IF(B61-B32=0,0,"Error")</f>
        <v>0</v>
      </c>
      <c r="C62" s="104">
        <f>IF(C61-C32=0,0,"Error")</f>
        <v>0</v>
      </c>
      <c r="D62" s="104">
        <f>IF(D61-D32=0,0,"Error")</f>
        <v>0</v>
      </c>
      <c r="E62" s="104">
        <f>IF(E61-E32=0,0,"Error")</f>
        <v>0</v>
      </c>
    </row>
    <row r="63" spans="1:5" ht="18" customHeight="1" thickBot="1" x14ac:dyDescent="0.25">
      <c r="A63" s="144" t="s">
        <v>210</v>
      </c>
      <c r="B63" s="285" t="s">
        <v>145</v>
      </c>
      <c r="C63" s="285"/>
      <c r="D63" s="285"/>
      <c r="E63" s="285"/>
    </row>
    <row r="64" spans="1:5" ht="29.25" customHeight="1" thickBot="1" x14ac:dyDescent="0.25">
      <c r="A64" s="91" t="s">
        <v>9</v>
      </c>
      <c r="B64" s="249" t="s">
        <v>146</v>
      </c>
      <c r="C64" s="250"/>
      <c r="D64" s="250"/>
      <c r="E64" s="251"/>
    </row>
    <row r="65" spans="1:5" ht="16.5" customHeight="1" thickBot="1" x14ac:dyDescent="0.25">
      <c r="A65" s="91" t="s">
        <v>14</v>
      </c>
      <c r="B65" s="286" t="s">
        <v>147</v>
      </c>
      <c r="C65" s="286"/>
      <c r="D65" s="286"/>
      <c r="E65" s="286"/>
    </row>
    <row r="66" spans="1:5" x14ac:dyDescent="0.2">
      <c r="A66" s="264"/>
      <c r="B66" s="92">
        <v>2019</v>
      </c>
      <c r="C66" s="92">
        <v>2020</v>
      </c>
      <c r="D66" s="92">
        <v>2021</v>
      </c>
      <c r="E66" s="92">
        <v>2022</v>
      </c>
    </row>
    <row r="67" spans="1:5" ht="21.75" thickBot="1" x14ac:dyDescent="0.25">
      <c r="A67" s="265"/>
      <c r="B67" s="93" t="s">
        <v>6</v>
      </c>
      <c r="C67" s="93" t="s">
        <v>6</v>
      </c>
      <c r="D67" s="93" t="s">
        <v>6</v>
      </c>
      <c r="E67" s="93" t="s">
        <v>6</v>
      </c>
    </row>
    <row r="68" spans="1:5" ht="12" thickBot="1" x14ac:dyDescent="0.25">
      <c r="A68" s="91" t="s">
        <v>8</v>
      </c>
      <c r="B68" s="1">
        <v>11</v>
      </c>
      <c r="C68" s="1">
        <v>12</v>
      </c>
      <c r="D68" s="1">
        <v>15</v>
      </c>
      <c r="E68" s="1">
        <v>15</v>
      </c>
    </row>
    <row r="69" spans="1:5" ht="12" thickBot="1" x14ac:dyDescent="0.25">
      <c r="A69" s="91" t="s">
        <v>15</v>
      </c>
      <c r="B69" s="86">
        <f>+B98</f>
        <v>50654</v>
      </c>
      <c r="C69" s="86">
        <f>C98</f>
        <v>54724</v>
      </c>
      <c r="D69" s="86">
        <f t="shared" ref="D69:E69" si="6">D98</f>
        <v>69724</v>
      </c>
      <c r="E69" s="86">
        <f t="shared" si="6"/>
        <v>70224</v>
      </c>
    </row>
    <row r="70" spans="1:5" ht="12" thickBot="1" x14ac:dyDescent="0.25">
      <c r="A70" s="91" t="s">
        <v>23</v>
      </c>
      <c r="B70" s="86">
        <f>B69/B68</f>
        <v>4604.909090909091</v>
      </c>
      <c r="C70" s="86">
        <f>C69/C68</f>
        <v>4560.333333333333</v>
      </c>
      <c r="D70" s="86">
        <f>D69/D68</f>
        <v>4648.2666666666664</v>
      </c>
      <c r="E70" s="86">
        <f>E69/E68</f>
        <v>4681.6000000000004</v>
      </c>
    </row>
    <row r="71" spans="1:5" ht="12" thickBot="1" x14ac:dyDescent="0.25">
      <c r="A71" s="91" t="s">
        <v>16</v>
      </c>
      <c r="B71" s="130"/>
      <c r="C71" s="94">
        <f>C68/B68-1</f>
        <v>9.0909090909090828E-2</v>
      </c>
      <c r="D71" s="94">
        <f>D68/C68-1</f>
        <v>0.25</v>
      </c>
      <c r="E71" s="94">
        <f>E68/D68-1</f>
        <v>0</v>
      </c>
    </row>
    <row r="72" spans="1:5" ht="12" thickBot="1" x14ac:dyDescent="0.25">
      <c r="A72" s="91" t="s">
        <v>17</v>
      </c>
      <c r="B72" s="130"/>
      <c r="C72" s="94">
        <f>C69/B69-1</f>
        <v>8.0349034627077875E-2</v>
      </c>
      <c r="D72" s="94">
        <f t="shared" ref="D72:E73" si="7">D69/C69-1</f>
        <v>0.27410277026533159</v>
      </c>
      <c r="E72" s="94">
        <f>E69/D69-1</f>
        <v>7.1711318914577937E-3</v>
      </c>
    </row>
    <row r="73" spans="1:5" ht="18" customHeight="1" thickBot="1" x14ac:dyDescent="0.25">
      <c r="A73" s="91" t="s">
        <v>18</v>
      </c>
      <c r="B73" s="130"/>
      <c r="C73" s="94">
        <f>C70/B70-1</f>
        <v>-9.6800515918453733E-3</v>
      </c>
      <c r="D73" s="94">
        <f t="shared" si="7"/>
        <v>1.9282216212265224E-2</v>
      </c>
      <c r="E73" s="94">
        <f t="shared" si="7"/>
        <v>7.1711318914577937E-3</v>
      </c>
    </row>
    <row r="74" spans="1:5" ht="12" thickBot="1" x14ac:dyDescent="0.25">
      <c r="A74" s="274" t="s">
        <v>211</v>
      </c>
      <c r="B74" s="275"/>
      <c r="C74" s="275"/>
      <c r="D74" s="275"/>
      <c r="E74" s="276"/>
    </row>
    <row r="75" spans="1:5" x14ac:dyDescent="0.2">
      <c r="A75" s="264"/>
      <c r="B75" s="92">
        <v>2019</v>
      </c>
      <c r="C75" s="92">
        <v>2020</v>
      </c>
      <c r="D75" s="92">
        <v>2021</v>
      </c>
      <c r="E75" s="92">
        <v>2022</v>
      </c>
    </row>
    <row r="76" spans="1:5" ht="21.75" thickBot="1" x14ac:dyDescent="0.25">
      <c r="A76" s="265"/>
      <c r="B76" s="93" t="s">
        <v>6</v>
      </c>
      <c r="C76" s="93" t="s">
        <v>6</v>
      </c>
      <c r="D76" s="93" t="s">
        <v>6</v>
      </c>
      <c r="E76" s="93" t="s">
        <v>6</v>
      </c>
    </row>
    <row r="77" spans="1:5" ht="12" thickBot="1" x14ac:dyDescent="0.25">
      <c r="A77" s="95" t="s">
        <v>0</v>
      </c>
      <c r="B77" s="96"/>
      <c r="C77" s="96"/>
      <c r="D77" s="96"/>
      <c r="E77" s="96"/>
    </row>
    <row r="78" spans="1:5" ht="12" thickBot="1" x14ac:dyDescent="0.25">
      <c r="A78" s="97" t="s">
        <v>47</v>
      </c>
      <c r="B78" s="98"/>
      <c r="C78" s="99"/>
      <c r="D78" s="99"/>
      <c r="E78" s="99"/>
    </row>
    <row r="79" spans="1:5" ht="12" thickBot="1" x14ac:dyDescent="0.25">
      <c r="A79" s="97" t="s">
        <v>48</v>
      </c>
      <c r="B79" s="98"/>
      <c r="C79" s="99"/>
      <c r="D79" s="99"/>
      <c r="E79" s="99"/>
    </row>
    <row r="80" spans="1:5" ht="23.25" thickBot="1" x14ac:dyDescent="0.25">
      <c r="A80" s="95" t="s">
        <v>28</v>
      </c>
      <c r="B80" s="96"/>
      <c r="C80" s="96"/>
      <c r="D80" s="96"/>
      <c r="E80" s="96"/>
    </row>
    <row r="81" spans="1:5" ht="12" thickBot="1" x14ac:dyDescent="0.25">
      <c r="A81" s="97" t="s">
        <v>47</v>
      </c>
      <c r="B81" s="98"/>
      <c r="C81" s="96"/>
      <c r="D81" s="96"/>
      <c r="E81" s="96"/>
    </row>
    <row r="82" spans="1:5" ht="12" thickBot="1" x14ac:dyDescent="0.25">
      <c r="A82" s="97" t="s">
        <v>48</v>
      </c>
      <c r="B82" s="98"/>
      <c r="C82" s="96"/>
      <c r="D82" s="96"/>
      <c r="E82" s="96"/>
    </row>
    <row r="83" spans="1:5" ht="12" thickBot="1" x14ac:dyDescent="0.25">
      <c r="A83" s="95" t="s">
        <v>1</v>
      </c>
      <c r="B83" s="98">
        <f>B84+B85</f>
        <v>49657</v>
      </c>
      <c r="C83" s="98">
        <f t="shared" ref="C83:E83" si="8">C84+C85</f>
        <v>54544</v>
      </c>
      <c r="D83" s="98">
        <f t="shared" si="8"/>
        <v>69544</v>
      </c>
      <c r="E83" s="98">
        <f t="shared" si="8"/>
        <v>70044</v>
      </c>
    </row>
    <row r="84" spans="1:5" ht="12" thickBot="1" x14ac:dyDescent="0.25">
      <c r="A84" s="97" t="s">
        <v>47</v>
      </c>
      <c r="B84" s="98">
        <v>49657</v>
      </c>
      <c r="C84" s="98">
        <v>54544</v>
      </c>
      <c r="D84" s="98">
        <v>69544</v>
      </c>
      <c r="E84" s="98">
        <v>70044</v>
      </c>
    </row>
    <row r="85" spans="1:5" ht="12" thickBot="1" x14ac:dyDescent="0.25">
      <c r="A85" s="97" t="s">
        <v>48</v>
      </c>
      <c r="B85" s="98"/>
      <c r="C85" s="96"/>
      <c r="D85" s="96"/>
      <c r="E85" s="96"/>
    </row>
    <row r="86" spans="1:5" ht="12" thickBot="1" x14ac:dyDescent="0.25">
      <c r="A86" s="95" t="s">
        <v>2</v>
      </c>
      <c r="B86" s="98"/>
      <c r="C86" s="96"/>
      <c r="D86" s="96"/>
      <c r="E86" s="96"/>
    </row>
    <row r="87" spans="1:5" ht="12" thickBot="1" x14ac:dyDescent="0.25">
      <c r="A87" s="97" t="s">
        <v>47</v>
      </c>
      <c r="B87" s="98"/>
      <c r="C87" s="96"/>
      <c r="D87" s="96"/>
      <c r="E87" s="96"/>
    </row>
    <row r="88" spans="1:5" ht="12" thickBot="1" x14ac:dyDescent="0.25">
      <c r="A88" s="97" t="s">
        <v>48</v>
      </c>
      <c r="B88" s="98"/>
      <c r="C88" s="96"/>
      <c r="D88" s="96"/>
      <c r="E88" s="96"/>
    </row>
    <row r="89" spans="1:5" ht="12" thickBot="1" x14ac:dyDescent="0.25">
      <c r="A89" s="95" t="s">
        <v>24</v>
      </c>
      <c r="B89" s="98"/>
      <c r="C89" s="96"/>
      <c r="D89" s="96"/>
      <c r="E89" s="96"/>
    </row>
    <row r="90" spans="1:5" ht="12" thickBot="1" x14ac:dyDescent="0.25">
      <c r="A90" s="97" t="s">
        <v>47</v>
      </c>
      <c r="B90" s="98"/>
      <c r="C90" s="96"/>
      <c r="D90" s="96"/>
      <c r="E90" s="96"/>
    </row>
    <row r="91" spans="1:5" ht="12" thickBot="1" x14ac:dyDescent="0.25">
      <c r="A91" s="97" t="s">
        <v>48</v>
      </c>
      <c r="B91" s="98"/>
      <c r="C91" s="96"/>
      <c r="D91" s="96"/>
      <c r="E91" s="96"/>
    </row>
    <row r="92" spans="1:5" ht="12" thickBot="1" x14ac:dyDescent="0.25">
      <c r="A92" s="95" t="s">
        <v>25</v>
      </c>
      <c r="B92" s="98"/>
      <c r="C92" s="96"/>
      <c r="D92" s="96"/>
      <c r="E92" s="96"/>
    </row>
    <row r="93" spans="1:5" ht="12" thickBot="1" x14ac:dyDescent="0.25">
      <c r="A93" s="97" t="s">
        <v>47</v>
      </c>
      <c r="B93" s="98"/>
      <c r="C93" s="96"/>
      <c r="D93" s="96"/>
      <c r="E93" s="96"/>
    </row>
    <row r="94" spans="1:5" ht="12" thickBot="1" x14ac:dyDescent="0.25">
      <c r="A94" s="97" t="s">
        <v>48</v>
      </c>
      <c r="B94" s="98"/>
      <c r="C94" s="96"/>
      <c r="D94" s="96"/>
      <c r="E94" s="96"/>
    </row>
    <row r="95" spans="1:5" ht="23.25" thickBot="1" x14ac:dyDescent="0.25">
      <c r="A95" s="95" t="s">
        <v>3</v>
      </c>
      <c r="B95" s="98">
        <f>B96+B97</f>
        <v>997</v>
      </c>
      <c r="C95" s="98">
        <f t="shared" ref="C95:E95" si="9">C96+C97</f>
        <v>180</v>
      </c>
      <c r="D95" s="98">
        <f t="shared" si="9"/>
        <v>180</v>
      </c>
      <c r="E95" s="98">
        <f t="shared" si="9"/>
        <v>180</v>
      </c>
    </row>
    <row r="96" spans="1:5" ht="12" thickBot="1" x14ac:dyDescent="0.25">
      <c r="A96" s="97" t="s">
        <v>47</v>
      </c>
      <c r="B96" s="98">
        <v>997</v>
      </c>
      <c r="C96" s="96">
        <v>180</v>
      </c>
      <c r="D96" s="96">
        <v>180</v>
      </c>
      <c r="E96" s="96">
        <v>180</v>
      </c>
    </row>
    <row r="97" spans="1:5" ht="12" thickBot="1" x14ac:dyDescent="0.25">
      <c r="A97" s="97" t="s">
        <v>48</v>
      </c>
      <c r="B97" s="98"/>
      <c r="C97" s="96"/>
      <c r="D97" s="96"/>
      <c r="E97" s="96"/>
    </row>
    <row r="98" spans="1:5" ht="12" thickBot="1" x14ac:dyDescent="0.25">
      <c r="A98" s="108" t="s">
        <v>53</v>
      </c>
      <c r="B98" s="98">
        <f>B95+B92+B89+B86+B83+B80+B77</f>
        <v>50654</v>
      </c>
      <c r="C98" s="98">
        <f t="shared" ref="C98:E98" si="10">C95+C92+C89+C86+C83+C80+C77</f>
        <v>54724</v>
      </c>
      <c r="D98" s="98">
        <f t="shared" si="10"/>
        <v>69724</v>
      </c>
      <c r="E98" s="98">
        <f t="shared" si="10"/>
        <v>70224</v>
      </c>
    </row>
    <row r="99" spans="1:5" ht="12" thickBot="1" x14ac:dyDescent="0.25">
      <c r="A99" s="103" t="s">
        <v>31</v>
      </c>
      <c r="B99" s="104">
        <f>IF(B98-B69=0,0,"Error")</f>
        <v>0</v>
      </c>
      <c r="C99" s="104">
        <f>IF(C98-C69=0,0,"Error")</f>
        <v>0</v>
      </c>
      <c r="D99" s="104">
        <f>IF(D98-D69=0,0,"Error")</f>
        <v>0</v>
      </c>
      <c r="E99" s="104">
        <f>IF(E98-E69=0,0,"Error")</f>
        <v>0</v>
      </c>
    </row>
    <row r="100" spans="1:5" ht="12" thickBot="1" x14ac:dyDescent="0.25">
      <c r="A100" s="282" t="s">
        <v>38</v>
      </c>
      <c r="B100" s="283"/>
      <c r="C100" s="283"/>
      <c r="D100" s="283"/>
      <c r="E100" s="284"/>
    </row>
    <row r="101" spans="1:5" ht="12" thickBot="1" x14ac:dyDescent="0.25">
      <c r="A101" s="282" t="s">
        <v>33</v>
      </c>
      <c r="B101" s="283"/>
      <c r="C101" s="283"/>
      <c r="D101" s="283"/>
      <c r="E101" s="284"/>
    </row>
    <row r="102" spans="1:5" ht="21.75" thickBot="1" x14ac:dyDescent="0.25">
      <c r="A102" s="90" t="s">
        <v>148</v>
      </c>
      <c r="B102" s="268"/>
      <c r="C102" s="277"/>
      <c r="D102" s="269"/>
      <c r="E102" s="270"/>
    </row>
    <row r="103" spans="1:5" ht="39" customHeight="1" thickBot="1" x14ac:dyDescent="0.25">
      <c r="A103" s="90" t="s">
        <v>83</v>
      </c>
      <c r="B103" s="90"/>
      <c r="C103" s="109" t="s">
        <v>84</v>
      </c>
      <c r="D103" s="269"/>
      <c r="E103" s="270"/>
    </row>
    <row r="104" spans="1:5" ht="12" thickBot="1" x14ac:dyDescent="0.25">
      <c r="A104" s="110"/>
      <c r="B104" s="268"/>
      <c r="C104" s="278"/>
      <c r="D104" s="269"/>
      <c r="E104" s="270"/>
    </row>
    <row r="105" spans="1:5" ht="12" thickBot="1" x14ac:dyDescent="0.25">
      <c r="A105" s="91" t="s">
        <v>9</v>
      </c>
      <c r="B105" s="259"/>
      <c r="C105" s="260"/>
      <c r="D105" s="260"/>
      <c r="E105" s="261"/>
    </row>
    <row r="106" spans="1:5" ht="12" thickBot="1" x14ac:dyDescent="0.25">
      <c r="A106" s="91" t="s">
        <v>14</v>
      </c>
      <c r="B106" s="271"/>
      <c r="C106" s="272"/>
      <c r="D106" s="272"/>
      <c r="E106" s="273"/>
    </row>
    <row r="107" spans="1:5" x14ac:dyDescent="0.2">
      <c r="A107" s="264"/>
      <c r="B107" s="92">
        <v>2018</v>
      </c>
      <c r="C107" s="92">
        <v>2019</v>
      </c>
      <c r="D107" s="92">
        <v>2020</v>
      </c>
      <c r="E107" s="92">
        <v>2021</v>
      </c>
    </row>
    <row r="108" spans="1:5" ht="21.75" thickBot="1" x14ac:dyDescent="0.25">
      <c r="A108" s="265"/>
      <c r="B108" s="93" t="s">
        <v>5</v>
      </c>
      <c r="C108" s="93" t="s">
        <v>6</v>
      </c>
      <c r="D108" s="93" t="s">
        <v>6</v>
      </c>
      <c r="E108" s="93" t="s">
        <v>6</v>
      </c>
    </row>
    <row r="109" spans="1:5" ht="12" thickBot="1" x14ac:dyDescent="0.25">
      <c r="A109" s="91" t="s">
        <v>8</v>
      </c>
      <c r="B109" s="86"/>
      <c r="C109" s="86"/>
      <c r="D109" s="86"/>
      <c r="E109" s="86"/>
    </row>
    <row r="110" spans="1:5" ht="12" thickBot="1" x14ac:dyDescent="0.25">
      <c r="A110" s="91" t="s">
        <v>15</v>
      </c>
      <c r="B110" s="86">
        <f>B173-B128</f>
        <v>0</v>
      </c>
      <c r="C110" s="86">
        <f>C173-C135</f>
        <v>0</v>
      </c>
      <c r="D110" s="86">
        <f>D173-D135</f>
        <v>0</v>
      </c>
      <c r="E110" s="86">
        <f>E173-E135</f>
        <v>0</v>
      </c>
    </row>
    <row r="111" spans="1:5" ht="12" thickBot="1" x14ac:dyDescent="0.25">
      <c r="A111" s="91" t="s">
        <v>23</v>
      </c>
      <c r="B111" s="86" t="e">
        <f>B110/B109</f>
        <v>#DIV/0!</v>
      </c>
      <c r="C111" s="86" t="e">
        <f t="shared" ref="C111:E111" si="11">C110/C109</f>
        <v>#DIV/0!</v>
      </c>
      <c r="D111" s="86" t="e">
        <f t="shared" si="11"/>
        <v>#DIV/0!</v>
      </c>
      <c r="E111" s="86" t="e">
        <f t="shared" si="11"/>
        <v>#DIV/0!</v>
      </c>
    </row>
    <row r="112" spans="1:5" ht="12" thickBot="1" x14ac:dyDescent="0.25">
      <c r="A112" s="91" t="s">
        <v>16</v>
      </c>
      <c r="B112" s="130" t="s">
        <v>22</v>
      </c>
      <c r="C112" s="94" t="e">
        <f>C109/B109-1</f>
        <v>#DIV/0!</v>
      </c>
      <c r="D112" s="94" t="e">
        <f t="shared" ref="D112:E114" si="12">D109/C109-1</f>
        <v>#DIV/0!</v>
      </c>
      <c r="E112" s="94" t="e">
        <f t="shared" si="12"/>
        <v>#DIV/0!</v>
      </c>
    </row>
    <row r="113" spans="1:5" ht="12" thickBot="1" x14ac:dyDescent="0.25">
      <c r="A113" s="91" t="s">
        <v>17</v>
      </c>
      <c r="B113" s="130" t="s">
        <v>22</v>
      </c>
      <c r="C113" s="94" t="e">
        <f>C110/B110-1</f>
        <v>#DIV/0!</v>
      </c>
      <c r="D113" s="94" t="e">
        <f t="shared" si="12"/>
        <v>#DIV/0!</v>
      </c>
      <c r="E113" s="94" t="e">
        <f t="shared" si="12"/>
        <v>#DIV/0!</v>
      </c>
    </row>
    <row r="114" spans="1:5" ht="23.25" thickBot="1" x14ac:dyDescent="0.25">
      <c r="A114" s="91" t="s">
        <v>18</v>
      </c>
      <c r="B114" s="130" t="s">
        <v>22</v>
      </c>
      <c r="C114" s="94" t="e">
        <f>C111/B111-1</f>
        <v>#DIV/0!</v>
      </c>
      <c r="D114" s="94" t="e">
        <f t="shared" si="12"/>
        <v>#DIV/0!</v>
      </c>
      <c r="E114" s="94" t="e">
        <f t="shared" si="12"/>
        <v>#DIV/0!</v>
      </c>
    </row>
    <row r="115" spans="1:5" ht="12" thickBot="1" x14ac:dyDescent="0.25">
      <c r="A115" s="274" t="s">
        <v>212</v>
      </c>
      <c r="B115" s="275"/>
      <c r="C115" s="275"/>
      <c r="D115" s="275"/>
      <c r="E115" s="276"/>
    </row>
    <row r="116" spans="1:5" x14ac:dyDescent="0.2">
      <c r="A116" s="264"/>
      <c r="B116" s="92">
        <v>2018</v>
      </c>
      <c r="C116" s="92">
        <v>2019</v>
      </c>
      <c r="D116" s="92">
        <v>2020</v>
      </c>
      <c r="E116" s="92">
        <v>2021</v>
      </c>
    </row>
    <row r="117" spans="1:5" ht="21.75" thickBot="1" x14ac:dyDescent="0.25">
      <c r="A117" s="265"/>
      <c r="B117" s="93" t="s">
        <v>5</v>
      </c>
      <c r="C117" s="93" t="s">
        <v>6</v>
      </c>
      <c r="D117" s="93" t="s">
        <v>6</v>
      </c>
      <c r="E117" s="93" t="s">
        <v>6</v>
      </c>
    </row>
    <row r="118" spans="1:5" ht="12" thickBot="1" x14ac:dyDescent="0.25">
      <c r="A118" s="95" t="s">
        <v>34</v>
      </c>
      <c r="B118" s="96">
        <f>B119+B120+B121+B122</f>
        <v>0</v>
      </c>
      <c r="C118" s="96">
        <f t="shared" ref="C118:E118" si="13">C119+C120+C121+C122</f>
        <v>0</v>
      </c>
      <c r="D118" s="96">
        <f t="shared" si="13"/>
        <v>0</v>
      </c>
      <c r="E118" s="96">
        <f t="shared" si="13"/>
        <v>0</v>
      </c>
    </row>
    <row r="119" spans="1:5" ht="12" thickBot="1" x14ac:dyDescent="0.25">
      <c r="A119" s="97" t="s">
        <v>47</v>
      </c>
      <c r="B119" s="96"/>
      <c r="C119" s="96"/>
      <c r="D119" s="96"/>
      <c r="E119" s="96"/>
    </row>
    <row r="120" spans="1:5" ht="12" thickBot="1" x14ac:dyDescent="0.25">
      <c r="A120" s="97" t="s">
        <v>86</v>
      </c>
      <c r="B120" s="96"/>
      <c r="C120" s="96"/>
      <c r="D120" s="96"/>
      <c r="E120" s="96"/>
    </row>
    <row r="121" spans="1:5" ht="12" thickBot="1" x14ac:dyDescent="0.25">
      <c r="A121" s="97" t="s">
        <v>87</v>
      </c>
      <c r="B121" s="96"/>
      <c r="C121" s="96"/>
      <c r="D121" s="96"/>
      <c r="E121" s="96"/>
    </row>
    <row r="122" spans="1:5" ht="12" thickBot="1" x14ac:dyDescent="0.25">
      <c r="A122" s="97" t="s">
        <v>88</v>
      </c>
      <c r="B122" s="96"/>
      <c r="C122" s="96"/>
      <c r="D122" s="96"/>
      <c r="E122" s="96"/>
    </row>
    <row r="123" spans="1:5" ht="12" thickBot="1" x14ac:dyDescent="0.25">
      <c r="A123" s="95" t="s">
        <v>35</v>
      </c>
      <c r="B123" s="98">
        <f>B124+B125+B126+B127</f>
        <v>0</v>
      </c>
      <c r="C123" s="98">
        <f t="shared" ref="C123:E123" si="14">C124+C125+C126+C127</f>
        <v>0</v>
      </c>
      <c r="D123" s="98">
        <f t="shared" si="14"/>
        <v>0</v>
      </c>
      <c r="E123" s="98">
        <f t="shared" si="14"/>
        <v>0</v>
      </c>
    </row>
    <row r="124" spans="1:5" ht="12" thickBot="1" x14ac:dyDescent="0.25">
      <c r="A124" s="97" t="s">
        <v>47</v>
      </c>
      <c r="B124" s="98"/>
      <c r="C124" s="96"/>
      <c r="D124" s="96"/>
      <c r="E124" s="96"/>
    </row>
    <row r="125" spans="1:5" ht="12" thickBot="1" x14ac:dyDescent="0.25">
      <c r="A125" s="97" t="s">
        <v>86</v>
      </c>
      <c r="B125" s="98"/>
      <c r="C125" s="96"/>
      <c r="D125" s="96"/>
      <c r="E125" s="96"/>
    </row>
    <row r="126" spans="1:5" ht="12" thickBot="1" x14ac:dyDescent="0.25">
      <c r="A126" s="97" t="s">
        <v>87</v>
      </c>
      <c r="B126" s="98"/>
      <c r="C126" s="96"/>
      <c r="D126" s="96"/>
      <c r="E126" s="96"/>
    </row>
    <row r="127" spans="1:5" ht="12" thickBot="1" x14ac:dyDescent="0.25">
      <c r="A127" s="97" t="s">
        <v>88</v>
      </c>
      <c r="B127" s="98"/>
      <c r="C127" s="96"/>
      <c r="D127" s="96"/>
      <c r="E127" s="96"/>
    </row>
    <row r="128" spans="1:5" ht="12" thickBot="1" x14ac:dyDescent="0.25">
      <c r="A128" s="111" t="s">
        <v>30</v>
      </c>
      <c r="B128" s="98">
        <f>B118+B123</f>
        <v>0</v>
      </c>
      <c r="C128" s="98">
        <f t="shared" ref="C128:E128" si="15">C118+C123</f>
        <v>0</v>
      </c>
      <c r="D128" s="98">
        <f t="shared" si="15"/>
        <v>0</v>
      </c>
      <c r="E128" s="98">
        <f t="shared" si="15"/>
        <v>0</v>
      </c>
    </row>
    <row r="129" spans="1:5" ht="42.75" hidden="1" customHeight="1" thickBot="1" x14ac:dyDescent="0.25">
      <c r="A129" s="90" t="s">
        <v>49</v>
      </c>
      <c r="B129" s="90"/>
      <c r="C129" s="109" t="s">
        <v>84</v>
      </c>
      <c r="D129" s="268"/>
      <c r="E129" s="270"/>
    </row>
    <row r="130" spans="1:5" ht="12" hidden="1" thickBot="1" x14ac:dyDescent="0.25">
      <c r="A130" s="91" t="s">
        <v>9</v>
      </c>
      <c r="B130" s="259"/>
      <c r="C130" s="260"/>
      <c r="D130" s="260"/>
      <c r="E130" s="261"/>
    </row>
    <row r="131" spans="1:5" ht="12" hidden="1" thickBot="1" x14ac:dyDescent="0.25">
      <c r="A131" s="91" t="s">
        <v>14</v>
      </c>
      <c r="B131" s="271"/>
      <c r="C131" s="272"/>
      <c r="D131" s="272"/>
      <c r="E131" s="273"/>
    </row>
    <row r="132" spans="1:5" hidden="1" x14ac:dyDescent="0.2">
      <c r="A132" s="264"/>
      <c r="B132" s="92">
        <v>2018</v>
      </c>
      <c r="C132" s="92">
        <v>2019</v>
      </c>
      <c r="D132" s="92">
        <v>2020</v>
      </c>
      <c r="E132" s="92">
        <v>2021</v>
      </c>
    </row>
    <row r="133" spans="1:5" ht="21.75" hidden="1" thickBot="1" x14ac:dyDescent="0.25">
      <c r="A133" s="265"/>
      <c r="B133" s="93" t="s">
        <v>5</v>
      </c>
      <c r="C133" s="93" t="s">
        <v>6</v>
      </c>
      <c r="D133" s="93" t="s">
        <v>6</v>
      </c>
      <c r="E133" s="93" t="s">
        <v>6</v>
      </c>
    </row>
    <row r="134" spans="1:5" ht="12" hidden="1" thickBot="1" x14ac:dyDescent="0.25">
      <c r="A134" s="91" t="s">
        <v>8</v>
      </c>
      <c r="B134" s="91"/>
      <c r="C134" s="91"/>
      <c r="D134" s="91"/>
      <c r="E134" s="91"/>
    </row>
    <row r="135" spans="1:5" ht="12" hidden="1" thickBot="1" x14ac:dyDescent="0.25">
      <c r="A135" s="91" t="s">
        <v>15</v>
      </c>
      <c r="B135" s="86"/>
      <c r="C135" s="86"/>
      <c r="D135" s="86"/>
      <c r="E135" s="86"/>
    </row>
    <row r="136" spans="1:5" ht="12" hidden="1" thickBot="1" x14ac:dyDescent="0.25">
      <c r="A136" s="91" t="s">
        <v>23</v>
      </c>
      <c r="B136" s="86" t="e">
        <f>B135/B134</f>
        <v>#DIV/0!</v>
      </c>
      <c r="C136" s="86" t="e">
        <f t="shared" ref="C136:E136" si="16">C135/C134</f>
        <v>#DIV/0!</v>
      </c>
      <c r="D136" s="86" t="e">
        <f t="shared" si="16"/>
        <v>#DIV/0!</v>
      </c>
      <c r="E136" s="86" t="e">
        <f t="shared" si="16"/>
        <v>#DIV/0!</v>
      </c>
    </row>
    <row r="137" spans="1:5" ht="12" hidden="1" thickBot="1" x14ac:dyDescent="0.25">
      <c r="A137" s="91" t="s">
        <v>16</v>
      </c>
      <c r="B137" s="130" t="s">
        <v>22</v>
      </c>
      <c r="C137" s="94" t="e">
        <f>C134/B134-1</f>
        <v>#DIV/0!</v>
      </c>
      <c r="D137" s="94" t="e">
        <f t="shared" ref="D137:E139" si="17">D134/C134-1</f>
        <v>#DIV/0!</v>
      </c>
      <c r="E137" s="94" t="e">
        <f t="shared" si="17"/>
        <v>#DIV/0!</v>
      </c>
    </row>
    <row r="138" spans="1:5" ht="12" hidden="1" thickBot="1" x14ac:dyDescent="0.25">
      <c r="A138" s="91" t="s">
        <v>17</v>
      </c>
      <c r="B138" s="130" t="s">
        <v>22</v>
      </c>
      <c r="C138" s="94" t="e">
        <f>C135/B135-1</f>
        <v>#DIV/0!</v>
      </c>
      <c r="D138" s="94" t="e">
        <f t="shared" si="17"/>
        <v>#DIV/0!</v>
      </c>
      <c r="E138" s="94" t="e">
        <f t="shared" si="17"/>
        <v>#DIV/0!</v>
      </c>
    </row>
    <row r="139" spans="1:5" ht="23.25" hidden="1" thickBot="1" x14ac:dyDescent="0.25">
      <c r="A139" s="91" t="s">
        <v>18</v>
      </c>
      <c r="B139" s="130" t="s">
        <v>22</v>
      </c>
      <c r="C139" s="94" t="e">
        <f>C136/B136-1</f>
        <v>#DIV/0!</v>
      </c>
      <c r="D139" s="94" t="e">
        <f t="shared" si="17"/>
        <v>#DIV/0!</v>
      </c>
      <c r="E139" s="94" t="e">
        <f t="shared" si="17"/>
        <v>#DIV/0!</v>
      </c>
    </row>
    <row r="140" spans="1:5" ht="12" hidden="1" thickBot="1" x14ac:dyDescent="0.25">
      <c r="A140" s="274" t="s">
        <v>213</v>
      </c>
      <c r="B140" s="275"/>
      <c r="C140" s="275"/>
      <c r="D140" s="275"/>
      <c r="E140" s="276"/>
    </row>
    <row r="141" spans="1:5" hidden="1" x14ac:dyDescent="0.2">
      <c r="A141" s="264"/>
      <c r="B141" s="92">
        <v>2018</v>
      </c>
      <c r="C141" s="92">
        <v>2019</v>
      </c>
      <c r="D141" s="92">
        <v>2020</v>
      </c>
      <c r="E141" s="92">
        <v>2021</v>
      </c>
    </row>
    <row r="142" spans="1:5" ht="21.75" hidden="1" thickBot="1" x14ac:dyDescent="0.25">
      <c r="A142" s="265"/>
      <c r="B142" s="93" t="s">
        <v>5</v>
      </c>
      <c r="C142" s="93" t="s">
        <v>6</v>
      </c>
      <c r="D142" s="93" t="s">
        <v>6</v>
      </c>
      <c r="E142" s="93" t="s">
        <v>6</v>
      </c>
    </row>
    <row r="143" spans="1:5" ht="12" hidden="1" thickBot="1" x14ac:dyDescent="0.25">
      <c r="A143" s="95" t="s">
        <v>34</v>
      </c>
      <c r="B143" s="96">
        <f>B144+B145+B146+B147</f>
        <v>0</v>
      </c>
      <c r="C143" s="96">
        <f t="shared" ref="C143:E143" si="18">C144+C145+C146+C147</f>
        <v>0</v>
      </c>
      <c r="D143" s="96">
        <f t="shared" si="18"/>
        <v>0</v>
      </c>
      <c r="E143" s="96">
        <f t="shared" si="18"/>
        <v>0</v>
      </c>
    </row>
    <row r="144" spans="1:5" ht="12" hidden="1" thickBot="1" x14ac:dyDescent="0.25">
      <c r="A144" s="97" t="s">
        <v>47</v>
      </c>
      <c r="B144" s="96"/>
      <c r="C144" s="96"/>
      <c r="D144" s="96"/>
      <c r="E144" s="96"/>
    </row>
    <row r="145" spans="1:5" ht="12" hidden="1" thickBot="1" x14ac:dyDescent="0.25">
      <c r="A145" s="97" t="s">
        <v>86</v>
      </c>
      <c r="B145" s="96"/>
      <c r="C145" s="96"/>
      <c r="D145" s="96"/>
      <c r="E145" s="96"/>
    </row>
    <row r="146" spans="1:5" ht="12" hidden="1" thickBot="1" x14ac:dyDescent="0.25">
      <c r="A146" s="97" t="s">
        <v>87</v>
      </c>
      <c r="B146" s="96"/>
      <c r="C146" s="96"/>
      <c r="D146" s="96"/>
      <c r="E146" s="96"/>
    </row>
    <row r="147" spans="1:5" ht="12" hidden="1" thickBot="1" x14ac:dyDescent="0.25">
      <c r="A147" s="97" t="s">
        <v>88</v>
      </c>
      <c r="B147" s="96"/>
      <c r="C147" s="96"/>
      <c r="D147" s="96"/>
      <c r="E147" s="96"/>
    </row>
    <row r="148" spans="1:5" ht="12" hidden="1" thickBot="1" x14ac:dyDescent="0.25">
      <c r="A148" s="95" t="s">
        <v>35</v>
      </c>
      <c r="B148" s="98">
        <f>B149+B150+B151+B152</f>
        <v>0</v>
      </c>
      <c r="C148" s="98">
        <f t="shared" ref="C148:E148" si="19">C149+C150+C151+C152</f>
        <v>0</v>
      </c>
      <c r="D148" s="98">
        <f t="shared" si="19"/>
        <v>0</v>
      </c>
      <c r="E148" s="98">
        <f t="shared" si="19"/>
        <v>0</v>
      </c>
    </row>
    <row r="149" spans="1:5" ht="12" hidden="1" thickBot="1" x14ac:dyDescent="0.25">
      <c r="A149" s="97" t="s">
        <v>47</v>
      </c>
      <c r="B149" s="98"/>
      <c r="C149" s="96"/>
      <c r="D149" s="96"/>
      <c r="E149" s="96"/>
    </row>
    <row r="150" spans="1:5" ht="12" hidden="1" thickBot="1" x14ac:dyDescent="0.25">
      <c r="A150" s="97" t="s">
        <v>86</v>
      </c>
      <c r="B150" s="98"/>
      <c r="C150" s="96"/>
      <c r="D150" s="96"/>
      <c r="E150" s="96"/>
    </row>
    <row r="151" spans="1:5" ht="12" hidden="1" thickBot="1" x14ac:dyDescent="0.25">
      <c r="A151" s="97" t="s">
        <v>87</v>
      </c>
      <c r="B151" s="98"/>
      <c r="C151" s="96"/>
      <c r="D151" s="96"/>
      <c r="E151" s="96"/>
    </row>
    <row r="152" spans="1:5" ht="12" hidden="1" thickBot="1" x14ac:dyDescent="0.25">
      <c r="A152" s="97" t="s">
        <v>88</v>
      </c>
      <c r="B152" s="98"/>
      <c r="C152" s="96"/>
      <c r="D152" s="96"/>
      <c r="E152" s="96"/>
    </row>
    <row r="153" spans="1:5" ht="12" hidden="1" thickBot="1" x14ac:dyDescent="0.25">
      <c r="A153" s="111" t="s">
        <v>89</v>
      </c>
      <c r="B153" s="98">
        <f>B143+B148</f>
        <v>0</v>
      </c>
      <c r="C153" s="98">
        <f t="shared" ref="C153:E153" si="20">C143+C148</f>
        <v>0</v>
      </c>
      <c r="D153" s="98">
        <f t="shared" si="20"/>
        <v>0</v>
      </c>
      <c r="E153" s="98">
        <f t="shared" si="20"/>
        <v>0</v>
      </c>
    </row>
    <row r="154" spans="1:5" ht="42.75" hidden="1" customHeight="1" thickBot="1" x14ac:dyDescent="0.25">
      <c r="A154" s="90" t="s">
        <v>149</v>
      </c>
      <c r="B154" s="112"/>
      <c r="C154" s="113" t="s">
        <v>84</v>
      </c>
      <c r="D154" s="114"/>
      <c r="E154" s="115"/>
    </row>
    <row r="155" spans="1:5" ht="12" hidden="1" thickBot="1" x14ac:dyDescent="0.25">
      <c r="A155" s="91" t="s">
        <v>9</v>
      </c>
      <c r="B155" s="259"/>
      <c r="C155" s="260"/>
      <c r="D155" s="260"/>
      <c r="E155" s="261"/>
    </row>
    <row r="156" spans="1:5" ht="12" hidden="1" thickBot="1" x14ac:dyDescent="0.25">
      <c r="A156" s="91" t="s">
        <v>14</v>
      </c>
      <c r="B156" s="271"/>
      <c r="C156" s="272"/>
      <c r="D156" s="272"/>
      <c r="E156" s="273"/>
    </row>
    <row r="157" spans="1:5" hidden="1" x14ac:dyDescent="0.2">
      <c r="A157" s="264"/>
      <c r="B157" s="92">
        <v>2018</v>
      </c>
      <c r="C157" s="92">
        <v>2019</v>
      </c>
      <c r="D157" s="92">
        <v>2020</v>
      </c>
      <c r="E157" s="92">
        <v>2021</v>
      </c>
    </row>
    <row r="158" spans="1:5" ht="21.75" hidden="1" thickBot="1" x14ac:dyDescent="0.25">
      <c r="A158" s="265"/>
      <c r="B158" s="93" t="s">
        <v>5</v>
      </c>
      <c r="C158" s="93" t="s">
        <v>6</v>
      </c>
      <c r="D158" s="93" t="s">
        <v>6</v>
      </c>
      <c r="E158" s="93" t="s">
        <v>6</v>
      </c>
    </row>
    <row r="159" spans="1:5" ht="12" hidden="1" thickBot="1" x14ac:dyDescent="0.25">
      <c r="A159" s="91" t="s">
        <v>8</v>
      </c>
      <c r="B159" s="91"/>
      <c r="C159" s="91"/>
      <c r="D159" s="91"/>
      <c r="E159" s="91"/>
    </row>
    <row r="160" spans="1:5" ht="12" hidden="1" thickBot="1" x14ac:dyDescent="0.25">
      <c r="A160" s="91" t="s">
        <v>15</v>
      </c>
      <c r="B160" s="86">
        <f>B178</f>
        <v>0</v>
      </c>
      <c r="C160" s="86">
        <f t="shared" ref="C160:E160" si="21">C178</f>
        <v>0</v>
      </c>
      <c r="D160" s="86">
        <f t="shared" si="21"/>
        <v>0</v>
      </c>
      <c r="E160" s="86">
        <f t="shared" si="21"/>
        <v>0</v>
      </c>
    </row>
    <row r="161" spans="1:5" ht="12" hidden="1" thickBot="1" x14ac:dyDescent="0.25">
      <c r="A161" s="91" t="s">
        <v>23</v>
      </c>
      <c r="B161" s="86" t="e">
        <f>B160/B159</f>
        <v>#DIV/0!</v>
      </c>
      <c r="C161" s="86" t="e">
        <f t="shared" ref="C161:E161" si="22">C160/C159</f>
        <v>#DIV/0!</v>
      </c>
      <c r="D161" s="86" t="e">
        <f t="shared" si="22"/>
        <v>#DIV/0!</v>
      </c>
      <c r="E161" s="86" t="e">
        <f t="shared" si="22"/>
        <v>#DIV/0!</v>
      </c>
    </row>
    <row r="162" spans="1:5" ht="12" hidden="1" thickBot="1" x14ac:dyDescent="0.25">
      <c r="A162" s="91" t="s">
        <v>16</v>
      </c>
      <c r="B162" s="130" t="s">
        <v>22</v>
      </c>
      <c r="C162" s="94" t="e">
        <f>C159/B159-1</f>
        <v>#DIV/0!</v>
      </c>
      <c r="D162" s="94" t="e">
        <f t="shared" ref="D162:E164" si="23">D159/C159-1</f>
        <v>#DIV/0!</v>
      </c>
      <c r="E162" s="94" t="e">
        <f t="shared" si="23"/>
        <v>#DIV/0!</v>
      </c>
    </row>
    <row r="163" spans="1:5" ht="12" hidden="1" thickBot="1" x14ac:dyDescent="0.25">
      <c r="A163" s="91" t="s">
        <v>17</v>
      </c>
      <c r="B163" s="130" t="s">
        <v>22</v>
      </c>
      <c r="C163" s="94" t="e">
        <f>C160/B160-1</f>
        <v>#DIV/0!</v>
      </c>
      <c r="D163" s="94" t="e">
        <f t="shared" si="23"/>
        <v>#DIV/0!</v>
      </c>
      <c r="E163" s="94" t="e">
        <f t="shared" si="23"/>
        <v>#DIV/0!</v>
      </c>
    </row>
    <row r="164" spans="1:5" ht="23.25" hidden="1" thickBot="1" x14ac:dyDescent="0.25">
      <c r="A164" s="91" t="s">
        <v>18</v>
      </c>
      <c r="B164" s="130" t="s">
        <v>22</v>
      </c>
      <c r="C164" s="94" t="e">
        <f>C161/B161-1</f>
        <v>#DIV/0!</v>
      </c>
      <c r="D164" s="94" t="e">
        <f t="shared" si="23"/>
        <v>#DIV/0!</v>
      </c>
      <c r="E164" s="94" t="e">
        <f t="shared" si="23"/>
        <v>#DIV/0!</v>
      </c>
    </row>
    <row r="165" spans="1:5" ht="12" hidden="1" thickBot="1" x14ac:dyDescent="0.25">
      <c r="A165" s="274" t="s">
        <v>214</v>
      </c>
      <c r="B165" s="275"/>
      <c r="C165" s="275"/>
      <c r="D165" s="275"/>
      <c r="E165" s="276"/>
    </row>
    <row r="166" spans="1:5" hidden="1" x14ac:dyDescent="0.2">
      <c r="A166" s="264"/>
      <c r="B166" s="92">
        <v>2018</v>
      </c>
      <c r="C166" s="92">
        <v>2019</v>
      </c>
      <c r="D166" s="92">
        <v>2020</v>
      </c>
      <c r="E166" s="92">
        <v>2021</v>
      </c>
    </row>
    <row r="167" spans="1:5" ht="21.75" hidden="1" thickBot="1" x14ac:dyDescent="0.25">
      <c r="A167" s="265"/>
      <c r="B167" s="93" t="s">
        <v>5</v>
      </c>
      <c r="C167" s="93" t="s">
        <v>6</v>
      </c>
      <c r="D167" s="93" t="s">
        <v>6</v>
      </c>
      <c r="E167" s="93" t="s">
        <v>6</v>
      </c>
    </row>
    <row r="168" spans="1:5" ht="12" hidden="1" thickBot="1" x14ac:dyDescent="0.25">
      <c r="A168" s="95" t="s">
        <v>34</v>
      </c>
      <c r="B168" s="96">
        <f>B169+B170+B171+B172</f>
        <v>0</v>
      </c>
      <c r="C168" s="96">
        <f t="shared" ref="C168:E168" si="24">C169+C170+C171+C172</f>
        <v>0</v>
      </c>
      <c r="D168" s="96">
        <f t="shared" si="24"/>
        <v>0</v>
      </c>
      <c r="E168" s="96">
        <f t="shared" si="24"/>
        <v>0</v>
      </c>
    </row>
    <row r="169" spans="1:5" ht="12" hidden="1" thickBot="1" x14ac:dyDescent="0.25">
      <c r="A169" s="97" t="s">
        <v>47</v>
      </c>
      <c r="B169" s="96"/>
      <c r="C169" s="96"/>
      <c r="D169" s="96"/>
      <c r="E169" s="96"/>
    </row>
    <row r="170" spans="1:5" ht="12" hidden="1" thickBot="1" x14ac:dyDescent="0.25">
      <c r="A170" s="97" t="s">
        <v>86</v>
      </c>
      <c r="B170" s="96"/>
      <c r="C170" s="96"/>
      <c r="D170" s="96"/>
      <c r="E170" s="96"/>
    </row>
    <row r="171" spans="1:5" ht="12" hidden="1" thickBot="1" x14ac:dyDescent="0.25">
      <c r="A171" s="97" t="s">
        <v>87</v>
      </c>
      <c r="B171" s="96"/>
      <c r="C171" s="96"/>
      <c r="D171" s="96"/>
      <c r="E171" s="96"/>
    </row>
    <row r="172" spans="1:5" ht="12" hidden="1" thickBot="1" x14ac:dyDescent="0.25">
      <c r="A172" s="97" t="s">
        <v>88</v>
      </c>
      <c r="B172" s="96"/>
      <c r="C172" s="96"/>
      <c r="D172" s="96"/>
      <c r="E172" s="96"/>
    </row>
    <row r="173" spans="1:5" ht="12" hidden="1" thickBot="1" x14ac:dyDescent="0.25">
      <c r="A173" s="95" t="s">
        <v>35</v>
      </c>
      <c r="B173" s="98">
        <f>B174+B175+B176+B177</f>
        <v>0</v>
      </c>
      <c r="C173" s="98">
        <f t="shared" ref="C173:E173" si="25">C174+C175+C176+C177</f>
        <v>0</v>
      </c>
      <c r="D173" s="98">
        <f t="shared" si="25"/>
        <v>0</v>
      </c>
      <c r="E173" s="98">
        <f t="shared" si="25"/>
        <v>0</v>
      </c>
    </row>
    <row r="174" spans="1:5" ht="12" hidden="1" thickBot="1" x14ac:dyDescent="0.25">
      <c r="A174" s="97" t="s">
        <v>47</v>
      </c>
      <c r="B174" s="98"/>
      <c r="C174" s="96"/>
      <c r="D174" s="96"/>
      <c r="E174" s="96"/>
    </row>
    <row r="175" spans="1:5" ht="12" hidden="1" thickBot="1" x14ac:dyDescent="0.25">
      <c r="A175" s="97" t="s">
        <v>86</v>
      </c>
      <c r="B175" s="98"/>
      <c r="C175" s="96"/>
      <c r="D175" s="96"/>
      <c r="E175" s="96"/>
    </row>
    <row r="176" spans="1:5" ht="12" hidden="1" thickBot="1" x14ac:dyDescent="0.25">
      <c r="A176" s="97" t="s">
        <v>87</v>
      </c>
      <c r="B176" s="98"/>
      <c r="C176" s="96"/>
      <c r="D176" s="96"/>
      <c r="E176" s="96"/>
    </row>
    <row r="177" spans="1:5" ht="12" hidden="1" thickBot="1" x14ac:dyDescent="0.25">
      <c r="A177" s="97" t="s">
        <v>88</v>
      </c>
      <c r="B177" s="98"/>
      <c r="C177" s="96"/>
      <c r="D177" s="96"/>
      <c r="E177" s="96"/>
    </row>
    <row r="178" spans="1:5" ht="12" hidden="1" thickBot="1" x14ac:dyDescent="0.25">
      <c r="A178" s="102" t="s">
        <v>150</v>
      </c>
      <c r="B178" s="98">
        <f>B168+B173</f>
        <v>0</v>
      </c>
      <c r="C178" s="98">
        <f t="shared" ref="C178:E178" si="26">C168+C173</f>
        <v>0</v>
      </c>
      <c r="D178" s="98">
        <f t="shared" si="26"/>
        <v>0</v>
      </c>
      <c r="E178" s="98">
        <f t="shared" si="26"/>
        <v>0</v>
      </c>
    </row>
    <row r="179" spans="1:5" ht="21.75" hidden="1" thickBot="1" x14ac:dyDescent="0.25">
      <c r="A179" s="116" t="s">
        <v>151</v>
      </c>
      <c r="B179" s="268"/>
      <c r="C179" s="269"/>
      <c r="D179" s="269"/>
      <c r="E179" s="270"/>
    </row>
    <row r="180" spans="1:5" ht="42.75" hidden="1" customHeight="1" thickBot="1" x14ac:dyDescent="0.25">
      <c r="A180" s="90" t="s">
        <v>149</v>
      </c>
      <c r="B180" s="112"/>
      <c r="C180" s="113" t="s">
        <v>84</v>
      </c>
      <c r="D180" s="114"/>
      <c r="E180" s="115"/>
    </row>
    <row r="181" spans="1:5" ht="12" hidden="1" thickBot="1" x14ac:dyDescent="0.25">
      <c r="A181" s="91" t="s">
        <v>9</v>
      </c>
      <c r="B181" s="259"/>
      <c r="C181" s="260"/>
      <c r="D181" s="260"/>
      <c r="E181" s="261"/>
    </row>
    <row r="182" spans="1:5" ht="12" hidden="1" thickBot="1" x14ac:dyDescent="0.25">
      <c r="A182" s="91" t="s">
        <v>14</v>
      </c>
      <c r="B182" s="271"/>
      <c r="C182" s="272"/>
      <c r="D182" s="272"/>
      <c r="E182" s="273"/>
    </row>
    <row r="183" spans="1:5" hidden="1" x14ac:dyDescent="0.2">
      <c r="A183" s="264"/>
      <c r="B183" s="92">
        <v>2018</v>
      </c>
      <c r="C183" s="92">
        <v>2019</v>
      </c>
      <c r="D183" s="92">
        <v>2020</v>
      </c>
      <c r="E183" s="92">
        <v>2021</v>
      </c>
    </row>
    <row r="184" spans="1:5" ht="21.75" hidden="1" thickBot="1" x14ac:dyDescent="0.25">
      <c r="A184" s="265"/>
      <c r="B184" s="93" t="s">
        <v>5</v>
      </c>
      <c r="C184" s="93" t="s">
        <v>6</v>
      </c>
      <c r="D184" s="93" t="s">
        <v>6</v>
      </c>
      <c r="E184" s="93" t="s">
        <v>6</v>
      </c>
    </row>
    <row r="185" spans="1:5" ht="12" hidden="1" thickBot="1" x14ac:dyDescent="0.25">
      <c r="A185" s="91" t="s">
        <v>8</v>
      </c>
      <c r="B185" s="91"/>
      <c r="C185" s="91"/>
      <c r="D185" s="91"/>
      <c r="E185" s="91"/>
    </row>
    <row r="186" spans="1:5" ht="12" hidden="1" thickBot="1" x14ac:dyDescent="0.25">
      <c r="A186" s="91" t="s">
        <v>15</v>
      </c>
      <c r="B186" s="86">
        <f>B204</f>
        <v>0</v>
      </c>
      <c r="C186" s="86">
        <f t="shared" ref="C186:E186" si="27">C204</f>
        <v>0</v>
      </c>
      <c r="D186" s="86">
        <f t="shared" si="27"/>
        <v>0</v>
      </c>
      <c r="E186" s="86">
        <f t="shared" si="27"/>
        <v>0</v>
      </c>
    </row>
    <row r="187" spans="1:5" ht="12" hidden="1" thickBot="1" x14ac:dyDescent="0.25">
      <c r="A187" s="91" t="s">
        <v>23</v>
      </c>
      <c r="B187" s="86" t="e">
        <f>B186/B185</f>
        <v>#DIV/0!</v>
      </c>
      <c r="C187" s="86" t="e">
        <f t="shared" ref="C187:E187" si="28">C186/C185</f>
        <v>#DIV/0!</v>
      </c>
      <c r="D187" s="86" t="e">
        <f t="shared" si="28"/>
        <v>#DIV/0!</v>
      </c>
      <c r="E187" s="86" t="e">
        <f t="shared" si="28"/>
        <v>#DIV/0!</v>
      </c>
    </row>
    <row r="188" spans="1:5" ht="12" hidden="1" thickBot="1" x14ac:dyDescent="0.25">
      <c r="A188" s="91" t="s">
        <v>16</v>
      </c>
      <c r="B188" s="130" t="s">
        <v>22</v>
      </c>
      <c r="C188" s="94" t="e">
        <f>C185/B185-1</f>
        <v>#DIV/0!</v>
      </c>
      <c r="D188" s="94" t="e">
        <f t="shared" ref="D188:E190" si="29">D185/C185-1</f>
        <v>#DIV/0!</v>
      </c>
      <c r="E188" s="94" t="e">
        <f t="shared" si="29"/>
        <v>#DIV/0!</v>
      </c>
    </row>
    <row r="189" spans="1:5" ht="12" hidden="1" thickBot="1" x14ac:dyDescent="0.25">
      <c r="A189" s="91" t="s">
        <v>17</v>
      </c>
      <c r="B189" s="130" t="s">
        <v>22</v>
      </c>
      <c r="C189" s="94" t="e">
        <f>C186/B186-1</f>
        <v>#DIV/0!</v>
      </c>
      <c r="D189" s="94" t="e">
        <f t="shared" si="29"/>
        <v>#DIV/0!</v>
      </c>
      <c r="E189" s="94" t="e">
        <f t="shared" si="29"/>
        <v>#DIV/0!</v>
      </c>
    </row>
    <row r="190" spans="1:5" ht="23.25" hidden="1" thickBot="1" x14ac:dyDescent="0.25">
      <c r="A190" s="91" t="s">
        <v>18</v>
      </c>
      <c r="B190" s="130" t="s">
        <v>22</v>
      </c>
      <c r="C190" s="94" t="e">
        <f>C187/B187-1</f>
        <v>#DIV/0!</v>
      </c>
      <c r="D190" s="94" t="e">
        <f t="shared" si="29"/>
        <v>#DIV/0!</v>
      </c>
      <c r="E190" s="94" t="e">
        <f t="shared" si="29"/>
        <v>#DIV/0!</v>
      </c>
    </row>
    <row r="191" spans="1:5" ht="12" hidden="1" thickBot="1" x14ac:dyDescent="0.25">
      <c r="A191" s="274" t="s">
        <v>215</v>
      </c>
      <c r="B191" s="275"/>
      <c r="C191" s="275"/>
      <c r="D191" s="275"/>
      <c r="E191" s="276"/>
    </row>
    <row r="192" spans="1:5" hidden="1" x14ac:dyDescent="0.2">
      <c r="A192" s="264"/>
      <c r="B192" s="92">
        <v>2018</v>
      </c>
      <c r="C192" s="92">
        <v>2019</v>
      </c>
      <c r="D192" s="92">
        <v>2020</v>
      </c>
      <c r="E192" s="92">
        <v>2021</v>
      </c>
    </row>
    <row r="193" spans="1:5" ht="21.75" hidden="1" thickBot="1" x14ac:dyDescent="0.25">
      <c r="A193" s="265"/>
      <c r="B193" s="93" t="s">
        <v>5</v>
      </c>
      <c r="C193" s="93" t="s">
        <v>6</v>
      </c>
      <c r="D193" s="93" t="s">
        <v>6</v>
      </c>
      <c r="E193" s="93" t="s">
        <v>6</v>
      </c>
    </row>
    <row r="194" spans="1:5" ht="12" hidden="1" thickBot="1" x14ac:dyDescent="0.25">
      <c r="A194" s="95" t="s">
        <v>34</v>
      </c>
      <c r="B194" s="96">
        <f>B195+B196+B197+B198</f>
        <v>0</v>
      </c>
      <c r="C194" s="96">
        <f t="shared" ref="C194:E194" si="30">C195+C196+C197+C198</f>
        <v>0</v>
      </c>
      <c r="D194" s="96">
        <f t="shared" si="30"/>
        <v>0</v>
      </c>
      <c r="E194" s="96">
        <f t="shared" si="30"/>
        <v>0</v>
      </c>
    </row>
    <row r="195" spans="1:5" ht="12" hidden="1" thickBot="1" x14ac:dyDescent="0.25">
      <c r="A195" s="97" t="s">
        <v>47</v>
      </c>
      <c r="B195" s="96"/>
      <c r="C195" s="96"/>
      <c r="D195" s="96"/>
      <c r="E195" s="96"/>
    </row>
    <row r="196" spans="1:5" ht="12" hidden="1" thickBot="1" x14ac:dyDescent="0.25">
      <c r="A196" s="97" t="s">
        <v>86</v>
      </c>
      <c r="B196" s="96"/>
      <c r="C196" s="96"/>
      <c r="D196" s="96"/>
      <c r="E196" s="96"/>
    </row>
    <row r="197" spans="1:5" ht="12" hidden="1" thickBot="1" x14ac:dyDescent="0.25">
      <c r="A197" s="97" t="s">
        <v>87</v>
      </c>
      <c r="B197" s="96"/>
      <c r="C197" s="96"/>
      <c r="D197" s="96"/>
      <c r="E197" s="96"/>
    </row>
    <row r="198" spans="1:5" ht="12" hidden="1" thickBot="1" x14ac:dyDescent="0.25">
      <c r="A198" s="97" t="s">
        <v>88</v>
      </c>
      <c r="B198" s="96"/>
      <c r="C198" s="96"/>
      <c r="D198" s="96"/>
      <c r="E198" s="96"/>
    </row>
    <row r="199" spans="1:5" ht="12" hidden="1" thickBot="1" x14ac:dyDescent="0.25">
      <c r="A199" s="95" t="s">
        <v>35</v>
      </c>
      <c r="B199" s="98">
        <f>B200+B201+B202+B203</f>
        <v>0</v>
      </c>
      <c r="C199" s="98">
        <f t="shared" ref="C199:E199" si="31">C200+C201+C202+C203</f>
        <v>0</v>
      </c>
      <c r="D199" s="98">
        <f t="shared" si="31"/>
        <v>0</v>
      </c>
      <c r="E199" s="98">
        <f t="shared" si="31"/>
        <v>0</v>
      </c>
    </row>
    <row r="200" spans="1:5" ht="12" hidden="1" thickBot="1" x14ac:dyDescent="0.25">
      <c r="A200" s="97" t="s">
        <v>47</v>
      </c>
      <c r="B200" s="98"/>
      <c r="C200" s="98"/>
      <c r="D200" s="98"/>
      <c r="E200" s="98"/>
    </row>
    <row r="201" spans="1:5" ht="12" hidden="1" thickBot="1" x14ac:dyDescent="0.25">
      <c r="A201" s="97" t="s">
        <v>86</v>
      </c>
      <c r="B201" s="98"/>
      <c r="C201" s="98"/>
      <c r="D201" s="98"/>
      <c r="E201" s="98"/>
    </row>
    <row r="202" spans="1:5" ht="12" hidden="1" thickBot="1" x14ac:dyDescent="0.25">
      <c r="A202" s="97" t="s">
        <v>87</v>
      </c>
      <c r="B202" s="98"/>
      <c r="C202" s="98"/>
      <c r="D202" s="98"/>
      <c r="E202" s="98"/>
    </row>
    <row r="203" spans="1:5" ht="12" hidden="1" thickBot="1" x14ac:dyDescent="0.25">
      <c r="A203" s="97" t="s">
        <v>88</v>
      </c>
      <c r="B203" s="98"/>
      <c r="C203" s="98"/>
      <c r="D203" s="98"/>
      <c r="E203" s="98"/>
    </row>
    <row r="204" spans="1:5" ht="12" hidden="1" thickBot="1" x14ac:dyDescent="0.25">
      <c r="A204" s="102" t="s">
        <v>152</v>
      </c>
      <c r="B204" s="98">
        <f>B194+B199</f>
        <v>0</v>
      </c>
      <c r="C204" s="98">
        <f t="shared" ref="C204:E204" si="32">C194+C199</f>
        <v>0</v>
      </c>
      <c r="D204" s="98">
        <f t="shared" si="32"/>
        <v>0</v>
      </c>
      <c r="E204" s="98">
        <f t="shared" si="32"/>
        <v>0</v>
      </c>
    </row>
    <row r="205" spans="1:5" ht="12" hidden="1" thickBot="1" x14ac:dyDescent="0.25">
      <c r="A205" s="279" t="s">
        <v>32</v>
      </c>
      <c r="B205" s="280"/>
      <c r="C205" s="280"/>
      <c r="D205" s="280"/>
      <c r="E205" s="281"/>
    </row>
    <row r="206" spans="1:5" ht="12" hidden="1" thickBot="1" x14ac:dyDescent="0.25">
      <c r="A206" s="279" t="s">
        <v>36</v>
      </c>
      <c r="B206" s="280"/>
      <c r="C206" s="280"/>
      <c r="D206" s="280"/>
      <c r="E206" s="281"/>
    </row>
    <row r="207" spans="1:5" ht="21.75" hidden="1" thickBot="1" x14ac:dyDescent="0.25">
      <c r="A207" s="90" t="s">
        <v>148</v>
      </c>
      <c r="B207" s="268"/>
      <c r="C207" s="277"/>
      <c r="D207" s="269"/>
      <c r="E207" s="270"/>
    </row>
    <row r="208" spans="1:5" ht="39" hidden="1" customHeight="1" thickBot="1" x14ac:dyDescent="0.25">
      <c r="A208" s="90" t="s">
        <v>83</v>
      </c>
      <c r="B208" s="90"/>
      <c r="C208" s="109" t="s">
        <v>84</v>
      </c>
      <c r="D208" s="269"/>
      <c r="E208" s="270"/>
    </row>
    <row r="209" spans="1:5" ht="12" hidden="1" thickBot="1" x14ac:dyDescent="0.25">
      <c r="A209" s="110"/>
      <c r="B209" s="268"/>
      <c r="C209" s="278"/>
      <c r="D209" s="269"/>
      <c r="E209" s="270"/>
    </row>
    <row r="210" spans="1:5" ht="12" hidden="1" thickBot="1" x14ac:dyDescent="0.25">
      <c r="A210" s="91" t="s">
        <v>9</v>
      </c>
      <c r="B210" s="259"/>
      <c r="C210" s="260"/>
      <c r="D210" s="260"/>
      <c r="E210" s="261"/>
    </row>
    <row r="211" spans="1:5" ht="12" hidden="1" thickBot="1" x14ac:dyDescent="0.25">
      <c r="A211" s="91" t="s">
        <v>14</v>
      </c>
      <c r="B211" s="271"/>
      <c r="C211" s="272"/>
      <c r="D211" s="272"/>
      <c r="E211" s="273"/>
    </row>
    <row r="212" spans="1:5" hidden="1" x14ac:dyDescent="0.2">
      <c r="A212" s="264"/>
      <c r="B212" s="92">
        <v>2018</v>
      </c>
      <c r="C212" s="92">
        <v>2019</v>
      </c>
      <c r="D212" s="92">
        <v>2020</v>
      </c>
      <c r="E212" s="92">
        <v>2021</v>
      </c>
    </row>
    <row r="213" spans="1:5" ht="21.75" hidden="1" thickBot="1" x14ac:dyDescent="0.25">
      <c r="A213" s="265"/>
      <c r="B213" s="93" t="s">
        <v>5</v>
      </c>
      <c r="C213" s="93" t="s">
        <v>6</v>
      </c>
      <c r="D213" s="93" t="s">
        <v>6</v>
      </c>
      <c r="E213" s="93" t="s">
        <v>6</v>
      </c>
    </row>
    <row r="214" spans="1:5" ht="12" hidden="1" thickBot="1" x14ac:dyDescent="0.25">
      <c r="A214" s="91" t="s">
        <v>8</v>
      </c>
      <c r="B214" s="86"/>
      <c r="C214" s="86"/>
      <c r="D214" s="86"/>
      <c r="E214" s="86"/>
    </row>
    <row r="215" spans="1:5" ht="12" hidden="1" thickBot="1" x14ac:dyDescent="0.25">
      <c r="A215" s="91" t="s">
        <v>15</v>
      </c>
      <c r="B215" s="86">
        <f>B278-B240</f>
        <v>0</v>
      </c>
      <c r="C215" s="86">
        <f>C278-C240</f>
        <v>0</v>
      </c>
      <c r="D215" s="86">
        <f>D278-D240</f>
        <v>0</v>
      </c>
      <c r="E215" s="86">
        <f>E278-E240</f>
        <v>0</v>
      </c>
    </row>
    <row r="216" spans="1:5" ht="12" hidden="1" thickBot="1" x14ac:dyDescent="0.25">
      <c r="A216" s="91" t="s">
        <v>23</v>
      </c>
      <c r="B216" s="86" t="e">
        <f>B215/B214</f>
        <v>#DIV/0!</v>
      </c>
      <c r="C216" s="86" t="e">
        <f t="shared" ref="C216:E216" si="33">C215/C214</f>
        <v>#DIV/0!</v>
      </c>
      <c r="D216" s="86" t="e">
        <f t="shared" si="33"/>
        <v>#DIV/0!</v>
      </c>
      <c r="E216" s="86" t="e">
        <f t="shared" si="33"/>
        <v>#DIV/0!</v>
      </c>
    </row>
    <row r="217" spans="1:5" ht="12" hidden="1" thickBot="1" x14ac:dyDescent="0.25">
      <c r="A217" s="91" t="s">
        <v>16</v>
      </c>
      <c r="B217" s="130" t="s">
        <v>22</v>
      </c>
      <c r="C217" s="94" t="e">
        <f>C214/B214-1</f>
        <v>#DIV/0!</v>
      </c>
      <c r="D217" s="94" t="e">
        <f t="shared" ref="D217:E219" si="34">D214/C214-1</f>
        <v>#DIV/0!</v>
      </c>
      <c r="E217" s="94" t="e">
        <f t="shared" si="34"/>
        <v>#DIV/0!</v>
      </c>
    </row>
    <row r="218" spans="1:5" ht="12" hidden="1" thickBot="1" x14ac:dyDescent="0.25">
      <c r="A218" s="91" t="s">
        <v>17</v>
      </c>
      <c r="B218" s="130" t="s">
        <v>22</v>
      </c>
      <c r="C218" s="94" t="e">
        <f>C215/B215-1</f>
        <v>#DIV/0!</v>
      </c>
      <c r="D218" s="94" t="e">
        <f t="shared" si="34"/>
        <v>#DIV/0!</v>
      </c>
      <c r="E218" s="94" t="e">
        <f t="shared" si="34"/>
        <v>#DIV/0!</v>
      </c>
    </row>
    <row r="219" spans="1:5" ht="23.25" hidden="1" thickBot="1" x14ac:dyDescent="0.25">
      <c r="A219" s="91" t="s">
        <v>18</v>
      </c>
      <c r="B219" s="130" t="s">
        <v>22</v>
      </c>
      <c r="C219" s="94" t="e">
        <f>C216/B216-1</f>
        <v>#DIV/0!</v>
      </c>
      <c r="D219" s="94" t="e">
        <f t="shared" si="34"/>
        <v>#DIV/0!</v>
      </c>
      <c r="E219" s="94" t="e">
        <f t="shared" si="34"/>
        <v>#DIV/0!</v>
      </c>
    </row>
    <row r="220" spans="1:5" ht="12" hidden="1" thickBot="1" x14ac:dyDescent="0.25">
      <c r="A220" s="274" t="s">
        <v>212</v>
      </c>
      <c r="B220" s="275"/>
      <c r="C220" s="275"/>
      <c r="D220" s="275"/>
      <c r="E220" s="276"/>
    </row>
    <row r="221" spans="1:5" hidden="1" x14ac:dyDescent="0.2">
      <c r="A221" s="264"/>
      <c r="B221" s="92">
        <v>2018</v>
      </c>
      <c r="C221" s="92">
        <v>2019</v>
      </c>
      <c r="D221" s="92">
        <v>2020</v>
      </c>
      <c r="E221" s="92">
        <v>2021</v>
      </c>
    </row>
    <row r="222" spans="1:5" ht="21.75" hidden="1" thickBot="1" x14ac:dyDescent="0.25">
      <c r="A222" s="265"/>
      <c r="B222" s="93" t="s">
        <v>5</v>
      </c>
      <c r="C222" s="93" t="s">
        <v>6</v>
      </c>
      <c r="D222" s="93" t="s">
        <v>6</v>
      </c>
      <c r="E222" s="93" t="s">
        <v>6</v>
      </c>
    </row>
    <row r="223" spans="1:5" ht="12" hidden="1" thickBot="1" x14ac:dyDescent="0.25">
      <c r="A223" s="95" t="s">
        <v>34</v>
      </c>
      <c r="B223" s="96">
        <f>B224+B225+B226+B227</f>
        <v>0</v>
      </c>
      <c r="C223" s="96">
        <f t="shared" ref="C223:E223" si="35">C224+C225+C226+C227</f>
        <v>0</v>
      </c>
      <c r="D223" s="96">
        <f t="shared" si="35"/>
        <v>0</v>
      </c>
      <c r="E223" s="96">
        <f t="shared" si="35"/>
        <v>0</v>
      </c>
    </row>
    <row r="224" spans="1:5" ht="12" hidden="1" thickBot="1" x14ac:dyDescent="0.25">
      <c r="A224" s="97" t="s">
        <v>47</v>
      </c>
      <c r="B224" s="96"/>
      <c r="C224" s="96"/>
      <c r="D224" s="96"/>
      <c r="E224" s="96"/>
    </row>
    <row r="225" spans="1:5" ht="12" hidden="1" thickBot="1" x14ac:dyDescent="0.25">
      <c r="A225" s="97" t="s">
        <v>86</v>
      </c>
      <c r="B225" s="96"/>
      <c r="C225" s="96"/>
      <c r="D225" s="96"/>
      <c r="E225" s="96"/>
    </row>
    <row r="226" spans="1:5" ht="12" hidden="1" thickBot="1" x14ac:dyDescent="0.25">
      <c r="A226" s="97" t="s">
        <v>87</v>
      </c>
      <c r="B226" s="96"/>
      <c r="C226" s="96"/>
      <c r="D226" s="96"/>
      <c r="E226" s="96"/>
    </row>
    <row r="227" spans="1:5" ht="12" hidden="1" thickBot="1" x14ac:dyDescent="0.25">
      <c r="A227" s="97" t="s">
        <v>88</v>
      </c>
      <c r="B227" s="96"/>
      <c r="C227" s="96"/>
      <c r="D227" s="96"/>
      <c r="E227" s="96"/>
    </row>
    <row r="228" spans="1:5" ht="12" hidden="1" thickBot="1" x14ac:dyDescent="0.25">
      <c r="A228" s="95" t="s">
        <v>35</v>
      </c>
      <c r="B228" s="98">
        <f>B229+B230+B231+B232</f>
        <v>0</v>
      </c>
      <c r="C228" s="98">
        <f t="shared" ref="C228:E228" si="36">C229+C230+C231+C232</f>
        <v>0</v>
      </c>
      <c r="D228" s="98">
        <f t="shared" si="36"/>
        <v>0</v>
      </c>
      <c r="E228" s="98">
        <f t="shared" si="36"/>
        <v>0</v>
      </c>
    </row>
    <row r="229" spans="1:5" ht="12" hidden="1" thickBot="1" x14ac:dyDescent="0.25">
      <c r="A229" s="97" t="s">
        <v>47</v>
      </c>
      <c r="B229" s="98"/>
      <c r="C229" s="96"/>
      <c r="D229" s="96"/>
      <c r="E229" s="96"/>
    </row>
    <row r="230" spans="1:5" ht="12" hidden="1" thickBot="1" x14ac:dyDescent="0.25">
      <c r="A230" s="97" t="s">
        <v>86</v>
      </c>
      <c r="B230" s="98"/>
      <c r="C230" s="96"/>
      <c r="D230" s="96"/>
      <c r="E230" s="96"/>
    </row>
    <row r="231" spans="1:5" ht="12" hidden="1" thickBot="1" x14ac:dyDescent="0.25">
      <c r="A231" s="97" t="s">
        <v>87</v>
      </c>
      <c r="B231" s="98"/>
      <c r="C231" s="96"/>
      <c r="D231" s="96"/>
      <c r="E231" s="96"/>
    </row>
    <row r="232" spans="1:5" ht="12" hidden="1" thickBot="1" x14ac:dyDescent="0.25">
      <c r="A232" s="97" t="s">
        <v>88</v>
      </c>
      <c r="B232" s="98"/>
      <c r="C232" s="96"/>
      <c r="D232" s="96"/>
      <c r="E232" s="96"/>
    </row>
    <row r="233" spans="1:5" ht="12" hidden="1" thickBot="1" x14ac:dyDescent="0.25">
      <c r="A233" s="111" t="s">
        <v>30</v>
      </c>
      <c r="B233" s="98">
        <f>B223+B228</f>
        <v>0</v>
      </c>
      <c r="C233" s="98">
        <f t="shared" ref="C233:E233" si="37">C223+C228</f>
        <v>0</v>
      </c>
      <c r="D233" s="98">
        <f t="shared" si="37"/>
        <v>0</v>
      </c>
      <c r="E233" s="98">
        <f t="shared" si="37"/>
        <v>0</v>
      </c>
    </row>
    <row r="234" spans="1:5" ht="42.75" hidden="1" customHeight="1" thickBot="1" x14ac:dyDescent="0.25">
      <c r="A234" s="90" t="s">
        <v>49</v>
      </c>
      <c r="B234" s="90"/>
      <c r="C234" s="109" t="s">
        <v>84</v>
      </c>
      <c r="D234" s="268"/>
      <c r="E234" s="270"/>
    </row>
    <row r="235" spans="1:5" ht="12" hidden="1" thickBot="1" x14ac:dyDescent="0.25">
      <c r="A235" s="91" t="s">
        <v>9</v>
      </c>
      <c r="B235" s="259"/>
      <c r="C235" s="260"/>
      <c r="D235" s="260"/>
      <c r="E235" s="261"/>
    </row>
    <row r="236" spans="1:5" ht="12" hidden="1" thickBot="1" x14ac:dyDescent="0.25">
      <c r="A236" s="91" t="s">
        <v>14</v>
      </c>
      <c r="B236" s="271"/>
      <c r="C236" s="272"/>
      <c r="D236" s="272"/>
      <c r="E236" s="273"/>
    </row>
    <row r="237" spans="1:5" hidden="1" x14ac:dyDescent="0.2">
      <c r="A237" s="264"/>
      <c r="B237" s="92">
        <v>2018</v>
      </c>
      <c r="C237" s="92">
        <v>2019</v>
      </c>
      <c r="D237" s="92">
        <v>2020</v>
      </c>
      <c r="E237" s="92">
        <v>2021</v>
      </c>
    </row>
    <row r="238" spans="1:5" ht="21.75" hidden="1" thickBot="1" x14ac:dyDescent="0.25">
      <c r="A238" s="265"/>
      <c r="B238" s="93" t="s">
        <v>5</v>
      </c>
      <c r="C238" s="93" t="s">
        <v>6</v>
      </c>
      <c r="D238" s="93" t="s">
        <v>6</v>
      </c>
      <c r="E238" s="93" t="s">
        <v>6</v>
      </c>
    </row>
    <row r="239" spans="1:5" ht="12" hidden="1" thickBot="1" x14ac:dyDescent="0.25">
      <c r="A239" s="91" t="s">
        <v>8</v>
      </c>
      <c r="B239" s="91"/>
      <c r="C239" s="91"/>
      <c r="D239" s="91"/>
      <c r="E239" s="91"/>
    </row>
    <row r="240" spans="1:5" ht="12" hidden="1" thickBot="1" x14ac:dyDescent="0.25">
      <c r="A240" s="91" t="s">
        <v>15</v>
      </c>
      <c r="B240" s="86"/>
      <c r="C240" s="86"/>
      <c r="D240" s="86"/>
      <c r="E240" s="86"/>
    </row>
    <row r="241" spans="1:5" ht="12" hidden="1" thickBot="1" x14ac:dyDescent="0.25">
      <c r="A241" s="91" t="s">
        <v>23</v>
      </c>
      <c r="B241" s="86" t="e">
        <f>B240/B239</f>
        <v>#DIV/0!</v>
      </c>
      <c r="C241" s="86" t="e">
        <f t="shared" ref="C241:E241" si="38">C240/C239</f>
        <v>#DIV/0!</v>
      </c>
      <c r="D241" s="86" t="e">
        <f t="shared" si="38"/>
        <v>#DIV/0!</v>
      </c>
      <c r="E241" s="86" t="e">
        <f t="shared" si="38"/>
        <v>#DIV/0!</v>
      </c>
    </row>
    <row r="242" spans="1:5" ht="12" hidden="1" thickBot="1" x14ac:dyDescent="0.25">
      <c r="A242" s="91" t="s">
        <v>16</v>
      </c>
      <c r="B242" s="130" t="s">
        <v>22</v>
      </c>
      <c r="C242" s="94" t="e">
        <f>C239/B239-1</f>
        <v>#DIV/0!</v>
      </c>
      <c r="D242" s="94" t="e">
        <f t="shared" ref="D242:E244" si="39">D239/C239-1</f>
        <v>#DIV/0!</v>
      </c>
      <c r="E242" s="94" t="e">
        <f t="shared" si="39"/>
        <v>#DIV/0!</v>
      </c>
    </row>
    <row r="243" spans="1:5" ht="12" hidden="1" thickBot="1" x14ac:dyDescent="0.25">
      <c r="A243" s="91" t="s">
        <v>17</v>
      </c>
      <c r="B243" s="130" t="s">
        <v>22</v>
      </c>
      <c r="C243" s="94" t="e">
        <f>C240/B240-1</f>
        <v>#DIV/0!</v>
      </c>
      <c r="D243" s="94" t="e">
        <f t="shared" si="39"/>
        <v>#DIV/0!</v>
      </c>
      <c r="E243" s="94" t="e">
        <f t="shared" si="39"/>
        <v>#DIV/0!</v>
      </c>
    </row>
    <row r="244" spans="1:5" ht="23.25" hidden="1" thickBot="1" x14ac:dyDescent="0.25">
      <c r="A244" s="91" t="s">
        <v>18</v>
      </c>
      <c r="B244" s="130" t="s">
        <v>22</v>
      </c>
      <c r="C244" s="94" t="e">
        <f>C241/B241-1</f>
        <v>#DIV/0!</v>
      </c>
      <c r="D244" s="94" t="e">
        <f t="shared" si="39"/>
        <v>#DIV/0!</v>
      </c>
      <c r="E244" s="94" t="e">
        <f t="shared" si="39"/>
        <v>#DIV/0!</v>
      </c>
    </row>
    <row r="245" spans="1:5" ht="12" hidden="1" thickBot="1" x14ac:dyDescent="0.25">
      <c r="A245" s="274" t="s">
        <v>213</v>
      </c>
      <c r="B245" s="275"/>
      <c r="C245" s="275"/>
      <c r="D245" s="275"/>
      <c r="E245" s="276"/>
    </row>
    <row r="246" spans="1:5" hidden="1" x14ac:dyDescent="0.2">
      <c r="A246" s="264"/>
      <c r="B246" s="92">
        <v>2018</v>
      </c>
      <c r="C246" s="92">
        <v>2019</v>
      </c>
      <c r="D246" s="92">
        <v>2020</v>
      </c>
      <c r="E246" s="92">
        <v>2021</v>
      </c>
    </row>
    <row r="247" spans="1:5" ht="21.75" hidden="1" thickBot="1" x14ac:dyDescent="0.25">
      <c r="A247" s="265"/>
      <c r="B247" s="93" t="s">
        <v>5</v>
      </c>
      <c r="C247" s="93" t="s">
        <v>6</v>
      </c>
      <c r="D247" s="93" t="s">
        <v>6</v>
      </c>
      <c r="E247" s="93" t="s">
        <v>6</v>
      </c>
    </row>
    <row r="248" spans="1:5" ht="12" hidden="1" thickBot="1" x14ac:dyDescent="0.25">
      <c r="A248" s="95" t="s">
        <v>34</v>
      </c>
      <c r="B248" s="96">
        <f>B249+B250+B251+B252</f>
        <v>0</v>
      </c>
      <c r="C248" s="96">
        <f t="shared" ref="C248:E248" si="40">C249+C250+C251+C252</f>
        <v>0</v>
      </c>
      <c r="D248" s="96">
        <f t="shared" si="40"/>
        <v>0</v>
      </c>
      <c r="E248" s="96">
        <f t="shared" si="40"/>
        <v>0</v>
      </c>
    </row>
    <row r="249" spans="1:5" ht="12" hidden="1" thickBot="1" x14ac:dyDescent="0.25">
      <c r="A249" s="97" t="s">
        <v>47</v>
      </c>
      <c r="B249" s="96"/>
      <c r="C249" s="96"/>
      <c r="D249" s="96"/>
      <c r="E249" s="96"/>
    </row>
    <row r="250" spans="1:5" ht="12" hidden="1" thickBot="1" x14ac:dyDescent="0.25">
      <c r="A250" s="97" t="s">
        <v>86</v>
      </c>
      <c r="B250" s="96"/>
      <c r="C250" s="96"/>
      <c r="D250" s="96"/>
      <c r="E250" s="96"/>
    </row>
    <row r="251" spans="1:5" ht="12" hidden="1" thickBot="1" x14ac:dyDescent="0.25">
      <c r="A251" s="97" t="s">
        <v>87</v>
      </c>
      <c r="B251" s="96"/>
      <c r="C251" s="96"/>
      <c r="D251" s="96"/>
      <c r="E251" s="96"/>
    </row>
    <row r="252" spans="1:5" ht="12" hidden="1" thickBot="1" x14ac:dyDescent="0.25">
      <c r="A252" s="97" t="s">
        <v>88</v>
      </c>
      <c r="B252" s="96"/>
      <c r="C252" s="96"/>
      <c r="D252" s="96"/>
      <c r="E252" s="96"/>
    </row>
    <row r="253" spans="1:5" ht="12" hidden="1" thickBot="1" x14ac:dyDescent="0.25">
      <c r="A253" s="95" t="s">
        <v>35</v>
      </c>
      <c r="B253" s="98">
        <f>B254+B255+B256+B257</f>
        <v>0</v>
      </c>
      <c r="C253" s="98">
        <f t="shared" ref="C253:E253" si="41">C254+C255+C256+C257</f>
        <v>0</v>
      </c>
      <c r="D253" s="98">
        <f t="shared" si="41"/>
        <v>0</v>
      </c>
      <c r="E253" s="98">
        <f t="shared" si="41"/>
        <v>0</v>
      </c>
    </row>
    <row r="254" spans="1:5" ht="12" hidden="1" thickBot="1" x14ac:dyDescent="0.25">
      <c r="A254" s="97" t="s">
        <v>47</v>
      </c>
      <c r="B254" s="98"/>
      <c r="C254" s="96"/>
      <c r="D254" s="96"/>
      <c r="E254" s="96"/>
    </row>
    <row r="255" spans="1:5" ht="12" hidden="1" thickBot="1" x14ac:dyDescent="0.25">
      <c r="A255" s="97" t="s">
        <v>86</v>
      </c>
      <c r="B255" s="98"/>
      <c r="C255" s="96"/>
      <c r="D255" s="96"/>
      <c r="E255" s="96"/>
    </row>
    <row r="256" spans="1:5" ht="12" hidden="1" thickBot="1" x14ac:dyDescent="0.25">
      <c r="A256" s="97" t="s">
        <v>87</v>
      </c>
      <c r="B256" s="98"/>
      <c r="C256" s="96"/>
      <c r="D256" s="96"/>
      <c r="E256" s="96"/>
    </row>
    <row r="257" spans="1:5" ht="12" hidden="1" thickBot="1" x14ac:dyDescent="0.25">
      <c r="A257" s="97" t="s">
        <v>88</v>
      </c>
      <c r="B257" s="98"/>
      <c r="C257" s="96"/>
      <c r="D257" s="96"/>
      <c r="E257" s="96"/>
    </row>
    <row r="258" spans="1:5" ht="12" hidden="1" thickBot="1" x14ac:dyDescent="0.25">
      <c r="A258" s="111" t="s">
        <v>89</v>
      </c>
      <c r="B258" s="98">
        <f>B248+B253</f>
        <v>0</v>
      </c>
      <c r="C258" s="98">
        <f t="shared" ref="C258:E258" si="42">C248+C253</f>
        <v>0</v>
      </c>
      <c r="D258" s="98">
        <f t="shared" si="42"/>
        <v>0</v>
      </c>
      <c r="E258" s="98">
        <f t="shared" si="42"/>
        <v>0</v>
      </c>
    </row>
    <row r="259" spans="1:5" ht="42.75" hidden="1" customHeight="1" thickBot="1" x14ac:dyDescent="0.25">
      <c r="A259" s="90" t="s">
        <v>149</v>
      </c>
      <c r="B259" s="112"/>
      <c r="C259" s="113" t="s">
        <v>84</v>
      </c>
      <c r="D259" s="114"/>
      <c r="E259" s="115"/>
    </row>
    <row r="260" spans="1:5" ht="12" hidden="1" thickBot="1" x14ac:dyDescent="0.25">
      <c r="A260" s="91" t="s">
        <v>9</v>
      </c>
      <c r="B260" s="259"/>
      <c r="C260" s="260"/>
      <c r="D260" s="260"/>
      <c r="E260" s="261"/>
    </row>
    <row r="261" spans="1:5" ht="12" hidden="1" thickBot="1" x14ac:dyDescent="0.25">
      <c r="A261" s="91" t="s">
        <v>14</v>
      </c>
      <c r="B261" s="271"/>
      <c r="C261" s="272"/>
      <c r="D261" s="272"/>
      <c r="E261" s="273"/>
    </row>
    <row r="262" spans="1:5" hidden="1" x14ac:dyDescent="0.2">
      <c r="A262" s="264"/>
      <c r="B262" s="92">
        <v>2018</v>
      </c>
      <c r="C262" s="92">
        <v>2019</v>
      </c>
      <c r="D262" s="92">
        <v>2020</v>
      </c>
      <c r="E262" s="92">
        <v>2021</v>
      </c>
    </row>
    <row r="263" spans="1:5" ht="21.75" hidden="1" thickBot="1" x14ac:dyDescent="0.25">
      <c r="A263" s="265"/>
      <c r="B263" s="93" t="s">
        <v>5</v>
      </c>
      <c r="C263" s="93" t="s">
        <v>6</v>
      </c>
      <c r="D263" s="93" t="s">
        <v>6</v>
      </c>
      <c r="E263" s="93" t="s">
        <v>6</v>
      </c>
    </row>
    <row r="264" spans="1:5" ht="12" hidden="1" thickBot="1" x14ac:dyDescent="0.25">
      <c r="A264" s="91" t="s">
        <v>8</v>
      </c>
      <c r="B264" s="91"/>
      <c r="C264" s="91"/>
      <c r="D264" s="91"/>
      <c r="E264" s="91"/>
    </row>
    <row r="265" spans="1:5" ht="12" hidden="1" thickBot="1" x14ac:dyDescent="0.25">
      <c r="A265" s="91" t="s">
        <v>15</v>
      </c>
      <c r="B265" s="86">
        <f>B283</f>
        <v>0</v>
      </c>
      <c r="C265" s="86">
        <f t="shared" ref="C265:E265" si="43">C283</f>
        <v>0</v>
      </c>
      <c r="D265" s="86">
        <f t="shared" si="43"/>
        <v>0</v>
      </c>
      <c r="E265" s="86">
        <f t="shared" si="43"/>
        <v>0</v>
      </c>
    </row>
    <row r="266" spans="1:5" ht="12" hidden="1" thickBot="1" x14ac:dyDescent="0.25">
      <c r="A266" s="91" t="s">
        <v>23</v>
      </c>
      <c r="B266" s="86" t="e">
        <f>B265/B264</f>
        <v>#DIV/0!</v>
      </c>
      <c r="C266" s="86" t="e">
        <f t="shared" ref="C266:E266" si="44">C265/C264</f>
        <v>#DIV/0!</v>
      </c>
      <c r="D266" s="86" t="e">
        <f t="shared" si="44"/>
        <v>#DIV/0!</v>
      </c>
      <c r="E266" s="86" t="e">
        <f t="shared" si="44"/>
        <v>#DIV/0!</v>
      </c>
    </row>
    <row r="267" spans="1:5" ht="12" hidden="1" thickBot="1" x14ac:dyDescent="0.25">
      <c r="A267" s="91" t="s">
        <v>16</v>
      </c>
      <c r="B267" s="130" t="s">
        <v>22</v>
      </c>
      <c r="C267" s="94" t="e">
        <f>C264/B264-1</f>
        <v>#DIV/0!</v>
      </c>
      <c r="D267" s="94" t="e">
        <f t="shared" ref="D267:E269" si="45">D264/C264-1</f>
        <v>#DIV/0!</v>
      </c>
      <c r="E267" s="94" t="e">
        <f t="shared" si="45"/>
        <v>#DIV/0!</v>
      </c>
    </row>
    <row r="268" spans="1:5" ht="12" hidden="1" thickBot="1" x14ac:dyDescent="0.25">
      <c r="A268" s="91" t="s">
        <v>17</v>
      </c>
      <c r="B268" s="130" t="s">
        <v>22</v>
      </c>
      <c r="C268" s="94" t="e">
        <f>C265/B265-1</f>
        <v>#DIV/0!</v>
      </c>
      <c r="D268" s="94" t="e">
        <f t="shared" si="45"/>
        <v>#DIV/0!</v>
      </c>
      <c r="E268" s="94" t="e">
        <f t="shared" si="45"/>
        <v>#DIV/0!</v>
      </c>
    </row>
    <row r="269" spans="1:5" ht="23.25" hidden="1" thickBot="1" x14ac:dyDescent="0.25">
      <c r="A269" s="91" t="s">
        <v>18</v>
      </c>
      <c r="B269" s="130" t="s">
        <v>22</v>
      </c>
      <c r="C269" s="94" t="e">
        <f>C266/B266-1</f>
        <v>#DIV/0!</v>
      </c>
      <c r="D269" s="94" t="e">
        <f t="shared" si="45"/>
        <v>#DIV/0!</v>
      </c>
      <c r="E269" s="94" t="e">
        <f t="shared" si="45"/>
        <v>#DIV/0!</v>
      </c>
    </row>
    <row r="270" spans="1:5" ht="12" hidden="1" thickBot="1" x14ac:dyDescent="0.25">
      <c r="A270" s="274" t="s">
        <v>216</v>
      </c>
      <c r="B270" s="275"/>
      <c r="C270" s="275"/>
      <c r="D270" s="275"/>
      <c r="E270" s="276"/>
    </row>
    <row r="271" spans="1:5" hidden="1" x14ac:dyDescent="0.2">
      <c r="A271" s="264"/>
      <c r="B271" s="92">
        <v>2018</v>
      </c>
      <c r="C271" s="92">
        <v>2019</v>
      </c>
      <c r="D271" s="92">
        <v>2020</v>
      </c>
      <c r="E271" s="92">
        <v>2021</v>
      </c>
    </row>
    <row r="272" spans="1:5" ht="21.75" hidden="1" thickBot="1" x14ac:dyDescent="0.25">
      <c r="A272" s="265"/>
      <c r="B272" s="93" t="s">
        <v>5</v>
      </c>
      <c r="C272" s="93" t="s">
        <v>6</v>
      </c>
      <c r="D272" s="93" t="s">
        <v>6</v>
      </c>
      <c r="E272" s="93" t="s">
        <v>6</v>
      </c>
    </row>
    <row r="273" spans="1:5" ht="12" hidden="1" thickBot="1" x14ac:dyDescent="0.25">
      <c r="A273" s="95" t="s">
        <v>34</v>
      </c>
      <c r="B273" s="96">
        <f>B274+B275+B276+B277</f>
        <v>0</v>
      </c>
      <c r="C273" s="96">
        <f t="shared" ref="C273:E273" si="46">C274+C275+C276+C277</f>
        <v>0</v>
      </c>
      <c r="D273" s="96">
        <f t="shared" si="46"/>
        <v>0</v>
      </c>
      <c r="E273" s="96">
        <f t="shared" si="46"/>
        <v>0</v>
      </c>
    </row>
    <row r="274" spans="1:5" ht="12" hidden="1" thickBot="1" x14ac:dyDescent="0.25">
      <c r="A274" s="97" t="s">
        <v>47</v>
      </c>
      <c r="B274" s="96"/>
      <c r="C274" s="96"/>
      <c r="D274" s="96"/>
      <c r="E274" s="96"/>
    </row>
    <row r="275" spans="1:5" ht="12" hidden="1" thickBot="1" x14ac:dyDescent="0.25">
      <c r="A275" s="97" t="s">
        <v>86</v>
      </c>
      <c r="B275" s="96"/>
      <c r="C275" s="96"/>
      <c r="D275" s="96"/>
      <c r="E275" s="96"/>
    </row>
    <row r="276" spans="1:5" ht="12" hidden="1" thickBot="1" x14ac:dyDescent="0.25">
      <c r="A276" s="97" t="s">
        <v>87</v>
      </c>
      <c r="B276" s="96"/>
      <c r="C276" s="96"/>
      <c r="D276" s="96"/>
      <c r="E276" s="96"/>
    </row>
    <row r="277" spans="1:5" ht="12" hidden="1" thickBot="1" x14ac:dyDescent="0.25">
      <c r="A277" s="97" t="s">
        <v>88</v>
      </c>
      <c r="B277" s="96"/>
      <c r="C277" s="96"/>
      <c r="D277" s="96"/>
      <c r="E277" s="96"/>
    </row>
    <row r="278" spans="1:5" ht="12" hidden="1" thickBot="1" x14ac:dyDescent="0.25">
      <c r="A278" s="95" t="s">
        <v>35</v>
      </c>
      <c r="B278" s="98">
        <f>B279+B280+B281+B282</f>
        <v>0</v>
      </c>
      <c r="C278" s="98">
        <f t="shared" ref="C278:E278" si="47">C279+C280+C281+C282</f>
        <v>0</v>
      </c>
      <c r="D278" s="98">
        <f t="shared" si="47"/>
        <v>0</v>
      </c>
      <c r="E278" s="98">
        <f t="shared" si="47"/>
        <v>0</v>
      </c>
    </row>
    <row r="279" spans="1:5" ht="12" hidden="1" thickBot="1" x14ac:dyDescent="0.25">
      <c r="A279" s="97" t="s">
        <v>47</v>
      </c>
      <c r="B279" s="98"/>
      <c r="C279" s="96"/>
      <c r="D279" s="96"/>
      <c r="E279" s="96"/>
    </row>
    <row r="280" spans="1:5" ht="12" hidden="1" thickBot="1" x14ac:dyDescent="0.25">
      <c r="A280" s="97" t="s">
        <v>86</v>
      </c>
      <c r="B280" s="98"/>
      <c r="C280" s="96"/>
      <c r="D280" s="96"/>
      <c r="E280" s="96"/>
    </row>
    <row r="281" spans="1:5" ht="12" hidden="1" thickBot="1" x14ac:dyDescent="0.25">
      <c r="A281" s="97" t="s">
        <v>87</v>
      </c>
      <c r="B281" s="98"/>
      <c r="C281" s="96"/>
      <c r="D281" s="96"/>
      <c r="E281" s="96"/>
    </row>
    <row r="282" spans="1:5" ht="12" hidden="1" thickBot="1" x14ac:dyDescent="0.25">
      <c r="A282" s="97" t="s">
        <v>88</v>
      </c>
      <c r="B282" s="98"/>
      <c r="C282" s="96"/>
      <c r="D282" s="96"/>
      <c r="E282" s="96"/>
    </row>
    <row r="283" spans="1:5" ht="12" hidden="1" thickBot="1" x14ac:dyDescent="0.25">
      <c r="A283" s="102" t="s">
        <v>153</v>
      </c>
      <c r="B283" s="98">
        <f>B273+B278</f>
        <v>0</v>
      </c>
      <c r="C283" s="98">
        <f t="shared" ref="C283:E283" si="48">C273+C278</f>
        <v>0</v>
      </c>
      <c r="D283" s="98">
        <f t="shared" si="48"/>
        <v>0</v>
      </c>
      <c r="E283" s="98">
        <f t="shared" si="48"/>
        <v>0</v>
      </c>
    </row>
    <row r="284" spans="1:5" ht="21.75" hidden="1" thickBot="1" x14ac:dyDescent="0.25">
      <c r="A284" s="116" t="s">
        <v>151</v>
      </c>
      <c r="B284" s="268"/>
      <c r="C284" s="269"/>
      <c r="D284" s="269"/>
      <c r="E284" s="270"/>
    </row>
    <row r="285" spans="1:5" ht="42.75" hidden="1" customHeight="1" thickBot="1" x14ac:dyDescent="0.25">
      <c r="A285" s="90" t="s">
        <v>149</v>
      </c>
      <c r="B285" s="112"/>
      <c r="C285" s="113" t="s">
        <v>84</v>
      </c>
      <c r="D285" s="114"/>
      <c r="E285" s="115"/>
    </row>
    <row r="286" spans="1:5" ht="12" hidden="1" thickBot="1" x14ac:dyDescent="0.25">
      <c r="A286" s="91" t="s">
        <v>9</v>
      </c>
      <c r="B286" s="259"/>
      <c r="C286" s="260"/>
      <c r="D286" s="260"/>
      <c r="E286" s="261"/>
    </row>
    <row r="287" spans="1:5" ht="12" hidden="1" thickBot="1" x14ac:dyDescent="0.25">
      <c r="A287" s="91" t="s">
        <v>14</v>
      </c>
      <c r="B287" s="271"/>
      <c r="C287" s="272"/>
      <c r="D287" s="272"/>
      <c r="E287" s="273"/>
    </row>
    <row r="288" spans="1:5" hidden="1" x14ac:dyDescent="0.2">
      <c r="A288" s="264"/>
      <c r="B288" s="92">
        <v>2018</v>
      </c>
      <c r="C288" s="92">
        <v>2019</v>
      </c>
      <c r="D288" s="92">
        <v>2020</v>
      </c>
      <c r="E288" s="92">
        <v>2021</v>
      </c>
    </row>
    <row r="289" spans="1:5" ht="21.75" hidden="1" thickBot="1" x14ac:dyDescent="0.25">
      <c r="A289" s="265"/>
      <c r="B289" s="93" t="s">
        <v>5</v>
      </c>
      <c r="C289" s="93" t="s">
        <v>6</v>
      </c>
      <c r="D289" s="93" t="s">
        <v>6</v>
      </c>
      <c r="E289" s="93" t="s">
        <v>6</v>
      </c>
    </row>
    <row r="290" spans="1:5" ht="12" hidden="1" thickBot="1" x14ac:dyDescent="0.25">
      <c r="A290" s="91" t="s">
        <v>8</v>
      </c>
      <c r="B290" s="91"/>
      <c r="C290" s="91"/>
      <c r="D290" s="91"/>
      <c r="E290" s="91"/>
    </row>
    <row r="291" spans="1:5" ht="12" hidden="1" thickBot="1" x14ac:dyDescent="0.25">
      <c r="A291" s="91" t="s">
        <v>15</v>
      </c>
      <c r="B291" s="86">
        <f>B309</f>
        <v>0</v>
      </c>
      <c r="C291" s="86">
        <f t="shared" ref="C291:E291" si="49">C309</f>
        <v>0</v>
      </c>
      <c r="D291" s="86">
        <f t="shared" si="49"/>
        <v>0</v>
      </c>
      <c r="E291" s="86">
        <f t="shared" si="49"/>
        <v>0</v>
      </c>
    </row>
    <row r="292" spans="1:5" ht="12" hidden="1" thickBot="1" x14ac:dyDescent="0.25">
      <c r="A292" s="91" t="s">
        <v>23</v>
      </c>
      <c r="B292" s="86" t="e">
        <f>B291/B290</f>
        <v>#DIV/0!</v>
      </c>
      <c r="C292" s="86" t="e">
        <f t="shared" ref="C292:E292" si="50">C291/C290</f>
        <v>#DIV/0!</v>
      </c>
      <c r="D292" s="86" t="e">
        <f t="shared" si="50"/>
        <v>#DIV/0!</v>
      </c>
      <c r="E292" s="86" t="e">
        <f t="shared" si="50"/>
        <v>#DIV/0!</v>
      </c>
    </row>
    <row r="293" spans="1:5" ht="12" hidden="1" thickBot="1" x14ac:dyDescent="0.25">
      <c r="A293" s="91" t="s">
        <v>16</v>
      </c>
      <c r="B293" s="130" t="s">
        <v>22</v>
      </c>
      <c r="C293" s="94" t="e">
        <f>C290/B290-1</f>
        <v>#DIV/0!</v>
      </c>
      <c r="D293" s="94" t="e">
        <f t="shared" ref="D293:E295" si="51">D290/C290-1</f>
        <v>#DIV/0!</v>
      </c>
      <c r="E293" s="94" t="e">
        <f t="shared" si="51"/>
        <v>#DIV/0!</v>
      </c>
    </row>
    <row r="294" spans="1:5" ht="12" hidden="1" thickBot="1" x14ac:dyDescent="0.25">
      <c r="A294" s="91" t="s">
        <v>17</v>
      </c>
      <c r="B294" s="130" t="s">
        <v>22</v>
      </c>
      <c r="C294" s="94" t="e">
        <f>C291/B291-1</f>
        <v>#DIV/0!</v>
      </c>
      <c r="D294" s="94" t="e">
        <f t="shared" si="51"/>
        <v>#DIV/0!</v>
      </c>
      <c r="E294" s="94" t="e">
        <f t="shared" si="51"/>
        <v>#DIV/0!</v>
      </c>
    </row>
    <row r="295" spans="1:5" ht="23.25" hidden="1" thickBot="1" x14ac:dyDescent="0.25">
      <c r="A295" s="91" t="s">
        <v>18</v>
      </c>
      <c r="B295" s="130" t="s">
        <v>22</v>
      </c>
      <c r="C295" s="94" t="e">
        <f>C292/B292-1</f>
        <v>#DIV/0!</v>
      </c>
      <c r="D295" s="94" t="e">
        <f t="shared" si="51"/>
        <v>#DIV/0!</v>
      </c>
      <c r="E295" s="94" t="e">
        <f t="shared" si="51"/>
        <v>#DIV/0!</v>
      </c>
    </row>
    <row r="296" spans="1:5" ht="12" hidden="1" thickBot="1" x14ac:dyDescent="0.25">
      <c r="A296" s="274" t="s">
        <v>215</v>
      </c>
      <c r="B296" s="275"/>
      <c r="C296" s="275"/>
      <c r="D296" s="275"/>
      <c r="E296" s="276"/>
    </row>
    <row r="297" spans="1:5" hidden="1" x14ac:dyDescent="0.2">
      <c r="A297" s="264"/>
      <c r="B297" s="92">
        <v>2018</v>
      </c>
      <c r="C297" s="92">
        <v>2019</v>
      </c>
      <c r="D297" s="92">
        <v>2020</v>
      </c>
      <c r="E297" s="92">
        <v>2021</v>
      </c>
    </row>
    <row r="298" spans="1:5" ht="21.75" hidden="1" thickBot="1" x14ac:dyDescent="0.25">
      <c r="A298" s="265"/>
      <c r="B298" s="93" t="s">
        <v>5</v>
      </c>
      <c r="C298" s="93" t="s">
        <v>6</v>
      </c>
      <c r="D298" s="93" t="s">
        <v>6</v>
      </c>
      <c r="E298" s="93" t="s">
        <v>6</v>
      </c>
    </row>
    <row r="299" spans="1:5" ht="12" hidden="1" thickBot="1" x14ac:dyDescent="0.25">
      <c r="A299" s="95" t="s">
        <v>34</v>
      </c>
      <c r="B299" s="96">
        <f>B300+B301+B302+B303</f>
        <v>0</v>
      </c>
      <c r="C299" s="96">
        <f t="shared" ref="C299:E299" si="52">C300+C301+C302+C303</f>
        <v>0</v>
      </c>
      <c r="D299" s="96">
        <f t="shared" si="52"/>
        <v>0</v>
      </c>
      <c r="E299" s="96">
        <f t="shared" si="52"/>
        <v>0</v>
      </c>
    </row>
    <row r="300" spans="1:5" ht="12" hidden="1" thickBot="1" x14ac:dyDescent="0.25">
      <c r="A300" s="97" t="s">
        <v>47</v>
      </c>
      <c r="B300" s="96"/>
      <c r="C300" s="96"/>
      <c r="D300" s="96"/>
      <c r="E300" s="96"/>
    </row>
    <row r="301" spans="1:5" ht="12" hidden="1" thickBot="1" x14ac:dyDescent="0.25">
      <c r="A301" s="97" t="s">
        <v>86</v>
      </c>
      <c r="B301" s="96"/>
      <c r="C301" s="96"/>
      <c r="D301" s="96"/>
      <c r="E301" s="96"/>
    </row>
    <row r="302" spans="1:5" ht="12" hidden="1" thickBot="1" x14ac:dyDescent="0.25">
      <c r="A302" s="97" t="s">
        <v>87</v>
      </c>
      <c r="B302" s="96"/>
      <c r="C302" s="96"/>
      <c r="D302" s="96"/>
      <c r="E302" s="96"/>
    </row>
    <row r="303" spans="1:5" ht="12" hidden="1" thickBot="1" x14ac:dyDescent="0.25">
      <c r="A303" s="97" t="s">
        <v>88</v>
      </c>
      <c r="B303" s="96"/>
      <c r="C303" s="96"/>
      <c r="D303" s="96"/>
      <c r="E303" s="96"/>
    </row>
    <row r="304" spans="1:5" ht="12" hidden="1" thickBot="1" x14ac:dyDescent="0.25">
      <c r="A304" s="95" t="s">
        <v>35</v>
      </c>
      <c r="B304" s="98">
        <f>B305+B306+B307+B308</f>
        <v>0</v>
      </c>
      <c r="C304" s="98">
        <f t="shared" ref="C304:E304" si="53">C305+C306+C307+C308</f>
        <v>0</v>
      </c>
      <c r="D304" s="98">
        <f t="shared" si="53"/>
        <v>0</v>
      </c>
      <c r="E304" s="98">
        <f t="shared" si="53"/>
        <v>0</v>
      </c>
    </row>
    <row r="305" spans="1:5" ht="12" hidden="1" thickBot="1" x14ac:dyDescent="0.25">
      <c r="A305" s="97" t="s">
        <v>47</v>
      </c>
      <c r="B305" s="98"/>
      <c r="C305" s="98"/>
      <c r="D305" s="98"/>
      <c r="E305" s="98"/>
    </row>
    <row r="306" spans="1:5" ht="12" hidden="1" thickBot="1" x14ac:dyDescent="0.25">
      <c r="A306" s="97" t="s">
        <v>86</v>
      </c>
      <c r="B306" s="98"/>
      <c r="C306" s="98"/>
      <c r="D306" s="98"/>
      <c r="E306" s="98"/>
    </row>
    <row r="307" spans="1:5" ht="12" hidden="1" thickBot="1" x14ac:dyDescent="0.25">
      <c r="A307" s="97" t="s">
        <v>87</v>
      </c>
      <c r="B307" s="98"/>
      <c r="C307" s="98"/>
      <c r="D307" s="98"/>
      <c r="E307" s="98"/>
    </row>
    <row r="308" spans="1:5" ht="12" hidden="1" thickBot="1" x14ac:dyDescent="0.25">
      <c r="A308" s="97" t="s">
        <v>88</v>
      </c>
      <c r="B308" s="98"/>
      <c r="C308" s="98"/>
      <c r="D308" s="98"/>
      <c r="E308" s="98"/>
    </row>
    <row r="309" spans="1:5" ht="12" thickBot="1" x14ac:dyDescent="0.25">
      <c r="A309" s="102" t="s">
        <v>152</v>
      </c>
      <c r="B309" s="98">
        <f>B299+B304</f>
        <v>0</v>
      </c>
      <c r="C309" s="98">
        <f t="shared" ref="C309:E309" si="54">C299+C304</f>
        <v>0</v>
      </c>
      <c r="D309" s="98">
        <f t="shared" si="54"/>
        <v>0</v>
      </c>
      <c r="E309" s="98">
        <f t="shared" si="54"/>
        <v>0</v>
      </c>
    </row>
    <row r="310" spans="1:5" ht="12" thickBot="1" x14ac:dyDescent="0.25">
      <c r="A310" s="117"/>
      <c r="B310" s="118"/>
      <c r="C310" s="118"/>
      <c r="D310" s="118"/>
      <c r="E310" s="118"/>
    </row>
    <row r="311" spans="1:5" ht="32.25" thickBot="1" x14ac:dyDescent="0.25">
      <c r="A311" s="87" t="s">
        <v>39</v>
      </c>
      <c r="B311" s="119">
        <f>+B186+B110+B69+B32+B135+B291+B265+B240+B215+B160</f>
        <v>160930</v>
      </c>
      <c r="C311" s="119">
        <f t="shared" ref="C311:E311" si="55">+C186+C110+C69+C32+C135+C291+C265+C240+C215+C160</f>
        <v>170000</v>
      </c>
      <c r="D311" s="119">
        <f t="shared" si="55"/>
        <v>185000</v>
      </c>
      <c r="E311" s="119">
        <f t="shared" si="55"/>
        <v>185500</v>
      </c>
    </row>
    <row r="312" spans="1:5" ht="32.25" thickBot="1" x14ac:dyDescent="0.25">
      <c r="A312" s="87" t="s">
        <v>40</v>
      </c>
      <c r="B312" s="119">
        <f>+B313+B316+B319+B322+B325+B328+B331+B334+B339</f>
        <v>160930</v>
      </c>
      <c r="C312" s="119">
        <f t="shared" ref="C312:E312" si="56">+C313+C316+C319+C322+C325+C328+C331+C334+C339</f>
        <v>170000</v>
      </c>
      <c r="D312" s="119">
        <f t="shared" si="56"/>
        <v>185000</v>
      </c>
      <c r="E312" s="119">
        <f t="shared" si="56"/>
        <v>185500</v>
      </c>
    </row>
    <row r="313" spans="1:5" ht="12" thickBot="1" x14ac:dyDescent="0.25">
      <c r="A313" s="95" t="s">
        <v>0</v>
      </c>
      <c r="B313" s="120">
        <f>B314+B315</f>
        <v>93676</v>
      </c>
      <c r="C313" s="120">
        <f t="shared" ref="C313:E313" si="57">C314+C315</f>
        <v>97676</v>
      </c>
      <c r="D313" s="120">
        <f t="shared" si="57"/>
        <v>97676</v>
      </c>
      <c r="E313" s="120">
        <f t="shared" si="57"/>
        <v>97676</v>
      </c>
    </row>
    <row r="314" spans="1:5" ht="12" thickBot="1" x14ac:dyDescent="0.25">
      <c r="A314" s="97" t="s">
        <v>47</v>
      </c>
      <c r="B314" s="98">
        <f>B41+B78</f>
        <v>93676</v>
      </c>
      <c r="C314" s="98">
        <f t="shared" ref="B314:E315" si="58">C41+C78</f>
        <v>97676</v>
      </c>
      <c r="D314" s="98">
        <f t="shared" si="58"/>
        <v>97676</v>
      </c>
      <c r="E314" s="98">
        <f t="shared" si="58"/>
        <v>97676</v>
      </c>
    </row>
    <row r="315" spans="1:5" ht="12" thickBot="1" x14ac:dyDescent="0.25">
      <c r="A315" s="97" t="s">
        <v>90</v>
      </c>
      <c r="B315" s="98">
        <f t="shared" si="58"/>
        <v>0</v>
      </c>
      <c r="C315" s="98">
        <f t="shared" si="58"/>
        <v>0</v>
      </c>
      <c r="D315" s="98">
        <f t="shared" si="58"/>
        <v>0</v>
      </c>
      <c r="E315" s="98">
        <f t="shared" si="58"/>
        <v>0</v>
      </c>
    </row>
    <row r="316" spans="1:5" ht="23.25" thickBot="1" x14ac:dyDescent="0.25">
      <c r="A316" s="95" t="s">
        <v>28</v>
      </c>
      <c r="B316" s="120">
        <f>B317+B318</f>
        <v>16600</v>
      </c>
      <c r="C316" s="120">
        <f t="shared" ref="C316:E316" si="59">C317+C318</f>
        <v>17600</v>
      </c>
      <c r="D316" s="120">
        <f t="shared" si="59"/>
        <v>17600</v>
      </c>
      <c r="E316" s="120">
        <f t="shared" si="59"/>
        <v>17600</v>
      </c>
    </row>
    <row r="317" spans="1:5" ht="12" thickBot="1" x14ac:dyDescent="0.25">
      <c r="A317" s="97" t="s">
        <v>47</v>
      </c>
      <c r="B317" s="96">
        <f t="shared" ref="B317:E318" si="60">B44+B81</f>
        <v>16600</v>
      </c>
      <c r="C317" s="96">
        <f t="shared" si="60"/>
        <v>17600</v>
      </c>
      <c r="D317" s="96">
        <f t="shared" si="60"/>
        <v>17600</v>
      </c>
      <c r="E317" s="96">
        <f t="shared" si="60"/>
        <v>17600</v>
      </c>
    </row>
    <row r="318" spans="1:5" ht="12" thickBot="1" x14ac:dyDescent="0.25">
      <c r="A318" s="97" t="s">
        <v>90</v>
      </c>
      <c r="B318" s="98">
        <f t="shared" si="60"/>
        <v>0</v>
      </c>
      <c r="C318" s="98">
        <f t="shared" si="60"/>
        <v>0</v>
      </c>
      <c r="D318" s="98">
        <f t="shared" si="60"/>
        <v>0</v>
      </c>
      <c r="E318" s="98">
        <f t="shared" si="60"/>
        <v>0</v>
      </c>
    </row>
    <row r="319" spans="1:5" ht="12" thickBot="1" x14ac:dyDescent="0.25">
      <c r="A319" s="95" t="s">
        <v>1</v>
      </c>
      <c r="B319" s="120">
        <f>B320+B321</f>
        <v>49657</v>
      </c>
      <c r="C319" s="120">
        <f t="shared" ref="C319:E319" si="61">C320+C321</f>
        <v>54544</v>
      </c>
      <c r="D319" s="120">
        <f t="shared" si="61"/>
        <v>69544</v>
      </c>
      <c r="E319" s="120">
        <f t="shared" si="61"/>
        <v>70044</v>
      </c>
    </row>
    <row r="320" spans="1:5" ht="12" thickBot="1" x14ac:dyDescent="0.25">
      <c r="A320" s="97" t="s">
        <v>47</v>
      </c>
      <c r="B320" s="98">
        <f t="shared" ref="B320:E321" si="62">B47+B84</f>
        <v>49657</v>
      </c>
      <c r="C320" s="98">
        <f t="shared" si="62"/>
        <v>54544</v>
      </c>
      <c r="D320" s="98">
        <f t="shared" si="62"/>
        <v>69544</v>
      </c>
      <c r="E320" s="98">
        <f t="shared" si="62"/>
        <v>70044</v>
      </c>
    </row>
    <row r="321" spans="1:5" ht="12" thickBot="1" x14ac:dyDescent="0.25">
      <c r="A321" s="97" t="s">
        <v>90</v>
      </c>
      <c r="B321" s="98">
        <f t="shared" si="62"/>
        <v>0</v>
      </c>
      <c r="C321" s="98">
        <f t="shared" si="62"/>
        <v>0</v>
      </c>
      <c r="D321" s="98">
        <f t="shared" si="62"/>
        <v>0</v>
      </c>
      <c r="E321" s="98">
        <f t="shared" si="62"/>
        <v>0</v>
      </c>
    </row>
    <row r="322" spans="1:5" ht="12" thickBot="1" x14ac:dyDescent="0.25">
      <c r="A322" s="95" t="s">
        <v>2</v>
      </c>
      <c r="B322" s="120">
        <f>B323+B324</f>
        <v>0</v>
      </c>
      <c r="C322" s="120">
        <f t="shared" ref="C322:E322" si="63">C323+C324</f>
        <v>0</v>
      </c>
      <c r="D322" s="120">
        <f t="shared" si="63"/>
        <v>0</v>
      </c>
      <c r="E322" s="120">
        <f t="shared" si="63"/>
        <v>0</v>
      </c>
    </row>
    <row r="323" spans="1:5" ht="12" thickBot="1" x14ac:dyDescent="0.25">
      <c r="A323" s="97" t="s">
        <v>47</v>
      </c>
      <c r="B323" s="96">
        <f t="shared" ref="B323:E324" si="64">B50+B87</f>
        <v>0</v>
      </c>
      <c r="C323" s="96">
        <f t="shared" si="64"/>
        <v>0</v>
      </c>
      <c r="D323" s="96">
        <f t="shared" si="64"/>
        <v>0</v>
      </c>
      <c r="E323" s="96">
        <f t="shared" si="64"/>
        <v>0</v>
      </c>
    </row>
    <row r="324" spans="1:5" ht="12" thickBot="1" x14ac:dyDescent="0.25">
      <c r="A324" s="97" t="s">
        <v>90</v>
      </c>
      <c r="B324" s="98">
        <f t="shared" si="64"/>
        <v>0</v>
      </c>
      <c r="C324" s="98">
        <f t="shared" si="64"/>
        <v>0</v>
      </c>
      <c r="D324" s="98">
        <f t="shared" si="64"/>
        <v>0</v>
      </c>
      <c r="E324" s="98">
        <f t="shared" si="64"/>
        <v>0</v>
      </c>
    </row>
    <row r="325" spans="1:5" ht="12" thickBot="1" x14ac:dyDescent="0.25">
      <c r="A325" s="95" t="s">
        <v>24</v>
      </c>
      <c r="B325" s="120">
        <f>B326+B327</f>
        <v>0</v>
      </c>
      <c r="C325" s="120">
        <f t="shared" ref="C325:E325" si="65">C326+C327</f>
        <v>0</v>
      </c>
      <c r="D325" s="120">
        <f t="shared" si="65"/>
        <v>0</v>
      </c>
      <c r="E325" s="120">
        <f t="shared" si="65"/>
        <v>0</v>
      </c>
    </row>
    <row r="326" spans="1:5" ht="12" thickBot="1" x14ac:dyDescent="0.25">
      <c r="A326" s="97" t="s">
        <v>47</v>
      </c>
      <c r="B326" s="96">
        <f t="shared" ref="B326:E327" si="66">B53+B90</f>
        <v>0</v>
      </c>
      <c r="C326" s="96">
        <f t="shared" si="66"/>
        <v>0</v>
      </c>
      <c r="D326" s="96">
        <f t="shared" si="66"/>
        <v>0</v>
      </c>
      <c r="E326" s="96">
        <f t="shared" si="66"/>
        <v>0</v>
      </c>
    </row>
    <row r="327" spans="1:5" ht="12" thickBot="1" x14ac:dyDescent="0.25">
      <c r="A327" s="97" t="s">
        <v>90</v>
      </c>
      <c r="B327" s="98">
        <f t="shared" si="66"/>
        <v>0</v>
      </c>
      <c r="C327" s="98">
        <f t="shared" si="66"/>
        <v>0</v>
      </c>
      <c r="D327" s="98">
        <f t="shared" si="66"/>
        <v>0</v>
      </c>
      <c r="E327" s="98">
        <f t="shared" si="66"/>
        <v>0</v>
      </c>
    </row>
    <row r="328" spans="1:5" ht="12" thickBot="1" x14ac:dyDescent="0.25">
      <c r="A328" s="95" t="s">
        <v>25</v>
      </c>
      <c r="B328" s="120">
        <f>B329+B330</f>
        <v>0</v>
      </c>
      <c r="C328" s="120">
        <f t="shared" ref="C328:E328" si="67">C329+C330</f>
        <v>0</v>
      </c>
      <c r="D328" s="120">
        <f t="shared" si="67"/>
        <v>0</v>
      </c>
      <c r="E328" s="120">
        <f t="shared" si="67"/>
        <v>0</v>
      </c>
    </row>
    <row r="329" spans="1:5" ht="12" thickBot="1" x14ac:dyDescent="0.25">
      <c r="A329" s="97" t="s">
        <v>47</v>
      </c>
      <c r="B329" s="96">
        <f t="shared" ref="B329:E330" si="68">B56+B93</f>
        <v>0</v>
      </c>
      <c r="C329" s="96">
        <f t="shared" si="68"/>
        <v>0</v>
      </c>
      <c r="D329" s="96">
        <f t="shared" si="68"/>
        <v>0</v>
      </c>
      <c r="E329" s="96">
        <f t="shared" si="68"/>
        <v>0</v>
      </c>
    </row>
    <row r="330" spans="1:5" ht="12" thickBot="1" x14ac:dyDescent="0.25">
      <c r="A330" s="97" t="s">
        <v>90</v>
      </c>
      <c r="B330" s="98">
        <f t="shared" si="68"/>
        <v>0</v>
      </c>
      <c r="C330" s="98">
        <f t="shared" si="68"/>
        <v>0</v>
      </c>
      <c r="D330" s="98">
        <f t="shared" si="68"/>
        <v>0</v>
      </c>
      <c r="E330" s="98">
        <f t="shared" si="68"/>
        <v>0</v>
      </c>
    </row>
    <row r="331" spans="1:5" ht="23.25" thickBot="1" x14ac:dyDescent="0.25">
      <c r="A331" s="95" t="s">
        <v>3</v>
      </c>
      <c r="B331" s="120">
        <f>B95+B58</f>
        <v>997</v>
      </c>
      <c r="C331" s="120">
        <f>C95+C58</f>
        <v>180</v>
      </c>
      <c r="D331" s="120">
        <f>D95+D58</f>
        <v>180</v>
      </c>
      <c r="E331" s="120">
        <f>E95+E58</f>
        <v>180</v>
      </c>
    </row>
    <row r="332" spans="1:5" ht="12" thickBot="1" x14ac:dyDescent="0.25">
      <c r="A332" s="97" t="s">
        <v>47</v>
      </c>
      <c r="B332" s="96">
        <f t="shared" ref="B332:E333" si="69">B59+B96</f>
        <v>997</v>
      </c>
      <c r="C332" s="96">
        <f t="shared" si="69"/>
        <v>180</v>
      </c>
      <c r="D332" s="96">
        <f t="shared" si="69"/>
        <v>180</v>
      </c>
      <c r="E332" s="96">
        <f t="shared" si="69"/>
        <v>180</v>
      </c>
    </row>
    <row r="333" spans="1:5" ht="12" thickBot="1" x14ac:dyDescent="0.25">
      <c r="A333" s="97" t="s">
        <v>90</v>
      </c>
      <c r="B333" s="98">
        <f t="shared" si="69"/>
        <v>0</v>
      </c>
      <c r="C333" s="98">
        <f t="shared" si="69"/>
        <v>0</v>
      </c>
      <c r="D333" s="98">
        <f t="shared" si="69"/>
        <v>0</v>
      </c>
      <c r="E333" s="98">
        <f t="shared" si="69"/>
        <v>0</v>
      </c>
    </row>
    <row r="334" spans="1:5" ht="12" thickBot="1" x14ac:dyDescent="0.25">
      <c r="A334" s="95" t="s">
        <v>19</v>
      </c>
      <c r="B334" s="120">
        <f>B335+B336+B337+B338</f>
        <v>0</v>
      </c>
      <c r="C334" s="120">
        <f t="shared" ref="C334:E334" si="70">C335+C336+C337+C338</f>
        <v>0</v>
      </c>
      <c r="D334" s="120">
        <f t="shared" si="70"/>
        <v>0</v>
      </c>
      <c r="E334" s="120">
        <f t="shared" si="70"/>
        <v>0</v>
      </c>
    </row>
    <row r="335" spans="1:5" ht="12" thickBot="1" x14ac:dyDescent="0.25">
      <c r="A335" s="97" t="s">
        <v>47</v>
      </c>
      <c r="B335" s="96">
        <f t="shared" ref="B335:E338" si="71">B119+B144+B169+B195+B224+B249+B274+B300</f>
        <v>0</v>
      </c>
      <c r="C335" s="96">
        <f t="shared" si="71"/>
        <v>0</v>
      </c>
      <c r="D335" s="96">
        <f t="shared" si="71"/>
        <v>0</v>
      </c>
      <c r="E335" s="96">
        <f t="shared" si="71"/>
        <v>0</v>
      </c>
    </row>
    <row r="336" spans="1:5" ht="12" thickBot="1" x14ac:dyDescent="0.25">
      <c r="A336" s="97" t="s">
        <v>91</v>
      </c>
      <c r="B336" s="96">
        <f t="shared" si="71"/>
        <v>0</v>
      </c>
      <c r="C336" s="96">
        <f t="shared" si="71"/>
        <v>0</v>
      </c>
      <c r="D336" s="96">
        <f t="shared" si="71"/>
        <v>0</v>
      </c>
      <c r="E336" s="96">
        <f t="shared" si="71"/>
        <v>0</v>
      </c>
    </row>
    <row r="337" spans="1:5" ht="12" thickBot="1" x14ac:dyDescent="0.25">
      <c r="A337" s="97" t="s">
        <v>87</v>
      </c>
      <c r="B337" s="96">
        <f t="shared" si="71"/>
        <v>0</v>
      </c>
      <c r="C337" s="96">
        <f t="shared" si="71"/>
        <v>0</v>
      </c>
      <c r="D337" s="96">
        <f t="shared" si="71"/>
        <v>0</v>
      </c>
      <c r="E337" s="96">
        <f t="shared" si="71"/>
        <v>0</v>
      </c>
    </row>
    <row r="338" spans="1:5" ht="12" thickBot="1" x14ac:dyDescent="0.25">
      <c r="A338" s="97" t="s">
        <v>88</v>
      </c>
      <c r="B338" s="96">
        <f t="shared" si="71"/>
        <v>0</v>
      </c>
      <c r="C338" s="96">
        <f t="shared" si="71"/>
        <v>0</v>
      </c>
      <c r="D338" s="96">
        <f t="shared" si="71"/>
        <v>0</v>
      </c>
      <c r="E338" s="96">
        <f t="shared" si="71"/>
        <v>0</v>
      </c>
    </row>
    <row r="339" spans="1:5" ht="12" thickBot="1" x14ac:dyDescent="0.25">
      <c r="A339" s="95" t="s">
        <v>20</v>
      </c>
      <c r="B339" s="120">
        <f>B340+B341+B342+B343</f>
        <v>0</v>
      </c>
      <c r="C339" s="120">
        <f t="shared" ref="C339:E339" si="72">C340+C341+C342+C343</f>
        <v>0</v>
      </c>
      <c r="D339" s="120">
        <f t="shared" si="72"/>
        <v>0</v>
      </c>
      <c r="E339" s="120">
        <f t="shared" si="72"/>
        <v>0</v>
      </c>
    </row>
    <row r="340" spans="1:5" ht="12" thickBot="1" x14ac:dyDescent="0.25">
      <c r="A340" s="97" t="s">
        <v>47</v>
      </c>
      <c r="B340" s="96">
        <f t="shared" ref="B340:E343" si="73">B124+B149+B174+B200+B229+B254+B279+B305</f>
        <v>0</v>
      </c>
      <c r="C340" s="96">
        <f t="shared" si="73"/>
        <v>0</v>
      </c>
      <c r="D340" s="96">
        <f t="shared" si="73"/>
        <v>0</v>
      </c>
      <c r="E340" s="96">
        <f t="shared" si="73"/>
        <v>0</v>
      </c>
    </row>
    <row r="341" spans="1:5" ht="12" thickBot="1" x14ac:dyDescent="0.25">
      <c r="A341" s="97" t="s">
        <v>91</v>
      </c>
      <c r="B341" s="96">
        <f t="shared" si="73"/>
        <v>0</v>
      </c>
      <c r="C341" s="96">
        <f t="shared" si="73"/>
        <v>0</v>
      </c>
      <c r="D341" s="96">
        <f t="shared" si="73"/>
        <v>0</v>
      </c>
      <c r="E341" s="96">
        <f t="shared" si="73"/>
        <v>0</v>
      </c>
    </row>
    <row r="342" spans="1:5" ht="12" thickBot="1" x14ac:dyDescent="0.25">
      <c r="A342" s="97" t="s">
        <v>87</v>
      </c>
      <c r="B342" s="96">
        <f t="shared" si="73"/>
        <v>0</v>
      </c>
      <c r="C342" s="96">
        <f t="shared" si="73"/>
        <v>0</v>
      </c>
      <c r="D342" s="96">
        <f t="shared" si="73"/>
        <v>0</v>
      </c>
      <c r="E342" s="96">
        <f t="shared" si="73"/>
        <v>0</v>
      </c>
    </row>
    <row r="343" spans="1:5" ht="12" thickBot="1" x14ac:dyDescent="0.25">
      <c r="A343" s="97" t="s">
        <v>88</v>
      </c>
      <c r="B343" s="96">
        <f t="shared" si="73"/>
        <v>0</v>
      </c>
      <c r="C343" s="96">
        <f t="shared" si="73"/>
        <v>0</v>
      </c>
      <c r="D343" s="96">
        <f t="shared" si="73"/>
        <v>0</v>
      </c>
      <c r="E343" s="96">
        <f t="shared" si="73"/>
        <v>0</v>
      </c>
    </row>
    <row r="344" spans="1:5" ht="12" thickBot="1" x14ac:dyDescent="0.25">
      <c r="A344" s="103" t="s">
        <v>31</v>
      </c>
      <c r="B344" s="104">
        <f>IF(B312-B311=0,0,"Error")</f>
        <v>0</v>
      </c>
      <c r="C344" s="104">
        <f>IF(C312-C311=0,0,"Error")</f>
        <v>0</v>
      </c>
      <c r="D344" s="104">
        <f>IF(D312-D311=0,0,"Error")</f>
        <v>0</v>
      </c>
      <c r="E344" s="104">
        <f>IF(E312-E311=0,0,"Error")</f>
        <v>0</v>
      </c>
    </row>
  </sheetData>
  <mergeCells count="80">
    <mergeCell ref="A24:E24"/>
    <mergeCell ref="A3:E3"/>
    <mergeCell ref="B4:E4"/>
    <mergeCell ref="B5:E5"/>
    <mergeCell ref="B6:E6"/>
    <mergeCell ref="A7:E7"/>
    <mergeCell ref="A8:E10"/>
    <mergeCell ref="B11:E11"/>
    <mergeCell ref="A12:A13"/>
    <mergeCell ref="B17:E17"/>
    <mergeCell ref="A18:E18"/>
    <mergeCell ref="A74:E74"/>
    <mergeCell ref="A25:E25"/>
    <mergeCell ref="B26:E26"/>
    <mergeCell ref="B27:E27"/>
    <mergeCell ref="B28:E28"/>
    <mergeCell ref="A29:A30"/>
    <mergeCell ref="A37:E37"/>
    <mergeCell ref="A38:A39"/>
    <mergeCell ref="B63:E63"/>
    <mergeCell ref="B64:E64"/>
    <mergeCell ref="B65:E65"/>
    <mergeCell ref="A66:A67"/>
    <mergeCell ref="D129:E129"/>
    <mergeCell ref="A75:A76"/>
    <mergeCell ref="A100:E100"/>
    <mergeCell ref="A101:E101"/>
    <mergeCell ref="B102:E102"/>
    <mergeCell ref="D103:E103"/>
    <mergeCell ref="B104:E104"/>
    <mergeCell ref="B105:E105"/>
    <mergeCell ref="B106:E106"/>
    <mergeCell ref="A107:A108"/>
    <mergeCell ref="A115:E115"/>
    <mergeCell ref="A116:A117"/>
    <mergeCell ref="B181:E181"/>
    <mergeCell ref="B130:E130"/>
    <mergeCell ref="B131:E131"/>
    <mergeCell ref="A132:A133"/>
    <mergeCell ref="A140:E140"/>
    <mergeCell ref="A141:A142"/>
    <mergeCell ref="B155:E155"/>
    <mergeCell ref="B156:E156"/>
    <mergeCell ref="A157:A158"/>
    <mergeCell ref="A165:E165"/>
    <mergeCell ref="A166:A167"/>
    <mergeCell ref="B179:E179"/>
    <mergeCell ref="A212:A213"/>
    <mergeCell ref="B182:E182"/>
    <mergeCell ref="A183:A184"/>
    <mergeCell ref="A191:E191"/>
    <mergeCell ref="A192:A193"/>
    <mergeCell ref="A205:E205"/>
    <mergeCell ref="A206:E206"/>
    <mergeCell ref="B207:E207"/>
    <mergeCell ref="D208:E208"/>
    <mergeCell ref="B209:E209"/>
    <mergeCell ref="B210:E210"/>
    <mergeCell ref="B211:E211"/>
    <mergeCell ref="A221:A222"/>
    <mergeCell ref="D234:E234"/>
    <mergeCell ref="B235:E235"/>
    <mergeCell ref="B236:E236"/>
    <mergeCell ref="A237:A238"/>
    <mergeCell ref="A297:A298"/>
    <mergeCell ref="A1:E1"/>
    <mergeCell ref="A2:E2"/>
    <mergeCell ref="A271:A272"/>
    <mergeCell ref="B284:E284"/>
    <mergeCell ref="B286:E286"/>
    <mergeCell ref="B287:E287"/>
    <mergeCell ref="A288:A289"/>
    <mergeCell ref="A296:E296"/>
    <mergeCell ref="A245:E245"/>
    <mergeCell ref="A246:A247"/>
    <mergeCell ref="B260:E260"/>
    <mergeCell ref="B261:E261"/>
    <mergeCell ref="A262:A263"/>
    <mergeCell ref="A270:E270"/>
    <mergeCell ref="A220:E220"/>
  </mergeCells>
  <pageMargins left="0.17" right="0.17" top="0.75" bottom="0.75" header="0.3" footer="0.3"/>
  <pageSetup orientation="portrait" blackAndWhite="1" horizontalDpi="4294967294" verticalDpi="4294967294"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P632"/>
  <sheetViews>
    <sheetView view="pageBreakPreview" topLeftCell="A598" zoomScale="60" zoomScaleNormal="150" workbookViewId="0">
      <selection activeCell="L647" sqref="L647"/>
    </sheetView>
  </sheetViews>
  <sheetFormatPr defaultRowHeight="12.75" x14ac:dyDescent="0.2"/>
  <cols>
    <col min="1" max="1" width="23.5703125" style="9" customWidth="1"/>
    <col min="2" max="2" width="9.5703125" style="6" customWidth="1"/>
    <col min="3" max="3" width="9.28515625" style="6" customWidth="1"/>
    <col min="4" max="4" width="8.28515625" style="6" customWidth="1"/>
    <col min="5" max="5" width="9" style="6" customWidth="1"/>
    <col min="6" max="6" width="3.140625" style="6" customWidth="1"/>
    <col min="7" max="7" width="7.7109375" style="6" customWidth="1"/>
    <col min="8" max="8" width="7.85546875" style="6" customWidth="1"/>
    <col min="9" max="9" width="9" style="6" customWidth="1"/>
    <col min="10" max="12" width="8" style="6" customWidth="1"/>
    <col min="13" max="13" width="8.42578125" style="6" customWidth="1"/>
    <col min="14" max="23" width="8" style="6" customWidth="1"/>
    <col min="24" max="24" width="8.5703125" style="6" customWidth="1"/>
    <col min="25" max="16384" width="9.140625" style="6"/>
  </cols>
  <sheetData>
    <row r="1" spans="1:7" ht="13.5" thickBot="1" x14ac:dyDescent="0.25">
      <c r="A1" s="363" t="s">
        <v>229</v>
      </c>
      <c r="B1" s="363"/>
      <c r="C1" s="363"/>
      <c r="D1" s="363"/>
      <c r="E1" s="363"/>
      <c r="F1" s="145"/>
      <c r="G1" s="145"/>
    </row>
    <row r="2" spans="1:7" ht="28.5" customHeight="1" x14ac:dyDescent="0.2">
      <c r="A2" s="304" t="s">
        <v>42</v>
      </c>
      <c r="B2" s="304"/>
      <c r="C2" s="304"/>
      <c r="D2" s="304"/>
      <c r="E2" s="304"/>
      <c r="F2" s="146"/>
      <c r="G2" s="145"/>
    </row>
    <row r="3" spans="1:7" x14ac:dyDescent="0.2">
      <c r="A3" s="362" t="s">
        <v>27</v>
      </c>
      <c r="B3" s="362"/>
      <c r="C3" s="362"/>
      <c r="D3" s="362"/>
      <c r="E3" s="362"/>
      <c r="F3" s="147"/>
      <c r="G3" s="145"/>
    </row>
    <row r="4" spans="1:7" x14ac:dyDescent="0.2">
      <c r="F4" s="145"/>
      <c r="G4" s="145"/>
    </row>
    <row r="5" spans="1:7" ht="13.5" thickBot="1" x14ac:dyDescent="0.25">
      <c r="F5" s="145"/>
      <c r="G5" s="145"/>
    </row>
    <row r="6" spans="1:7" ht="26.25" thickBot="1" x14ac:dyDescent="0.25">
      <c r="A6" s="2" t="s">
        <v>21</v>
      </c>
      <c r="B6" s="364" t="s">
        <v>43</v>
      </c>
      <c r="C6" s="364"/>
      <c r="D6" s="364"/>
      <c r="E6" s="364"/>
      <c r="F6" s="145"/>
      <c r="G6" s="145"/>
    </row>
    <row r="7" spans="1:7" ht="13.5" thickBot="1" x14ac:dyDescent="0.25">
      <c r="A7" s="2" t="s">
        <v>4</v>
      </c>
      <c r="B7" s="365" t="s">
        <v>44</v>
      </c>
      <c r="C7" s="366"/>
      <c r="D7" s="366"/>
      <c r="E7" s="366"/>
      <c r="F7" s="145"/>
      <c r="G7" s="145"/>
    </row>
    <row r="8" spans="1:7" ht="26.25" thickBot="1" x14ac:dyDescent="0.25">
      <c r="A8" s="2" t="s">
        <v>26</v>
      </c>
      <c r="B8" s="341" t="s">
        <v>41</v>
      </c>
      <c r="C8" s="341"/>
      <c r="D8" s="341"/>
      <c r="E8" s="341"/>
      <c r="F8" s="145"/>
      <c r="G8" s="145"/>
    </row>
    <row r="9" spans="1:7" ht="13.5" thickBot="1" x14ac:dyDescent="0.25">
      <c r="A9" s="367" t="s">
        <v>7</v>
      </c>
      <c r="B9" s="368"/>
      <c r="C9" s="368"/>
      <c r="D9" s="368"/>
      <c r="E9" s="369"/>
      <c r="F9" s="145"/>
      <c r="G9" s="145"/>
    </row>
    <row r="10" spans="1:7" ht="57.75" customHeight="1" thickBot="1" x14ac:dyDescent="0.25">
      <c r="A10" s="357" t="s">
        <v>99</v>
      </c>
      <c r="B10" s="357"/>
      <c r="C10" s="357"/>
      <c r="D10" s="357"/>
      <c r="E10" s="357"/>
      <c r="F10" s="145"/>
      <c r="G10" s="145"/>
    </row>
    <row r="11" spans="1:7" ht="57.75" customHeight="1" thickBot="1" x14ac:dyDescent="0.25">
      <c r="A11" s="357"/>
      <c r="B11" s="357"/>
      <c r="C11" s="357"/>
      <c r="D11" s="357"/>
      <c r="E11" s="357"/>
      <c r="F11" s="145"/>
      <c r="G11" s="145"/>
    </row>
    <row r="12" spans="1:7" ht="57.75" customHeight="1" thickBot="1" x14ac:dyDescent="0.25">
      <c r="A12" s="357"/>
      <c r="B12" s="357"/>
      <c r="C12" s="357"/>
      <c r="D12" s="357"/>
      <c r="E12" s="357"/>
      <c r="F12" s="145"/>
      <c r="G12" s="145"/>
    </row>
    <row r="13" spans="1:7" ht="26.25" thickBot="1" x14ac:dyDescent="0.25">
      <c r="A13" s="148" t="s">
        <v>10</v>
      </c>
      <c r="B13" s="358" t="s">
        <v>100</v>
      </c>
      <c r="C13" s="358"/>
      <c r="D13" s="358"/>
      <c r="E13" s="358"/>
      <c r="F13" s="145"/>
      <c r="G13" s="145"/>
    </row>
    <row r="14" spans="1:7" x14ac:dyDescent="0.2">
      <c r="A14" s="314" t="s">
        <v>11</v>
      </c>
      <c r="B14" s="10">
        <v>2019</v>
      </c>
      <c r="C14" s="10">
        <v>2020</v>
      </c>
      <c r="D14" s="10">
        <v>2021</v>
      </c>
      <c r="E14" s="10">
        <v>2022</v>
      </c>
      <c r="F14" s="145"/>
      <c r="G14" s="145"/>
    </row>
    <row r="15" spans="1:7" ht="26.25" thickBot="1" x14ac:dyDescent="0.25">
      <c r="A15" s="315"/>
      <c r="B15" s="11" t="s">
        <v>5</v>
      </c>
      <c r="C15" s="11" t="s">
        <v>6</v>
      </c>
      <c r="D15" s="11" t="s">
        <v>6</v>
      </c>
      <c r="E15" s="11" t="s">
        <v>6</v>
      </c>
      <c r="F15" s="145"/>
      <c r="G15" s="145"/>
    </row>
    <row r="16" spans="1:7" ht="64.5" thickBot="1" x14ac:dyDescent="0.25">
      <c r="A16" s="12" t="s">
        <v>101</v>
      </c>
      <c r="B16" s="13">
        <v>0.05</v>
      </c>
      <c r="C16" s="13">
        <v>7.0000000000000007E-2</v>
      </c>
      <c r="D16" s="13">
        <v>0.09</v>
      </c>
      <c r="E16" s="13">
        <v>0.11</v>
      </c>
      <c r="F16" s="145"/>
      <c r="G16" s="145"/>
    </row>
    <row r="17" spans="1:8" ht="77.25" thickBot="1" x14ac:dyDescent="0.25">
      <c r="A17" s="14" t="s">
        <v>102</v>
      </c>
      <c r="B17" s="13">
        <v>0.04</v>
      </c>
      <c r="C17" s="13">
        <v>0.05</v>
      </c>
      <c r="D17" s="13">
        <v>0.06</v>
      </c>
      <c r="E17" s="13">
        <v>7.0000000000000007E-2</v>
      </c>
      <c r="F17" s="145"/>
      <c r="G17" s="145"/>
    </row>
    <row r="18" spans="1:8" ht="26.25" thickBot="1" x14ac:dyDescent="0.25">
      <c r="A18" s="149" t="s">
        <v>12</v>
      </c>
      <c r="B18" s="359" t="s">
        <v>103</v>
      </c>
      <c r="C18" s="360"/>
      <c r="D18" s="360"/>
      <c r="E18" s="361"/>
      <c r="F18" s="145"/>
      <c r="G18" s="145"/>
    </row>
    <row r="19" spans="1:8" ht="13.5" thickBot="1" x14ac:dyDescent="0.25">
      <c r="A19" s="308" t="s">
        <v>13</v>
      </c>
      <c r="B19" s="309"/>
      <c r="C19" s="309"/>
      <c r="D19" s="309"/>
      <c r="E19" s="310"/>
      <c r="F19" s="145"/>
      <c r="G19" s="145"/>
      <c r="H19" s="16"/>
    </row>
    <row r="20" spans="1:8" ht="26.25" thickBot="1" x14ac:dyDescent="0.25">
      <c r="A20" s="12" t="s">
        <v>104</v>
      </c>
      <c r="B20" s="150">
        <v>1</v>
      </c>
      <c r="C20" s="151">
        <v>1</v>
      </c>
      <c r="D20" s="151">
        <v>1</v>
      </c>
      <c r="E20" s="151">
        <v>1</v>
      </c>
      <c r="F20" s="145"/>
      <c r="G20" s="152"/>
    </row>
    <row r="21" spans="1:8" ht="51.75" thickBot="1" x14ac:dyDescent="0.25">
      <c r="A21" s="12" t="s">
        <v>105</v>
      </c>
      <c r="B21" s="150">
        <v>1600</v>
      </c>
      <c r="C21" s="150">
        <v>1600</v>
      </c>
      <c r="D21" s="150">
        <v>1600</v>
      </c>
      <c r="E21" s="150">
        <v>1600</v>
      </c>
      <c r="F21" s="145"/>
      <c r="G21" s="152"/>
    </row>
    <row r="22" spans="1:8" ht="102.75" thickBot="1" x14ac:dyDescent="0.25">
      <c r="A22" s="153" t="s">
        <v>231</v>
      </c>
      <c r="B22" s="150">
        <v>80</v>
      </c>
      <c r="C22" s="150">
        <v>100</v>
      </c>
      <c r="D22" s="150">
        <v>100</v>
      </c>
      <c r="E22" s="150">
        <v>100</v>
      </c>
      <c r="F22" s="145"/>
      <c r="G22" s="152"/>
    </row>
    <row r="23" spans="1:8" ht="77.25" thickBot="1" x14ac:dyDescent="0.25">
      <c r="A23" s="153" t="s">
        <v>106</v>
      </c>
      <c r="B23" s="154">
        <v>0.04</v>
      </c>
      <c r="C23" s="154">
        <v>0.06</v>
      </c>
      <c r="D23" s="154">
        <v>0.08</v>
      </c>
      <c r="E23" s="154">
        <v>0.1</v>
      </c>
      <c r="F23" s="145"/>
      <c r="G23" s="152"/>
    </row>
    <row r="24" spans="1:8" ht="77.25" thickBot="1" x14ac:dyDescent="0.25">
      <c r="A24" s="153" t="s">
        <v>107</v>
      </c>
      <c r="B24" s="155">
        <v>500</v>
      </c>
      <c r="C24" s="155">
        <v>500</v>
      </c>
      <c r="D24" s="155">
        <v>500</v>
      </c>
      <c r="E24" s="155">
        <v>500</v>
      </c>
      <c r="F24" s="145"/>
      <c r="G24" s="152"/>
    </row>
    <row r="25" spans="1:8" ht="90" thickBot="1" x14ac:dyDescent="0.25">
      <c r="A25" s="156" t="s">
        <v>108</v>
      </c>
      <c r="B25" s="157">
        <v>0.05</v>
      </c>
      <c r="C25" s="158">
        <v>7.0000000000000007E-2</v>
      </c>
      <c r="D25" s="158">
        <v>0.09</v>
      </c>
      <c r="E25" s="158">
        <v>0.11</v>
      </c>
      <c r="F25" s="145"/>
      <c r="G25" s="152"/>
    </row>
    <row r="26" spans="1:8" ht="64.5" thickBot="1" x14ac:dyDescent="0.25">
      <c r="A26" s="153" t="s">
        <v>109</v>
      </c>
      <c r="B26" s="154">
        <v>0.06</v>
      </c>
      <c r="C26" s="159">
        <v>0.08</v>
      </c>
      <c r="D26" s="159">
        <v>0.1</v>
      </c>
      <c r="E26" s="159">
        <v>0.12</v>
      </c>
      <c r="F26" s="145"/>
      <c r="G26" s="152"/>
    </row>
    <row r="27" spans="1:8" ht="51.75" thickBot="1" x14ac:dyDescent="0.25">
      <c r="A27" s="153" t="s">
        <v>110</v>
      </c>
      <c r="B27" s="154">
        <v>0.1</v>
      </c>
      <c r="C27" s="159">
        <v>0.15</v>
      </c>
      <c r="D27" s="159">
        <v>0.15</v>
      </c>
      <c r="E27" s="159">
        <v>0.15</v>
      </c>
      <c r="F27" s="145"/>
      <c r="G27" s="152"/>
    </row>
    <row r="28" spans="1:8" ht="77.25" thickBot="1" x14ac:dyDescent="0.25">
      <c r="A28" s="160" t="s">
        <v>111</v>
      </c>
      <c r="B28" s="161">
        <v>60</v>
      </c>
      <c r="C28" s="161">
        <v>70</v>
      </c>
      <c r="D28" s="161">
        <v>80</v>
      </c>
      <c r="E28" s="161">
        <v>90</v>
      </c>
      <c r="F28" s="145"/>
      <c r="G28" s="145"/>
    </row>
    <row r="29" spans="1:8" ht="39" thickBot="1" x14ac:dyDescent="0.25">
      <c r="A29" s="160" t="s">
        <v>232</v>
      </c>
      <c r="B29" s="161">
        <v>5</v>
      </c>
      <c r="C29" s="161">
        <v>6</v>
      </c>
      <c r="D29" s="161">
        <v>6</v>
      </c>
      <c r="E29" s="161">
        <v>6</v>
      </c>
      <c r="F29" s="145"/>
      <c r="G29" s="145"/>
    </row>
    <row r="30" spans="1:8" ht="13.5" thickBot="1" x14ac:dyDescent="0.25">
      <c r="A30" s="330" t="s">
        <v>29</v>
      </c>
      <c r="B30" s="331"/>
      <c r="C30" s="331"/>
      <c r="D30" s="331"/>
      <c r="E30" s="332"/>
      <c r="F30" s="145"/>
      <c r="G30" s="145"/>
    </row>
    <row r="31" spans="1:8" ht="13.5" thickBot="1" x14ac:dyDescent="0.25">
      <c r="A31" s="330" t="s">
        <v>37</v>
      </c>
      <c r="B31" s="331"/>
      <c r="C31" s="331"/>
      <c r="D31" s="331"/>
      <c r="E31" s="332"/>
      <c r="F31" s="145"/>
      <c r="G31" s="145"/>
    </row>
    <row r="32" spans="1:8" ht="13.5" thickBot="1" x14ac:dyDescent="0.25">
      <c r="A32" s="162" t="s">
        <v>112</v>
      </c>
      <c r="B32" s="351" t="s">
        <v>233</v>
      </c>
      <c r="C32" s="352"/>
      <c r="D32" s="352"/>
      <c r="E32" s="353"/>
      <c r="F32" s="145" t="s">
        <v>113</v>
      </c>
      <c r="G32" s="145"/>
    </row>
    <row r="33" spans="1:9" ht="13.5" thickBot="1" x14ac:dyDescent="0.25">
      <c r="A33" s="14" t="s">
        <v>9</v>
      </c>
      <c r="B33" s="354" t="s">
        <v>45</v>
      </c>
      <c r="C33" s="355"/>
      <c r="D33" s="355"/>
      <c r="E33" s="356"/>
      <c r="F33" s="145"/>
      <c r="G33" s="145"/>
    </row>
    <row r="34" spans="1:9" ht="13.5" thickBot="1" x14ac:dyDescent="0.25">
      <c r="A34" s="14" t="s">
        <v>14</v>
      </c>
      <c r="B34" s="342" t="s">
        <v>46</v>
      </c>
      <c r="C34" s="342"/>
      <c r="D34" s="342"/>
      <c r="E34" s="342"/>
      <c r="F34" s="145"/>
      <c r="G34" s="145"/>
    </row>
    <row r="35" spans="1:9" x14ac:dyDescent="0.2">
      <c r="A35" s="314"/>
      <c r="B35" s="10">
        <v>2019</v>
      </c>
      <c r="C35" s="10">
        <v>2020</v>
      </c>
      <c r="D35" s="10">
        <v>2021</v>
      </c>
      <c r="E35" s="10">
        <v>2022</v>
      </c>
      <c r="F35" s="145"/>
      <c r="G35" s="145"/>
    </row>
    <row r="36" spans="1:9" ht="26.25" thickBot="1" x14ac:dyDescent="0.25">
      <c r="A36" s="315"/>
      <c r="B36" s="17" t="s">
        <v>5</v>
      </c>
      <c r="C36" s="17" t="s">
        <v>6</v>
      </c>
      <c r="D36" s="17" t="s">
        <v>6</v>
      </c>
      <c r="E36" s="17" t="s">
        <v>6</v>
      </c>
      <c r="F36" s="145"/>
      <c r="G36" s="145"/>
    </row>
    <row r="37" spans="1:9" ht="13.5" thickBot="1" x14ac:dyDescent="0.25">
      <c r="A37" s="14" t="s">
        <v>8</v>
      </c>
      <c r="B37" s="18">
        <v>178</v>
      </c>
      <c r="C37" s="18">
        <v>180</v>
      </c>
      <c r="D37" s="18">
        <v>182</v>
      </c>
      <c r="E37" s="18">
        <v>182</v>
      </c>
      <c r="F37" s="145"/>
      <c r="G37" s="145"/>
    </row>
    <row r="38" spans="1:9" ht="13.5" thickBot="1" x14ac:dyDescent="0.25">
      <c r="A38" s="14" t="s">
        <v>15</v>
      </c>
      <c r="B38" s="19">
        <v>295105</v>
      </c>
      <c r="C38" s="19">
        <v>296798</v>
      </c>
      <c r="D38" s="19">
        <v>297798</v>
      </c>
      <c r="E38" s="19">
        <v>297798</v>
      </c>
      <c r="F38" s="145"/>
      <c r="G38" s="145"/>
    </row>
    <row r="39" spans="1:9" ht="13.5" thickBot="1" x14ac:dyDescent="0.25">
      <c r="A39" s="14" t="s">
        <v>23</v>
      </c>
      <c r="B39" s="20">
        <f>B38/B37</f>
        <v>1657.8932584269662</v>
      </c>
      <c r="C39" s="20">
        <f t="shared" ref="C39:E39" si="0">C38/C37</f>
        <v>1648.8777777777777</v>
      </c>
      <c r="D39" s="20">
        <f t="shared" si="0"/>
        <v>1636.2527472527472</v>
      </c>
      <c r="E39" s="20">
        <f t="shared" si="0"/>
        <v>1636.2527472527472</v>
      </c>
      <c r="F39" s="145"/>
      <c r="G39" s="145"/>
    </row>
    <row r="40" spans="1:9" ht="13.5" thickBot="1" x14ac:dyDescent="0.25">
      <c r="A40" s="14" t="s">
        <v>16</v>
      </c>
      <c r="B40" s="133" t="s">
        <v>22</v>
      </c>
      <c r="C40" s="21">
        <f>C37/B37-1</f>
        <v>1.1235955056179803E-2</v>
      </c>
      <c r="D40" s="21">
        <f t="shared" ref="D40:E42" si="1">D37/C37-1</f>
        <v>1.1111111111111072E-2</v>
      </c>
      <c r="E40" s="21">
        <f>E37/D37-1</f>
        <v>0</v>
      </c>
      <c r="F40" s="145"/>
      <c r="G40" s="163"/>
      <c r="H40" s="22"/>
      <c r="I40" s="22"/>
    </row>
    <row r="41" spans="1:9" ht="26.25" thickBot="1" x14ac:dyDescent="0.25">
      <c r="A41" s="14" t="s">
        <v>17</v>
      </c>
      <c r="B41" s="133" t="s">
        <v>22</v>
      </c>
      <c r="C41" s="21">
        <f>C38/B38-1</f>
        <v>5.7369410887651018E-3</v>
      </c>
      <c r="D41" s="21">
        <f t="shared" si="1"/>
        <v>3.3692949413406392E-3</v>
      </c>
      <c r="E41" s="21">
        <f t="shared" si="1"/>
        <v>0</v>
      </c>
      <c r="F41" s="145"/>
      <c r="G41" s="145"/>
    </row>
    <row r="42" spans="1:9" ht="26.25" thickBot="1" x14ac:dyDescent="0.25">
      <c r="A42" s="14" t="s">
        <v>18</v>
      </c>
      <c r="B42" s="133" t="s">
        <v>22</v>
      </c>
      <c r="C42" s="21">
        <f>C39/B39-1</f>
        <v>-5.4379138122212511E-3</v>
      </c>
      <c r="D42" s="21">
        <f t="shared" si="1"/>
        <v>-7.6567412668060442E-3</v>
      </c>
      <c r="E42" s="21">
        <f t="shared" si="1"/>
        <v>0</v>
      </c>
      <c r="F42" s="145"/>
      <c r="G42" s="145"/>
    </row>
    <row r="43" spans="1:9" ht="13.5" thickBot="1" x14ac:dyDescent="0.25">
      <c r="A43" s="316" t="s">
        <v>190</v>
      </c>
      <c r="B43" s="317"/>
      <c r="C43" s="317"/>
      <c r="D43" s="317"/>
      <c r="E43" s="318"/>
      <c r="F43" s="145"/>
      <c r="G43" s="145"/>
    </row>
    <row r="44" spans="1:9" x14ac:dyDescent="0.2">
      <c r="A44" s="314"/>
      <c r="B44" s="10">
        <v>2019</v>
      </c>
      <c r="C44" s="10">
        <v>2020</v>
      </c>
      <c r="D44" s="10">
        <v>2021</v>
      </c>
      <c r="E44" s="10">
        <v>2022</v>
      </c>
      <c r="F44" s="163"/>
      <c r="G44" s="145"/>
    </row>
    <row r="45" spans="1:9" ht="26.25" thickBot="1" x14ac:dyDescent="0.25">
      <c r="A45" s="315"/>
      <c r="B45" s="17" t="s">
        <v>5</v>
      </c>
      <c r="C45" s="17" t="s">
        <v>6</v>
      </c>
      <c r="D45" s="17" t="s">
        <v>6</v>
      </c>
      <c r="E45" s="17" t="s">
        <v>6</v>
      </c>
      <c r="F45" s="145"/>
      <c r="G45" s="145"/>
    </row>
    <row r="46" spans="1:9" ht="13.5" thickBot="1" x14ac:dyDescent="0.25">
      <c r="A46" s="23" t="s">
        <v>0</v>
      </c>
      <c r="B46" s="19">
        <f>B47+B48</f>
        <v>212052</v>
      </c>
      <c r="C46" s="19">
        <f t="shared" ref="C46:E46" si="2">C47+C48</f>
        <v>224430</v>
      </c>
      <c r="D46" s="19">
        <f t="shared" si="2"/>
        <v>224430</v>
      </c>
      <c r="E46" s="19">
        <f t="shared" si="2"/>
        <v>224430</v>
      </c>
      <c r="F46" s="145"/>
      <c r="G46" s="145"/>
    </row>
    <row r="47" spans="1:9" ht="13.5" thickBot="1" x14ac:dyDescent="0.25">
      <c r="A47" s="24" t="s">
        <v>47</v>
      </c>
      <c r="B47" s="25">
        <v>212052</v>
      </c>
      <c r="C47" s="25">
        <v>224430</v>
      </c>
      <c r="D47" s="25">
        <v>224430</v>
      </c>
      <c r="E47" s="25">
        <v>224430</v>
      </c>
      <c r="F47" s="163"/>
      <c r="G47" s="145"/>
    </row>
    <row r="48" spans="1:9" ht="13.5" thickBot="1" x14ac:dyDescent="0.25">
      <c r="A48" s="24" t="s">
        <v>48</v>
      </c>
      <c r="B48" s="25"/>
      <c r="C48" s="25"/>
      <c r="D48" s="25"/>
      <c r="E48" s="25"/>
      <c r="F48" s="145"/>
      <c r="G48" s="145"/>
    </row>
    <row r="49" spans="1:8" ht="26.25" thickBot="1" x14ac:dyDescent="0.25">
      <c r="A49" s="23" t="s">
        <v>28</v>
      </c>
      <c r="B49" s="19">
        <f>B50+B51</f>
        <v>35120</v>
      </c>
      <c r="C49" s="19">
        <f t="shared" ref="C49:E49" si="3">C50+C51</f>
        <v>37468</v>
      </c>
      <c r="D49" s="19">
        <f>D50+D51</f>
        <v>37468</v>
      </c>
      <c r="E49" s="19">
        <f t="shared" si="3"/>
        <v>37468</v>
      </c>
      <c r="F49" s="145"/>
      <c r="G49" s="145"/>
    </row>
    <row r="50" spans="1:8" ht="13.5" thickBot="1" x14ac:dyDescent="0.25">
      <c r="A50" s="24" t="s">
        <v>47</v>
      </c>
      <c r="B50" s="25">
        <v>35120</v>
      </c>
      <c r="C50" s="25">
        <v>37468</v>
      </c>
      <c r="D50" s="25">
        <v>37468</v>
      </c>
      <c r="E50" s="25">
        <v>37468</v>
      </c>
      <c r="F50" s="145"/>
      <c r="G50" s="145"/>
    </row>
    <row r="51" spans="1:8" ht="13.5" thickBot="1" x14ac:dyDescent="0.25">
      <c r="A51" s="24" t="s">
        <v>48</v>
      </c>
      <c r="B51" s="25"/>
      <c r="C51" s="25"/>
      <c r="D51" s="25"/>
      <c r="E51" s="25"/>
      <c r="F51" s="145"/>
      <c r="G51" s="145"/>
    </row>
    <row r="52" spans="1:8" ht="13.5" thickBot="1" x14ac:dyDescent="0.25">
      <c r="A52" s="23" t="s">
        <v>1</v>
      </c>
      <c r="B52" s="19">
        <f>+B53+B54</f>
        <v>15442</v>
      </c>
      <c r="C52" s="19">
        <f t="shared" ref="C52:E52" si="4">+C53+C54</f>
        <v>16400</v>
      </c>
      <c r="D52" s="19">
        <f t="shared" si="4"/>
        <v>16900</v>
      </c>
      <c r="E52" s="19">
        <f t="shared" si="4"/>
        <v>16900</v>
      </c>
      <c r="F52" s="145"/>
      <c r="G52" s="145"/>
    </row>
    <row r="53" spans="1:8" ht="13.5" thickBot="1" x14ac:dyDescent="0.25">
      <c r="A53" s="24" t="s">
        <v>47</v>
      </c>
      <c r="B53" s="25">
        <v>12942</v>
      </c>
      <c r="C53" s="25">
        <v>13500</v>
      </c>
      <c r="D53" s="25">
        <v>14000</v>
      </c>
      <c r="E53" s="25">
        <v>14000</v>
      </c>
      <c r="F53" s="145"/>
      <c r="G53" s="145"/>
    </row>
    <row r="54" spans="1:8" ht="13.5" thickBot="1" x14ac:dyDescent="0.25">
      <c r="A54" s="24" t="s">
        <v>48</v>
      </c>
      <c r="B54" s="25">
        <v>2500</v>
      </c>
      <c r="C54" s="25">
        <v>2900</v>
      </c>
      <c r="D54" s="25">
        <v>2900</v>
      </c>
      <c r="E54" s="25">
        <v>2900</v>
      </c>
      <c r="F54" s="145"/>
      <c r="G54" s="145"/>
    </row>
    <row r="55" spans="1:8" ht="13.5" thickBot="1" x14ac:dyDescent="0.25">
      <c r="A55" s="23" t="s">
        <v>2</v>
      </c>
      <c r="B55" s="19"/>
      <c r="C55" s="19"/>
      <c r="D55" s="19"/>
      <c r="E55" s="19"/>
      <c r="F55" s="145"/>
      <c r="G55" s="163"/>
    </row>
    <row r="56" spans="1:8" ht="13.5" thickBot="1" x14ac:dyDescent="0.25">
      <c r="A56" s="24" t="s">
        <v>47</v>
      </c>
      <c r="B56" s="19"/>
      <c r="C56" s="19"/>
      <c r="D56" s="19"/>
      <c r="E56" s="19"/>
      <c r="F56" s="145"/>
      <c r="G56" s="145"/>
    </row>
    <row r="57" spans="1:8" ht="13.5" thickBot="1" x14ac:dyDescent="0.25">
      <c r="A57" s="24" t="s">
        <v>48</v>
      </c>
      <c r="B57" s="19"/>
      <c r="C57" s="19"/>
      <c r="D57" s="19"/>
      <c r="E57" s="19"/>
      <c r="F57" s="145"/>
      <c r="G57" s="145"/>
    </row>
    <row r="58" spans="1:8" ht="26.25" thickBot="1" x14ac:dyDescent="0.25">
      <c r="A58" s="23" t="s">
        <v>24</v>
      </c>
      <c r="B58" s="19">
        <f>B59+B60</f>
        <v>32251</v>
      </c>
      <c r="C58" s="19">
        <f t="shared" ref="C58:E58" si="5">C59+C60</f>
        <v>18000</v>
      </c>
      <c r="D58" s="19">
        <f t="shared" si="5"/>
        <v>18500</v>
      </c>
      <c r="E58" s="19">
        <f t="shared" si="5"/>
        <v>18500</v>
      </c>
      <c r="F58" s="145"/>
      <c r="G58" s="145"/>
    </row>
    <row r="59" spans="1:8" ht="13.5" thickBot="1" x14ac:dyDescent="0.25">
      <c r="A59" s="24" t="s">
        <v>47</v>
      </c>
      <c r="B59" s="25">
        <v>32251</v>
      </c>
      <c r="C59" s="25">
        <v>18000</v>
      </c>
      <c r="D59" s="25">
        <v>18500</v>
      </c>
      <c r="E59" s="25">
        <v>18500</v>
      </c>
      <c r="F59" s="145"/>
      <c r="G59" s="145"/>
    </row>
    <row r="60" spans="1:8" ht="13.5" thickBot="1" x14ac:dyDescent="0.25">
      <c r="A60" s="24" t="s">
        <v>48</v>
      </c>
      <c r="B60" s="25"/>
      <c r="C60" s="25"/>
      <c r="D60" s="25"/>
      <c r="E60" s="25"/>
      <c r="F60" s="145"/>
      <c r="G60" s="145"/>
    </row>
    <row r="61" spans="1:8" ht="13.5" thickBot="1" x14ac:dyDescent="0.25">
      <c r="A61" s="23" t="s">
        <v>25</v>
      </c>
      <c r="B61" s="19">
        <f>B62+B63</f>
        <v>210</v>
      </c>
      <c r="C61" s="19">
        <f t="shared" ref="C61:E61" si="6">C62+C63</f>
        <v>500</v>
      </c>
      <c r="D61" s="19">
        <f t="shared" si="6"/>
        <v>500</v>
      </c>
      <c r="E61" s="19">
        <f t="shared" si="6"/>
        <v>500</v>
      </c>
      <c r="F61" s="145"/>
      <c r="G61" s="145"/>
    </row>
    <row r="62" spans="1:8" ht="13.5" thickBot="1" x14ac:dyDescent="0.25">
      <c r="A62" s="24" t="s">
        <v>47</v>
      </c>
      <c r="B62" s="25">
        <v>210</v>
      </c>
      <c r="C62" s="25">
        <v>500</v>
      </c>
      <c r="D62" s="25">
        <v>500</v>
      </c>
      <c r="E62" s="25">
        <v>500</v>
      </c>
      <c r="F62" s="145"/>
      <c r="G62" s="145"/>
    </row>
    <row r="63" spans="1:8" ht="13.5" thickBot="1" x14ac:dyDescent="0.25">
      <c r="A63" s="24" t="s">
        <v>48</v>
      </c>
      <c r="B63" s="25"/>
      <c r="C63" s="25"/>
      <c r="D63" s="25"/>
      <c r="E63" s="25"/>
      <c r="F63" s="145"/>
      <c r="G63" s="145"/>
    </row>
    <row r="64" spans="1:8" ht="26.25" thickBot="1" x14ac:dyDescent="0.25">
      <c r="A64" s="23" t="s">
        <v>3</v>
      </c>
      <c r="B64" s="19">
        <f>+B65+B66</f>
        <v>30</v>
      </c>
      <c r="C64" s="19">
        <f t="shared" ref="C64:E64" si="7">+C65+C66</f>
        <v>0</v>
      </c>
      <c r="D64" s="19">
        <f t="shared" si="7"/>
        <v>0</v>
      </c>
      <c r="E64" s="19">
        <f t="shared" si="7"/>
        <v>0</v>
      </c>
      <c r="F64" s="145"/>
      <c r="G64" s="145"/>
      <c r="H64" s="26"/>
    </row>
    <row r="65" spans="1:10" ht="13.5" thickBot="1" x14ac:dyDescent="0.25">
      <c r="A65" s="24" t="s">
        <v>47</v>
      </c>
      <c r="B65" s="19">
        <v>30</v>
      </c>
      <c r="C65" s="19"/>
      <c r="D65" s="19"/>
      <c r="E65" s="19"/>
      <c r="F65" s="145"/>
      <c r="G65" s="145"/>
      <c r="J65" s="27"/>
    </row>
    <row r="66" spans="1:10" ht="13.5" thickBot="1" x14ac:dyDescent="0.25">
      <c r="A66" s="24" t="s">
        <v>48</v>
      </c>
      <c r="B66" s="19"/>
      <c r="C66" s="19"/>
      <c r="D66" s="19"/>
      <c r="E66" s="19"/>
      <c r="F66" s="145"/>
      <c r="G66" s="145"/>
    </row>
    <row r="67" spans="1:10" ht="13.5" thickBot="1" x14ac:dyDescent="0.25">
      <c r="A67" s="28" t="s">
        <v>30</v>
      </c>
      <c r="B67" s="19">
        <f>B64+B61+B58+B55+B52+B49+B46</f>
        <v>295105</v>
      </c>
      <c r="C67" s="19">
        <f>C64+C61+C58+C55+C52+C49+C46</f>
        <v>296798</v>
      </c>
      <c r="D67" s="19">
        <f>D64+D61+D58+D55+D52+D49+D46</f>
        <v>297798</v>
      </c>
      <c r="E67" s="19">
        <f>E64+E61+E58+E55+E52+E49+E46</f>
        <v>297798</v>
      </c>
      <c r="F67" s="145"/>
      <c r="G67" s="145"/>
    </row>
    <row r="68" spans="1:10" ht="13.5" thickBot="1" x14ac:dyDescent="0.25">
      <c r="A68" s="29" t="s">
        <v>31</v>
      </c>
      <c r="B68" s="30">
        <f>IF(B67-B38=0,0,"Error")</f>
        <v>0</v>
      </c>
      <c r="C68" s="30">
        <f t="shared" ref="C68:E68" si="8">IF(C67-C38=0,0,"Error")</f>
        <v>0</v>
      </c>
      <c r="D68" s="30">
        <f t="shared" si="8"/>
        <v>0</v>
      </c>
      <c r="E68" s="30">
        <f t="shared" si="8"/>
        <v>0</v>
      </c>
      <c r="F68" s="145"/>
      <c r="G68" s="145"/>
    </row>
    <row r="69" spans="1:10" ht="28.5" customHeight="1" thickBot="1" x14ac:dyDescent="0.25">
      <c r="A69" s="164" t="s">
        <v>114</v>
      </c>
      <c r="B69" s="338" t="s">
        <v>50</v>
      </c>
      <c r="C69" s="339"/>
      <c r="D69" s="339"/>
      <c r="E69" s="340"/>
      <c r="F69" s="145" t="s">
        <v>51</v>
      </c>
      <c r="G69" s="145"/>
    </row>
    <row r="70" spans="1:10" ht="28.5" customHeight="1" thickBot="1" x14ac:dyDescent="0.25">
      <c r="A70" s="14" t="s">
        <v>9</v>
      </c>
      <c r="B70" s="324" t="s">
        <v>52</v>
      </c>
      <c r="C70" s="325"/>
      <c r="D70" s="325"/>
      <c r="E70" s="326"/>
      <c r="F70" s="145"/>
      <c r="G70" s="145"/>
    </row>
    <row r="71" spans="1:10" ht="13.5" thickBot="1" x14ac:dyDescent="0.25">
      <c r="A71" s="14" t="s">
        <v>14</v>
      </c>
      <c r="B71" s="342" t="s">
        <v>46</v>
      </c>
      <c r="C71" s="342"/>
      <c r="D71" s="342"/>
      <c r="E71" s="342"/>
      <c r="F71" s="145"/>
      <c r="G71" s="145"/>
    </row>
    <row r="72" spans="1:10" x14ac:dyDescent="0.2">
      <c r="A72" s="314"/>
      <c r="B72" s="10">
        <v>2019</v>
      </c>
      <c r="C72" s="10">
        <v>2020</v>
      </c>
      <c r="D72" s="10">
        <v>2021</v>
      </c>
      <c r="E72" s="10">
        <v>2022</v>
      </c>
      <c r="F72" s="145"/>
      <c r="G72" s="145"/>
    </row>
    <row r="73" spans="1:10" ht="26.25" thickBot="1" x14ac:dyDescent="0.25">
      <c r="A73" s="315"/>
      <c r="B73" s="17" t="s">
        <v>5</v>
      </c>
      <c r="C73" s="17" t="s">
        <v>6</v>
      </c>
      <c r="D73" s="17" t="s">
        <v>6</v>
      </c>
      <c r="E73" s="17" t="s">
        <v>6</v>
      </c>
      <c r="F73" s="145"/>
      <c r="G73" s="145"/>
    </row>
    <row r="74" spans="1:10" ht="13.5" thickBot="1" x14ac:dyDescent="0.25">
      <c r="A74" s="14" t="s">
        <v>8</v>
      </c>
      <c r="B74" s="18">
        <v>152</v>
      </c>
      <c r="C74" s="18">
        <v>154</v>
      </c>
      <c r="D74" s="18">
        <v>156</v>
      </c>
      <c r="E74" s="18">
        <v>156</v>
      </c>
      <c r="F74" s="145"/>
      <c r="G74" s="145"/>
    </row>
    <row r="75" spans="1:10" ht="13.5" thickBot="1" x14ac:dyDescent="0.25">
      <c r="A75" s="14" t="s">
        <v>15</v>
      </c>
      <c r="B75" s="19">
        <v>99878</v>
      </c>
      <c r="C75" s="19">
        <v>99304</v>
      </c>
      <c r="D75" s="19">
        <v>100304</v>
      </c>
      <c r="E75" s="19">
        <v>100304</v>
      </c>
      <c r="F75" s="145"/>
      <c r="G75" s="145"/>
    </row>
    <row r="76" spans="1:10" ht="13.5" thickBot="1" x14ac:dyDescent="0.25">
      <c r="A76" s="14" t="s">
        <v>23</v>
      </c>
      <c r="B76" s="20">
        <f>B75/B74</f>
        <v>657.09210526315792</v>
      </c>
      <c r="C76" s="20">
        <f>C75/C74</f>
        <v>644.83116883116884</v>
      </c>
      <c r="D76" s="20">
        <f>D75/D74</f>
        <v>642.97435897435901</v>
      </c>
      <c r="E76" s="20">
        <f>E75/E74</f>
        <v>642.97435897435901</v>
      </c>
      <c r="F76" s="145"/>
      <c r="G76" s="145"/>
    </row>
    <row r="77" spans="1:10" ht="13.5" thickBot="1" x14ac:dyDescent="0.25">
      <c r="A77" s="14" t="s">
        <v>16</v>
      </c>
      <c r="B77" s="133"/>
      <c r="C77" s="21">
        <f>C74/B74-1</f>
        <v>1.3157894736842035E-2</v>
      </c>
      <c r="D77" s="21">
        <f>D74/C74-1</f>
        <v>1.298701298701288E-2</v>
      </c>
      <c r="E77" s="21">
        <f>E74/D74-1</f>
        <v>0</v>
      </c>
      <c r="F77" s="145"/>
      <c r="G77" s="145"/>
    </row>
    <row r="78" spans="1:10" ht="26.25" thickBot="1" x14ac:dyDescent="0.25">
      <c r="A78" s="14" t="s">
        <v>17</v>
      </c>
      <c r="B78" s="133"/>
      <c r="C78" s="21">
        <f>C75/B75-1</f>
        <v>-5.7470113538516943E-3</v>
      </c>
      <c r="D78" s="21">
        <f t="shared" ref="D78:E79" si="9">D75/C75-1</f>
        <v>1.0070087811165696E-2</v>
      </c>
      <c r="E78" s="21">
        <f t="shared" si="9"/>
        <v>0</v>
      </c>
      <c r="F78" s="145"/>
      <c r="G78" s="145"/>
    </row>
    <row r="79" spans="1:10" ht="26.25" thickBot="1" x14ac:dyDescent="0.25">
      <c r="A79" s="14" t="s">
        <v>18</v>
      </c>
      <c r="B79" s="133"/>
      <c r="C79" s="21">
        <f>C76/B76-1</f>
        <v>-1.865938782977572E-2</v>
      </c>
      <c r="D79" s="21">
        <f t="shared" si="9"/>
        <v>-2.8795286992338021E-3</v>
      </c>
      <c r="E79" s="21">
        <f t="shared" si="9"/>
        <v>0</v>
      </c>
      <c r="F79" s="163"/>
      <c r="G79" s="145"/>
    </row>
    <row r="80" spans="1:10" ht="13.5" thickBot="1" x14ac:dyDescent="0.25">
      <c r="A80" s="316" t="s">
        <v>191</v>
      </c>
      <c r="B80" s="317"/>
      <c r="C80" s="317"/>
      <c r="D80" s="317"/>
      <c r="E80" s="318"/>
      <c r="F80" s="145"/>
      <c r="G80" s="145"/>
    </row>
    <row r="81" spans="1:7" x14ac:dyDescent="0.2">
      <c r="A81" s="314"/>
      <c r="B81" s="10">
        <v>2019</v>
      </c>
      <c r="C81" s="10">
        <v>2020</v>
      </c>
      <c r="D81" s="10">
        <v>2021</v>
      </c>
      <c r="E81" s="10">
        <v>2022</v>
      </c>
      <c r="F81" s="145"/>
      <c r="G81" s="145"/>
    </row>
    <row r="82" spans="1:7" ht="26.25" thickBot="1" x14ac:dyDescent="0.25">
      <c r="A82" s="315"/>
      <c r="B82" s="17" t="s">
        <v>5</v>
      </c>
      <c r="C82" s="17" t="s">
        <v>6</v>
      </c>
      <c r="D82" s="17" t="s">
        <v>6</v>
      </c>
      <c r="E82" s="17" t="s">
        <v>6</v>
      </c>
      <c r="F82" s="145"/>
      <c r="G82" s="145"/>
    </row>
    <row r="83" spans="1:7" ht="13.5" thickBot="1" x14ac:dyDescent="0.25">
      <c r="A83" s="23" t="s">
        <v>0</v>
      </c>
      <c r="B83" s="19">
        <f>B84+B85</f>
        <v>57600</v>
      </c>
      <c r="C83" s="19">
        <f t="shared" ref="C83:E83" si="10">C84+C85</f>
        <v>57574</v>
      </c>
      <c r="D83" s="19">
        <f t="shared" si="10"/>
        <v>57574</v>
      </c>
      <c r="E83" s="19">
        <f t="shared" si="10"/>
        <v>57574</v>
      </c>
      <c r="F83" s="145"/>
      <c r="G83" s="145"/>
    </row>
    <row r="84" spans="1:7" ht="13.5" thickBot="1" x14ac:dyDescent="0.25">
      <c r="A84" s="24" t="s">
        <v>47</v>
      </c>
      <c r="B84" s="25">
        <v>57600</v>
      </c>
      <c r="C84" s="25">
        <v>57574</v>
      </c>
      <c r="D84" s="25">
        <v>57574</v>
      </c>
      <c r="E84" s="25">
        <v>57574</v>
      </c>
      <c r="F84" s="145"/>
      <c r="G84" s="145"/>
    </row>
    <row r="85" spans="1:7" ht="13.5" thickBot="1" x14ac:dyDescent="0.25">
      <c r="A85" s="24" t="s">
        <v>48</v>
      </c>
      <c r="B85" s="25"/>
      <c r="C85" s="32"/>
      <c r="D85" s="32"/>
      <c r="E85" s="32"/>
      <c r="F85" s="145"/>
      <c r="G85" s="145"/>
    </row>
    <row r="86" spans="1:7" ht="26.25" thickBot="1" x14ac:dyDescent="0.25">
      <c r="A86" s="23" t="s">
        <v>28</v>
      </c>
      <c r="B86" s="19">
        <f>B87+B88</f>
        <v>9600</v>
      </c>
      <c r="C86" s="19">
        <f t="shared" ref="C86:E86" si="11">C87+C88</f>
        <v>9600</v>
      </c>
      <c r="D86" s="19">
        <f t="shared" si="11"/>
        <v>9600</v>
      </c>
      <c r="E86" s="19">
        <f t="shared" si="11"/>
        <v>9600</v>
      </c>
      <c r="F86" s="145"/>
      <c r="G86" s="145"/>
    </row>
    <row r="87" spans="1:7" ht="13.5" thickBot="1" x14ac:dyDescent="0.25">
      <c r="A87" s="24" t="s">
        <v>47</v>
      </c>
      <c r="B87" s="25">
        <v>9600</v>
      </c>
      <c r="C87" s="25">
        <v>9600</v>
      </c>
      <c r="D87" s="25">
        <v>9600</v>
      </c>
      <c r="E87" s="25">
        <v>9600</v>
      </c>
      <c r="F87" s="145"/>
      <c r="G87" s="145"/>
    </row>
    <row r="88" spans="1:7" ht="13.5" thickBot="1" x14ac:dyDescent="0.25">
      <c r="A88" s="24" t="s">
        <v>48</v>
      </c>
      <c r="B88" s="25"/>
      <c r="C88" s="25"/>
      <c r="D88" s="25"/>
      <c r="E88" s="25"/>
      <c r="F88" s="145"/>
      <c r="G88" s="145"/>
    </row>
    <row r="89" spans="1:7" ht="13.5" thickBot="1" x14ac:dyDescent="0.25">
      <c r="A89" s="23" t="s">
        <v>1</v>
      </c>
      <c r="B89" s="19">
        <f>+B90+B91</f>
        <v>19442</v>
      </c>
      <c r="C89" s="19">
        <f t="shared" ref="C89:E89" si="12">+C90+C91</f>
        <v>17350</v>
      </c>
      <c r="D89" s="19">
        <f t="shared" si="12"/>
        <v>17850</v>
      </c>
      <c r="E89" s="19">
        <f t="shared" si="12"/>
        <v>17850</v>
      </c>
      <c r="F89" s="145"/>
      <c r="G89" s="145"/>
    </row>
    <row r="90" spans="1:7" ht="13.5" thickBot="1" x14ac:dyDescent="0.25">
      <c r="A90" s="24" t="s">
        <v>47</v>
      </c>
      <c r="B90" s="25">
        <v>15591</v>
      </c>
      <c r="C90" s="25">
        <v>13500</v>
      </c>
      <c r="D90" s="25">
        <v>14000</v>
      </c>
      <c r="E90" s="25">
        <v>14000</v>
      </c>
      <c r="F90" s="145"/>
      <c r="G90" s="145"/>
    </row>
    <row r="91" spans="1:7" ht="13.5" thickBot="1" x14ac:dyDescent="0.25">
      <c r="A91" s="24" t="s">
        <v>48</v>
      </c>
      <c r="B91" s="25">
        <v>3851</v>
      </c>
      <c r="C91" s="25">
        <v>3850</v>
      </c>
      <c r="D91" s="25">
        <v>3850</v>
      </c>
      <c r="E91" s="25">
        <v>3850</v>
      </c>
      <c r="F91" s="145"/>
      <c r="G91" s="145"/>
    </row>
    <row r="92" spans="1:7" ht="13.5" thickBot="1" x14ac:dyDescent="0.25">
      <c r="A92" s="23" t="s">
        <v>2</v>
      </c>
      <c r="B92" s="19">
        <f>B93+B94</f>
        <v>0</v>
      </c>
      <c r="C92" s="19">
        <f t="shared" ref="C92:E92" si="13">C93+C94</f>
        <v>0</v>
      </c>
      <c r="D92" s="19">
        <f t="shared" si="13"/>
        <v>0</v>
      </c>
      <c r="E92" s="19">
        <f t="shared" si="13"/>
        <v>0</v>
      </c>
      <c r="F92" s="145"/>
      <c r="G92" s="145"/>
    </row>
    <row r="93" spans="1:7" ht="13.5" thickBot="1" x14ac:dyDescent="0.25">
      <c r="A93" s="24" t="s">
        <v>47</v>
      </c>
      <c r="B93" s="19"/>
      <c r="C93" s="19"/>
      <c r="D93" s="19"/>
      <c r="E93" s="19"/>
      <c r="F93" s="145"/>
      <c r="G93" s="145"/>
    </row>
    <row r="94" spans="1:7" ht="13.5" thickBot="1" x14ac:dyDescent="0.25">
      <c r="A94" s="24" t="s">
        <v>48</v>
      </c>
      <c r="B94" s="19"/>
      <c r="C94" s="19"/>
      <c r="D94" s="19"/>
      <c r="E94" s="19"/>
      <c r="F94" s="145"/>
      <c r="G94" s="145"/>
    </row>
    <row r="95" spans="1:7" ht="26.25" thickBot="1" x14ac:dyDescent="0.25">
      <c r="A95" s="23" t="s">
        <v>24</v>
      </c>
      <c r="B95" s="19">
        <f>B96+B97</f>
        <v>12550</v>
      </c>
      <c r="C95" s="19">
        <f t="shared" ref="C95:E95" si="14">C96+C97</f>
        <v>14000</v>
      </c>
      <c r="D95" s="19">
        <f t="shared" si="14"/>
        <v>14500</v>
      </c>
      <c r="E95" s="19">
        <f t="shared" si="14"/>
        <v>14500</v>
      </c>
      <c r="F95" s="145"/>
      <c r="G95" s="145"/>
    </row>
    <row r="96" spans="1:7" ht="13.5" thickBot="1" x14ac:dyDescent="0.25">
      <c r="A96" s="24" t="s">
        <v>47</v>
      </c>
      <c r="B96" s="25">
        <v>12550</v>
      </c>
      <c r="C96" s="25">
        <v>14000</v>
      </c>
      <c r="D96" s="25">
        <v>14500</v>
      </c>
      <c r="E96" s="25">
        <v>14500</v>
      </c>
      <c r="F96" s="145"/>
      <c r="G96" s="145"/>
    </row>
    <row r="97" spans="1:15" ht="13.5" thickBot="1" x14ac:dyDescent="0.25">
      <c r="A97" s="24" t="s">
        <v>48</v>
      </c>
      <c r="B97" s="25"/>
      <c r="C97" s="25"/>
      <c r="D97" s="25"/>
      <c r="E97" s="25"/>
      <c r="F97" s="145"/>
      <c r="G97" s="145"/>
    </row>
    <row r="98" spans="1:15" ht="13.5" thickBot="1" x14ac:dyDescent="0.25">
      <c r="A98" s="23" t="s">
        <v>25</v>
      </c>
      <c r="B98" s="19">
        <f>B99+B100</f>
        <v>686</v>
      </c>
      <c r="C98" s="19">
        <f t="shared" ref="C98:E98" si="15">C99+C100</f>
        <v>780</v>
      </c>
      <c r="D98" s="19">
        <f t="shared" si="15"/>
        <v>780</v>
      </c>
      <c r="E98" s="19">
        <f t="shared" si="15"/>
        <v>780</v>
      </c>
      <c r="F98" s="145"/>
      <c r="G98" s="145"/>
    </row>
    <row r="99" spans="1:15" ht="13.5" thickBot="1" x14ac:dyDescent="0.25">
      <c r="A99" s="24" t="s">
        <v>47</v>
      </c>
      <c r="B99" s="25">
        <v>686</v>
      </c>
      <c r="C99" s="25">
        <v>780</v>
      </c>
      <c r="D99" s="25">
        <v>780</v>
      </c>
      <c r="E99" s="25">
        <v>780</v>
      </c>
      <c r="F99" s="145"/>
      <c r="G99" s="165"/>
      <c r="H99" s="7"/>
      <c r="I99" s="7"/>
      <c r="J99" s="7"/>
      <c r="K99" s="7"/>
      <c r="L99" s="7"/>
      <c r="M99" s="7"/>
      <c r="N99" s="7"/>
      <c r="O99" s="7"/>
    </row>
    <row r="100" spans="1:15" ht="13.5" thickBot="1" x14ac:dyDescent="0.25">
      <c r="A100" s="24" t="s">
        <v>48</v>
      </c>
      <c r="B100" s="25"/>
      <c r="C100" s="25"/>
      <c r="D100" s="25"/>
      <c r="E100" s="25"/>
      <c r="F100" s="145"/>
      <c r="G100" s="165"/>
      <c r="H100" s="7"/>
      <c r="I100" s="7"/>
      <c r="J100" s="7"/>
      <c r="K100" s="7"/>
      <c r="L100" s="7"/>
      <c r="M100" s="7"/>
      <c r="N100" s="7"/>
      <c r="O100" s="7"/>
    </row>
    <row r="101" spans="1:15" ht="26.25" thickBot="1" x14ac:dyDescent="0.25">
      <c r="A101" s="23" t="s">
        <v>3</v>
      </c>
      <c r="B101" s="19">
        <f>B102+B103</f>
        <v>0</v>
      </c>
      <c r="C101" s="19">
        <f t="shared" ref="C101:E101" si="16">C102+C103</f>
        <v>0</v>
      </c>
      <c r="D101" s="19">
        <f t="shared" si="16"/>
        <v>0</v>
      </c>
      <c r="E101" s="19">
        <f t="shared" si="16"/>
        <v>0</v>
      </c>
      <c r="F101" s="145"/>
      <c r="G101" s="165"/>
      <c r="H101" s="7"/>
      <c r="I101" s="7"/>
      <c r="J101" s="7"/>
      <c r="K101" s="7"/>
      <c r="L101" s="7"/>
      <c r="M101" s="7"/>
      <c r="N101" s="7"/>
      <c r="O101" s="7"/>
    </row>
    <row r="102" spans="1:15" ht="13.5" thickBot="1" x14ac:dyDescent="0.25">
      <c r="A102" s="24" t="s">
        <v>47</v>
      </c>
      <c r="B102" s="19"/>
      <c r="C102" s="19"/>
      <c r="D102" s="19"/>
      <c r="E102" s="19"/>
      <c r="F102" s="145"/>
      <c r="G102" s="165"/>
      <c r="H102" s="7"/>
      <c r="I102" s="7"/>
      <c r="J102" s="7"/>
      <c r="K102" s="7"/>
      <c r="L102" s="7"/>
      <c r="M102" s="7"/>
      <c r="N102" s="7"/>
      <c r="O102" s="7"/>
    </row>
    <row r="103" spans="1:15" ht="13.5" thickBot="1" x14ac:dyDescent="0.25">
      <c r="A103" s="24" t="s">
        <v>48</v>
      </c>
      <c r="B103" s="19"/>
      <c r="C103" s="19"/>
      <c r="D103" s="19"/>
      <c r="E103" s="19"/>
      <c r="F103" s="145"/>
      <c r="G103" s="165"/>
      <c r="H103" s="7"/>
      <c r="I103" s="7"/>
      <c r="J103" s="7"/>
      <c r="K103" s="7"/>
      <c r="L103" s="7"/>
      <c r="M103" s="7"/>
      <c r="N103" s="7"/>
      <c r="O103" s="7"/>
    </row>
    <row r="104" spans="1:15" ht="13.5" thickBot="1" x14ac:dyDescent="0.25">
      <c r="A104" s="33" t="s">
        <v>53</v>
      </c>
      <c r="B104" s="19">
        <f>B101+B98+B95+B92+B89+B86+B83</f>
        <v>99878</v>
      </c>
      <c r="C104" s="19">
        <f>C101+C98+C95+C92+C89+C86+C83</f>
        <v>99304</v>
      </c>
      <c r="D104" s="19">
        <f>D101+D98+D95+D92+D89+D86+D83</f>
        <v>100304</v>
      </c>
      <c r="E104" s="19">
        <f>E101+E98+E95+E92+E89+E86+E83</f>
        <v>100304</v>
      </c>
      <c r="F104" s="145"/>
      <c r="G104" s="165"/>
      <c r="H104" s="7"/>
      <c r="I104" s="7"/>
      <c r="J104" s="7"/>
      <c r="K104" s="7"/>
      <c r="L104" s="7"/>
      <c r="M104" s="7"/>
      <c r="N104" s="7"/>
      <c r="O104" s="7"/>
    </row>
    <row r="105" spans="1:15" ht="13.5" thickBot="1" x14ac:dyDescent="0.25">
      <c r="A105" s="29" t="s">
        <v>31</v>
      </c>
      <c r="B105" s="34">
        <f>IF(B104-B75=0,0,"Error")</f>
        <v>0</v>
      </c>
      <c r="C105" s="34">
        <f>IF(C104-C75=0,0,"Error")</f>
        <v>0</v>
      </c>
      <c r="D105" s="34">
        <f>IF(D104-D75=0,0,"Error")</f>
        <v>0</v>
      </c>
      <c r="E105" s="34">
        <f>IF(E104-E75=0,0,"Error")</f>
        <v>0</v>
      </c>
      <c r="F105" s="145"/>
      <c r="G105" s="165"/>
      <c r="H105" s="7"/>
      <c r="I105" s="7"/>
      <c r="J105" s="7"/>
      <c r="K105" s="7"/>
      <c r="L105" s="7"/>
      <c r="M105" s="7"/>
      <c r="N105" s="7"/>
      <c r="O105" s="7"/>
    </row>
    <row r="106" spans="1:15" ht="36" customHeight="1" thickBot="1" x14ac:dyDescent="0.25">
      <c r="A106" s="164" t="s">
        <v>115</v>
      </c>
      <c r="B106" s="338" t="s">
        <v>54</v>
      </c>
      <c r="C106" s="339"/>
      <c r="D106" s="339"/>
      <c r="E106" s="340"/>
      <c r="F106" s="145" t="s">
        <v>116</v>
      </c>
      <c r="G106" s="165"/>
      <c r="H106" s="7"/>
      <c r="I106" s="7"/>
      <c r="J106" s="7"/>
      <c r="K106" s="7"/>
      <c r="L106" s="7"/>
      <c r="M106" s="7"/>
      <c r="N106" s="7"/>
      <c r="O106" s="7"/>
    </row>
    <row r="107" spans="1:15" ht="36" customHeight="1" thickBot="1" x14ac:dyDescent="0.25">
      <c r="A107" s="14" t="s">
        <v>9</v>
      </c>
      <c r="B107" s="324" t="s">
        <v>55</v>
      </c>
      <c r="C107" s="325"/>
      <c r="D107" s="325"/>
      <c r="E107" s="326"/>
      <c r="F107" s="145"/>
      <c r="G107" s="165"/>
      <c r="H107" s="7"/>
      <c r="I107" s="7"/>
      <c r="J107" s="7"/>
      <c r="K107" s="7"/>
      <c r="L107" s="7"/>
      <c r="M107" s="7"/>
      <c r="N107" s="7"/>
      <c r="O107" s="7"/>
    </row>
    <row r="108" spans="1:15" ht="13.5" thickBot="1" x14ac:dyDescent="0.25">
      <c r="A108" s="14" t="s">
        <v>14</v>
      </c>
      <c r="B108" s="342" t="s">
        <v>46</v>
      </c>
      <c r="C108" s="342"/>
      <c r="D108" s="342"/>
      <c r="E108" s="342"/>
      <c r="F108" s="145"/>
      <c r="G108" s="165"/>
      <c r="H108" s="7"/>
      <c r="I108" s="7"/>
      <c r="J108" s="7"/>
      <c r="K108" s="7"/>
      <c r="L108" s="7"/>
      <c r="M108" s="7"/>
      <c r="N108" s="7"/>
      <c r="O108" s="7"/>
    </row>
    <row r="109" spans="1:15" x14ac:dyDescent="0.2">
      <c r="A109" s="314"/>
      <c r="B109" s="10">
        <v>2019</v>
      </c>
      <c r="C109" s="10">
        <v>2020</v>
      </c>
      <c r="D109" s="10">
        <v>2021</v>
      </c>
      <c r="E109" s="10">
        <v>2022</v>
      </c>
      <c r="F109" s="145"/>
      <c r="G109" s="165"/>
      <c r="H109" s="7"/>
      <c r="I109" s="7"/>
      <c r="J109" s="7"/>
      <c r="K109" s="7"/>
      <c r="L109" s="7"/>
      <c r="M109" s="7"/>
      <c r="N109" s="7"/>
      <c r="O109" s="7"/>
    </row>
    <row r="110" spans="1:15" ht="26.25" thickBot="1" x14ac:dyDescent="0.25">
      <c r="A110" s="315"/>
      <c r="B110" s="17" t="s">
        <v>5</v>
      </c>
      <c r="C110" s="17" t="s">
        <v>6</v>
      </c>
      <c r="D110" s="17" t="s">
        <v>6</v>
      </c>
      <c r="E110" s="17" t="s">
        <v>6</v>
      </c>
      <c r="F110" s="145"/>
      <c r="G110" s="165"/>
      <c r="H110" s="7"/>
      <c r="I110" s="7"/>
      <c r="J110" s="7"/>
      <c r="K110" s="7"/>
      <c r="L110" s="7"/>
      <c r="M110" s="7"/>
      <c r="N110" s="7"/>
      <c r="O110" s="7"/>
    </row>
    <row r="111" spans="1:15" ht="13.5" thickBot="1" x14ac:dyDescent="0.25">
      <c r="A111" s="14" t="s">
        <v>8</v>
      </c>
      <c r="B111" s="18">
        <v>357</v>
      </c>
      <c r="C111" s="18">
        <v>359</v>
      </c>
      <c r="D111" s="18">
        <v>360</v>
      </c>
      <c r="E111" s="18">
        <v>361</v>
      </c>
      <c r="F111" s="145"/>
      <c r="G111" s="165"/>
      <c r="H111" s="7"/>
      <c r="I111" s="7"/>
      <c r="J111" s="7"/>
      <c r="K111" s="7"/>
      <c r="L111" s="7"/>
      <c r="M111" s="7"/>
      <c r="N111" s="7"/>
      <c r="O111" s="7"/>
    </row>
    <row r="112" spans="1:15" ht="13.5" thickBot="1" x14ac:dyDescent="0.25">
      <c r="A112" s="14" t="s">
        <v>15</v>
      </c>
      <c r="B112" s="18">
        <v>34750</v>
      </c>
      <c r="C112" s="35">
        <v>33450</v>
      </c>
      <c r="D112" s="18">
        <v>33750</v>
      </c>
      <c r="E112" s="18">
        <v>33750</v>
      </c>
      <c r="F112" s="145"/>
      <c r="G112" s="165"/>
      <c r="H112" s="7"/>
      <c r="I112" s="7"/>
      <c r="J112" s="7"/>
      <c r="K112" s="7"/>
      <c r="L112" s="7"/>
      <c r="M112" s="7"/>
      <c r="N112" s="7"/>
      <c r="O112" s="7"/>
    </row>
    <row r="113" spans="1:15" ht="13.5" thickBot="1" x14ac:dyDescent="0.25">
      <c r="A113" s="14" t="s">
        <v>23</v>
      </c>
      <c r="B113" s="20">
        <f>B112/B111</f>
        <v>97.338935574229694</v>
      </c>
      <c r="C113" s="20">
        <f>C112/C111</f>
        <v>93.175487465181064</v>
      </c>
      <c r="D113" s="20">
        <f>D112/D111</f>
        <v>93.75</v>
      </c>
      <c r="E113" s="20">
        <f>E112/E111</f>
        <v>93.49030470914127</v>
      </c>
      <c r="F113" s="145"/>
      <c r="G113" s="165"/>
      <c r="H113" s="7"/>
      <c r="I113" s="7"/>
      <c r="J113" s="7"/>
      <c r="K113" s="7"/>
      <c r="L113" s="7"/>
      <c r="M113" s="7"/>
      <c r="N113" s="7"/>
      <c r="O113" s="7"/>
    </row>
    <row r="114" spans="1:15" ht="13.5" thickBot="1" x14ac:dyDescent="0.25">
      <c r="A114" s="14" t="s">
        <v>16</v>
      </c>
      <c r="B114" s="133"/>
      <c r="C114" s="21">
        <f>C111/B111-1</f>
        <v>5.6022408963585235E-3</v>
      </c>
      <c r="D114" s="21">
        <f>D111/C111-1</f>
        <v>2.7855153203342198E-3</v>
      </c>
      <c r="E114" s="21">
        <f>E111/D111-1</f>
        <v>2.7777777777777679E-3</v>
      </c>
      <c r="F114" s="145"/>
      <c r="G114" s="165"/>
      <c r="H114" s="7"/>
      <c r="I114" s="7"/>
      <c r="J114" s="7"/>
      <c r="K114" s="7"/>
      <c r="L114" s="7"/>
      <c r="M114" s="7"/>
      <c r="N114" s="7"/>
      <c r="O114" s="7"/>
    </row>
    <row r="115" spans="1:15" ht="26.25" thickBot="1" x14ac:dyDescent="0.25">
      <c r="A115" s="14" t="s">
        <v>17</v>
      </c>
      <c r="B115" s="133"/>
      <c r="C115" s="21">
        <f>C112/B112-1</f>
        <v>-3.7410071942446055E-2</v>
      </c>
      <c r="D115" s="21">
        <f t="shared" ref="D115:E116" si="17">D112/C112-1</f>
        <v>8.9686098654708779E-3</v>
      </c>
      <c r="E115" s="21">
        <f t="shared" si="17"/>
        <v>0</v>
      </c>
      <c r="F115" s="145"/>
      <c r="G115" s="165"/>
      <c r="H115" s="7"/>
      <c r="I115" s="7"/>
      <c r="J115" s="7"/>
      <c r="K115" s="7"/>
      <c r="L115" s="7"/>
      <c r="M115" s="7"/>
      <c r="N115" s="7"/>
      <c r="O115" s="7"/>
    </row>
    <row r="116" spans="1:15" ht="26.25" thickBot="1" x14ac:dyDescent="0.25">
      <c r="A116" s="14" t="s">
        <v>18</v>
      </c>
      <c r="B116" s="133"/>
      <c r="C116" s="21">
        <f>C113/B113-1</f>
        <v>-4.2772689926053542E-2</v>
      </c>
      <c r="D116" s="21">
        <f t="shared" si="17"/>
        <v>6.1659192825112008E-3</v>
      </c>
      <c r="E116" s="21">
        <f t="shared" si="17"/>
        <v>-2.7700831024931594E-3</v>
      </c>
      <c r="F116" s="145"/>
      <c r="G116" s="165"/>
      <c r="H116" s="7"/>
      <c r="I116" s="7"/>
      <c r="J116" s="7"/>
      <c r="K116" s="7"/>
      <c r="L116" s="7"/>
      <c r="M116" s="7"/>
      <c r="N116" s="7"/>
      <c r="O116" s="7"/>
    </row>
    <row r="117" spans="1:15" ht="13.5" thickBot="1" x14ac:dyDescent="0.25">
      <c r="A117" s="316" t="s">
        <v>192</v>
      </c>
      <c r="B117" s="317"/>
      <c r="C117" s="317"/>
      <c r="D117" s="317"/>
      <c r="E117" s="318"/>
      <c r="F117" s="163"/>
      <c r="G117" s="165"/>
      <c r="H117" s="7"/>
      <c r="I117" s="7"/>
      <c r="J117" s="7"/>
      <c r="K117" s="7"/>
      <c r="L117" s="7"/>
      <c r="M117" s="7"/>
      <c r="N117" s="7"/>
      <c r="O117" s="7"/>
    </row>
    <row r="118" spans="1:15" x14ac:dyDescent="0.2">
      <c r="A118" s="314"/>
      <c r="B118" s="10">
        <v>2019</v>
      </c>
      <c r="C118" s="10">
        <v>2020</v>
      </c>
      <c r="D118" s="10">
        <v>2021</v>
      </c>
      <c r="E118" s="10">
        <v>2022</v>
      </c>
      <c r="F118" s="145"/>
      <c r="G118" s="165"/>
      <c r="H118" s="7"/>
      <c r="I118" s="7"/>
      <c r="J118" s="7"/>
      <c r="K118" s="7"/>
      <c r="L118" s="7"/>
      <c r="M118" s="7"/>
      <c r="N118" s="7"/>
      <c r="O118" s="7"/>
    </row>
    <row r="119" spans="1:15" ht="26.25" thickBot="1" x14ac:dyDescent="0.25">
      <c r="A119" s="315"/>
      <c r="B119" s="17" t="s">
        <v>5</v>
      </c>
      <c r="C119" s="17" t="s">
        <v>6</v>
      </c>
      <c r="D119" s="17" t="s">
        <v>6</v>
      </c>
      <c r="E119" s="17" t="s">
        <v>6</v>
      </c>
      <c r="F119" s="145"/>
      <c r="G119" s="165"/>
      <c r="H119" s="7"/>
      <c r="I119" s="7"/>
      <c r="J119" s="7"/>
      <c r="K119" s="7"/>
      <c r="L119" s="7"/>
      <c r="M119" s="7"/>
      <c r="N119" s="7"/>
      <c r="O119" s="7"/>
    </row>
    <row r="120" spans="1:15" ht="13.5" thickBot="1" x14ac:dyDescent="0.25">
      <c r="A120" s="23" t="s">
        <v>0</v>
      </c>
      <c r="B120" s="19">
        <f>B121+B122</f>
        <v>17050</v>
      </c>
      <c r="C120" s="19">
        <f t="shared" ref="C120:E120" si="18">C121+C122</f>
        <v>17050</v>
      </c>
      <c r="D120" s="19">
        <f t="shared" si="18"/>
        <v>17050</v>
      </c>
      <c r="E120" s="19">
        <f t="shared" si="18"/>
        <v>17050</v>
      </c>
      <c r="F120" s="145"/>
      <c r="G120" s="165"/>
      <c r="H120" s="7"/>
      <c r="I120" s="7"/>
      <c r="J120" s="7"/>
      <c r="K120" s="7"/>
      <c r="L120" s="7"/>
      <c r="M120" s="7"/>
      <c r="N120" s="7"/>
      <c r="O120" s="7"/>
    </row>
    <row r="121" spans="1:15" ht="13.5" thickBot="1" x14ac:dyDescent="0.25">
      <c r="A121" s="24" t="s">
        <v>47</v>
      </c>
      <c r="B121" s="25">
        <v>17050</v>
      </c>
      <c r="C121" s="25">
        <v>17050</v>
      </c>
      <c r="D121" s="25">
        <v>17050</v>
      </c>
      <c r="E121" s="25">
        <v>17050</v>
      </c>
      <c r="F121" s="145"/>
      <c r="G121" s="165"/>
      <c r="H121" s="7"/>
      <c r="I121" s="7"/>
      <c r="J121" s="7"/>
      <c r="K121" s="7"/>
      <c r="L121" s="7"/>
      <c r="M121" s="7"/>
      <c r="N121" s="7"/>
      <c r="O121" s="7"/>
    </row>
    <row r="122" spans="1:15" ht="13.5" thickBot="1" x14ac:dyDescent="0.25">
      <c r="A122" s="24" t="s">
        <v>48</v>
      </c>
      <c r="B122" s="25"/>
      <c r="C122" s="32"/>
      <c r="D122" s="32"/>
      <c r="E122" s="32"/>
      <c r="F122" s="145"/>
      <c r="G122" s="165"/>
      <c r="H122" s="7"/>
      <c r="I122" s="7"/>
      <c r="J122" s="7"/>
      <c r="K122" s="7"/>
      <c r="L122" s="7"/>
      <c r="M122" s="7"/>
      <c r="N122" s="7"/>
      <c r="O122" s="7"/>
    </row>
    <row r="123" spans="1:15" ht="26.25" thickBot="1" x14ac:dyDescent="0.25">
      <c r="A123" s="23" t="s">
        <v>28</v>
      </c>
      <c r="B123" s="19">
        <f>B124+B125</f>
        <v>2800</v>
      </c>
      <c r="C123" s="19">
        <f t="shared" ref="C123:E123" si="19">C124+C125</f>
        <v>2800</v>
      </c>
      <c r="D123" s="19">
        <f t="shared" si="19"/>
        <v>2800</v>
      </c>
      <c r="E123" s="19">
        <f t="shared" si="19"/>
        <v>2800</v>
      </c>
      <c r="F123" s="145"/>
      <c r="G123" s="165"/>
      <c r="H123" s="7"/>
      <c r="I123" s="7"/>
      <c r="J123" s="7"/>
      <c r="K123" s="7"/>
      <c r="L123" s="7"/>
      <c r="M123" s="7"/>
      <c r="N123" s="7"/>
      <c r="O123" s="7"/>
    </row>
    <row r="124" spans="1:15" ht="13.5" thickBot="1" x14ac:dyDescent="0.25">
      <c r="A124" s="24" t="s">
        <v>47</v>
      </c>
      <c r="B124" s="25">
        <v>2800</v>
      </c>
      <c r="C124" s="25">
        <v>2800</v>
      </c>
      <c r="D124" s="25">
        <v>2800</v>
      </c>
      <c r="E124" s="25">
        <v>2800</v>
      </c>
      <c r="F124" s="145"/>
      <c r="G124" s="165"/>
      <c r="H124" s="7"/>
      <c r="I124" s="7"/>
      <c r="J124" s="7"/>
      <c r="K124" s="7"/>
      <c r="L124" s="7"/>
      <c r="M124" s="7"/>
      <c r="N124" s="7"/>
      <c r="O124" s="7"/>
    </row>
    <row r="125" spans="1:15" ht="13.5" thickBot="1" x14ac:dyDescent="0.25">
      <c r="A125" s="24" t="s">
        <v>48</v>
      </c>
      <c r="B125" s="25"/>
      <c r="C125" s="25"/>
      <c r="D125" s="25"/>
      <c r="E125" s="25"/>
      <c r="F125" s="145"/>
      <c r="G125" s="165"/>
      <c r="H125" s="7"/>
      <c r="I125" s="7"/>
      <c r="J125" s="7"/>
      <c r="K125" s="7"/>
      <c r="L125" s="7"/>
      <c r="M125" s="7"/>
      <c r="N125" s="7"/>
      <c r="O125" s="7"/>
    </row>
    <row r="126" spans="1:15" ht="13.5" thickBot="1" x14ac:dyDescent="0.25">
      <c r="A126" s="23" t="s">
        <v>1</v>
      </c>
      <c r="B126" s="19">
        <f>B127+B128</f>
        <v>4900</v>
      </c>
      <c r="C126" s="19">
        <f t="shared" ref="C126:D126" si="20">C127+C128</f>
        <v>3600</v>
      </c>
      <c r="D126" s="19">
        <f t="shared" si="20"/>
        <v>3900</v>
      </c>
      <c r="E126" s="19">
        <f>E127+E128</f>
        <v>3900</v>
      </c>
      <c r="F126" s="145"/>
      <c r="G126" s="165"/>
      <c r="H126" s="7"/>
      <c r="I126" s="7"/>
      <c r="J126" s="7"/>
      <c r="K126" s="7"/>
      <c r="L126" s="7"/>
      <c r="M126" s="7"/>
      <c r="N126" s="7"/>
      <c r="O126" s="7"/>
    </row>
    <row r="127" spans="1:15" ht="13.5" thickBot="1" x14ac:dyDescent="0.25">
      <c r="A127" s="24" t="s">
        <v>47</v>
      </c>
      <c r="B127" s="25">
        <v>3500</v>
      </c>
      <c r="C127" s="25">
        <v>2200</v>
      </c>
      <c r="D127" s="25">
        <v>2500</v>
      </c>
      <c r="E127" s="25">
        <v>2500</v>
      </c>
      <c r="F127" s="145"/>
      <c r="G127" s="165"/>
      <c r="H127" s="7"/>
      <c r="I127" s="7"/>
      <c r="J127" s="7"/>
      <c r="K127" s="7"/>
      <c r="L127" s="7"/>
      <c r="M127" s="7"/>
      <c r="N127" s="7"/>
      <c r="O127" s="7"/>
    </row>
    <row r="128" spans="1:15" ht="13.5" thickBot="1" x14ac:dyDescent="0.25">
      <c r="A128" s="24" t="s">
        <v>48</v>
      </c>
      <c r="B128" s="25">
        <v>1400</v>
      </c>
      <c r="C128" s="25">
        <v>1400</v>
      </c>
      <c r="D128" s="25">
        <v>1400</v>
      </c>
      <c r="E128" s="25">
        <v>1400</v>
      </c>
      <c r="F128" s="145"/>
      <c r="G128" s="165"/>
      <c r="H128" s="7"/>
      <c r="I128" s="7"/>
      <c r="J128" s="7"/>
      <c r="K128" s="7"/>
      <c r="L128" s="7"/>
      <c r="M128" s="7"/>
      <c r="N128" s="7"/>
      <c r="O128" s="7"/>
    </row>
    <row r="129" spans="1:15" ht="13.5" thickBot="1" x14ac:dyDescent="0.25">
      <c r="A129" s="23" t="s">
        <v>2</v>
      </c>
      <c r="B129" s="19"/>
      <c r="C129" s="19"/>
      <c r="D129" s="19"/>
      <c r="E129" s="19"/>
      <c r="F129" s="145"/>
      <c r="G129" s="165"/>
      <c r="H129" s="7"/>
      <c r="I129" s="7"/>
      <c r="J129" s="7"/>
      <c r="K129" s="7"/>
      <c r="L129" s="7"/>
      <c r="M129" s="7"/>
      <c r="N129" s="7"/>
      <c r="O129" s="7"/>
    </row>
    <row r="130" spans="1:15" ht="13.5" thickBot="1" x14ac:dyDescent="0.25">
      <c r="A130" s="24" t="s">
        <v>47</v>
      </c>
      <c r="B130" s="25"/>
      <c r="C130" s="25"/>
      <c r="D130" s="25"/>
      <c r="E130" s="25"/>
      <c r="F130" s="145"/>
      <c r="G130" s="165"/>
      <c r="H130" s="7"/>
      <c r="I130" s="7"/>
      <c r="J130" s="7"/>
      <c r="K130" s="7"/>
      <c r="L130" s="7"/>
      <c r="M130" s="7"/>
      <c r="N130" s="7"/>
      <c r="O130" s="7"/>
    </row>
    <row r="131" spans="1:15" ht="13.5" thickBot="1" x14ac:dyDescent="0.25">
      <c r="A131" s="24" t="s">
        <v>48</v>
      </c>
      <c r="B131" s="25"/>
      <c r="C131" s="25"/>
      <c r="D131" s="25"/>
      <c r="E131" s="25"/>
      <c r="F131" s="145"/>
      <c r="G131" s="165"/>
      <c r="H131" s="7"/>
      <c r="I131" s="7"/>
      <c r="J131" s="7"/>
      <c r="K131" s="7"/>
      <c r="L131" s="7"/>
      <c r="M131" s="7"/>
      <c r="N131" s="7"/>
      <c r="O131" s="7"/>
    </row>
    <row r="132" spans="1:15" ht="26.25" thickBot="1" x14ac:dyDescent="0.25">
      <c r="A132" s="23" t="s">
        <v>24</v>
      </c>
      <c r="B132" s="19">
        <f>B133+B134</f>
        <v>10000</v>
      </c>
      <c r="C132" s="19">
        <f t="shared" ref="C132:E132" si="21">C133+C134</f>
        <v>10000</v>
      </c>
      <c r="D132" s="19">
        <f t="shared" si="21"/>
        <v>10000</v>
      </c>
      <c r="E132" s="19">
        <f t="shared" si="21"/>
        <v>10000</v>
      </c>
      <c r="F132" s="145"/>
      <c r="G132" s="165"/>
      <c r="H132" s="7"/>
      <c r="I132" s="7"/>
      <c r="J132" s="7"/>
      <c r="K132" s="7"/>
      <c r="L132" s="7"/>
      <c r="M132" s="7"/>
      <c r="N132" s="7"/>
      <c r="O132" s="7"/>
    </row>
    <row r="133" spans="1:15" ht="13.5" thickBot="1" x14ac:dyDescent="0.25">
      <c r="A133" s="24" t="s">
        <v>47</v>
      </c>
      <c r="B133" s="25">
        <v>10000</v>
      </c>
      <c r="C133" s="25">
        <v>10000</v>
      </c>
      <c r="D133" s="25">
        <v>10000</v>
      </c>
      <c r="E133" s="25">
        <v>10000</v>
      </c>
      <c r="F133" s="145"/>
      <c r="G133" s="165"/>
      <c r="H133" s="7"/>
      <c r="I133" s="7"/>
      <c r="J133" s="7"/>
      <c r="K133" s="7"/>
      <c r="L133" s="7"/>
      <c r="M133" s="7"/>
      <c r="N133" s="7"/>
      <c r="O133" s="7"/>
    </row>
    <row r="134" spans="1:15" ht="13.5" thickBot="1" x14ac:dyDescent="0.25">
      <c r="A134" s="24" t="s">
        <v>48</v>
      </c>
      <c r="B134" s="25"/>
      <c r="C134" s="25"/>
      <c r="D134" s="25"/>
      <c r="E134" s="25"/>
      <c r="F134" s="145"/>
      <c r="G134" s="165"/>
      <c r="H134" s="7"/>
      <c r="I134" s="7"/>
      <c r="J134" s="7"/>
      <c r="K134" s="7"/>
      <c r="L134" s="7"/>
      <c r="M134" s="7"/>
      <c r="N134" s="7"/>
      <c r="O134" s="7"/>
    </row>
    <row r="135" spans="1:15" ht="13.5" thickBot="1" x14ac:dyDescent="0.25">
      <c r="A135" s="23" t="s">
        <v>25</v>
      </c>
      <c r="B135" s="19"/>
      <c r="C135" s="19"/>
      <c r="D135" s="19"/>
      <c r="E135" s="19"/>
      <c r="F135" s="145"/>
      <c r="G135" s="165"/>
      <c r="H135" s="7"/>
      <c r="I135" s="7"/>
      <c r="J135" s="7"/>
      <c r="K135" s="7"/>
      <c r="L135" s="7"/>
      <c r="M135" s="7"/>
      <c r="N135" s="7"/>
      <c r="O135" s="7"/>
    </row>
    <row r="136" spans="1:15" ht="13.5" thickBot="1" x14ac:dyDescent="0.25">
      <c r="A136" s="24" t="s">
        <v>47</v>
      </c>
      <c r="B136" s="19"/>
      <c r="C136" s="19"/>
      <c r="D136" s="19"/>
      <c r="E136" s="19"/>
      <c r="F136" s="145"/>
      <c r="G136" s="165"/>
      <c r="H136" s="7"/>
      <c r="I136" s="7"/>
      <c r="J136" s="7"/>
      <c r="K136" s="7"/>
      <c r="L136" s="7"/>
      <c r="M136" s="7"/>
      <c r="N136" s="7"/>
      <c r="O136" s="7"/>
    </row>
    <row r="137" spans="1:15" ht="13.5" thickBot="1" x14ac:dyDescent="0.25">
      <c r="A137" s="24" t="s">
        <v>48</v>
      </c>
      <c r="B137" s="19"/>
      <c r="C137" s="19"/>
      <c r="D137" s="19"/>
      <c r="E137" s="19"/>
      <c r="F137" s="145"/>
      <c r="G137" s="165"/>
      <c r="H137" s="7"/>
      <c r="I137" s="7"/>
      <c r="J137" s="7"/>
      <c r="K137" s="7"/>
      <c r="L137" s="7"/>
      <c r="M137" s="7"/>
      <c r="N137" s="7"/>
      <c r="O137" s="7"/>
    </row>
    <row r="138" spans="1:15" ht="26.25" thickBot="1" x14ac:dyDescent="0.25">
      <c r="A138" s="23" t="s">
        <v>3</v>
      </c>
      <c r="B138" s="19"/>
      <c r="C138" s="19"/>
      <c r="D138" s="19"/>
      <c r="E138" s="19"/>
      <c r="F138" s="145"/>
      <c r="G138" s="165"/>
      <c r="H138" s="7"/>
      <c r="I138" s="7"/>
      <c r="J138" s="7"/>
      <c r="K138" s="7"/>
      <c r="L138" s="7"/>
      <c r="M138" s="7"/>
      <c r="N138" s="7"/>
      <c r="O138" s="7"/>
    </row>
    <row r="139" spans="1:15" ht="13.5" thickBot="1" x14ac:dyDescent="0.25">
      <c r="A139" s="24" t="s">
        <v>47</v>
      </c>
      <c r="B139" s="19"/>
      <c r="C139" s="19"/>
      <c r="D139" s="19"/>
      <c r="E139" s="19"/>
      <c r="F139" s="145"/>
      <c r="G139" s="165"/>
      <c r="H139" s="7"/>
      <c r="I139" s="7"/>
      <c r="J139" s="7"/>
      <c r="K139" s="7"/>
      <c r="L139" s="7"/>
      <c r="M139" s="7"/>
      <c r="N139" s="7"/>
      <c r="O139" s="7"/>
    </row>
    <row r="140" spans="1:15" ht="13.5" thickBot="1" x14ac:dyDescent="0.25">
      <c r="A140" s="24" t="s">
        <v>48</v>
      </c>
      <c r="B140" s="19"/>
      <c r="C140" s="19"/>
      <c r="D140" s="19"/>
      <c r="E140" s="19"/>
      <c r="F140" s="145"/>
      <c r="G140" s="165"/>
      <c r="H140" s="7"/>
      <c r="I140" s="7"/>
      <c r="J140" s="7"/>
      <c r="K140" s="7"/>
      <c r="L140" s="7"/>
      <c r="M140" s="7"/>
      <c r="N140" s="7"/>
      <c r="O140" s="7"/>
    </row>
    <row r="141" spans="1:15" ht="13.5" thickBot="1" x14ac:dyDescent="0.25">
      <c r="A141" s="33" t="s">
        <v>56</v>
      </c>
      <c r="B141" s="36">
        <f>B138+B135+B132+B129+B126+B123+B120</f>
        <v>34750</v>
      </c>
      <c r="C141" s="36">
        <f t="shared" ref="C141:E141" si="22">C138+C135+C132+C129+C126+C123+C120</f>
        <v>33450</v>
      </c>
      <c r="D141" s="36">
        <f t="shared" si="22"/>
        <v>33750</v>
      </c>
      <c r="E141" s="36">
        <f t="shared" si="22"/>
        <v>33750</v>
      </c>
      <c r="F141" s="145"/>
      <c r="G141" s="165"/>
      <c r="H141" s="7"/>
      <c r="I141" s="7"/>
      <c r="J141" s="7"/>
      <c r="K141" s="7"/>
      <c r="L141" s="7"/>
      <c r="M141" s="7"/>
      <c r="N141" s="7"/>
      <c r="O141" s="7"/>
    </row>
    <row r="142" spans="1:15" ht="13.5" thickBot="1" x14ac:dyDescent="0.25">
      <c r="A142" s="29" t="s">
        <v>31</v>
      </c>
      <c r="B142" s="34">
        <f>IF(B141-B112=0,0,"Error")</f>
        <v>0</v>
      </c>
      <c r="C142" s="34">
        <f>IF(C141-C112=0,0,"Error")</f>
        <v>0</v>
      </c>
      <c r="D142" s="34">
        <f>IF(D141-D112=0,0,"Error")</f>
        <v>0</v>
      </c>
      <c r="E142" s="34">
        <f>IF(E141-E112=0,0,"Error")</f>
        <v>0</v>
      </c>
      <c r="F142" s="145"/>
      <c r="G142" s="165"/>
      <c r="H142" s="7"/>
      <c r="I142" s="7"/>
      <c r="J142" s="7"/>
      <c r="K142" s="7"/>
      <c r="L142" s="7"/>
      <c r="M142" s="7"/>
      <c r="N142" s="7"/>
      <c r="O142" s="7"/>
    </row>
    <row r="143" spans="1:15" ht="33.75" customHeight="1" thickBot="1" x14ac:dyDescent="0.25">
      <c r="A143" s="164" t="s">
        <v>117</v>
      </c>
      <c r="B143" s="338" t="s">
        <v>57</v>
      </c>
      <c r="C143" s="339"/>
      <c r="D143" s="339"/>
      <c r="E143" s="340"/>
      <c r="F143" s="145" t="s">
        <v>58</v>
      </c>
      <c r="G143" s="165"/>
      <c r="H143" s="7"/>
      <c r="I143" s="7"/>
      <c r="J143" s="7"/>
      <c r="K143" s="7"/>
      <c r="L143" s="7"/>
      <c r="M143" s="7"/>
      <c r="N143" s="7"/>
      <c r="O143" s="7"/>
    </row>
    <row r="144" spans="1:15" ht="33.75" customHeight="1" thickBot="1" x14ac:dyDescent="0.25">
      <c r="A144" s="14" t="s">
        <v>9</v>
      </c>
      <c r="B144" s="324" t="s">
        <v>59</v>
      </c>
      <c r="C144" s="325"/>
      <c r="D144" s="325"/>
      <c r="E144" s="326"/>
      <c r="F144" s="145"/>
      <c r="G144" s="165"/>
      <c r="H144" s="7"/>
      <c r="I144" s="7"/>
      <c r="J144" s="7"/>
      <c r="K144" s="7"/>
      <c r="L144" s="7"/>
      <c r="M144" s="7"/>
      <c r="N144" s="7"/>
      <c r="O144" s="7"/>
    </row>
    <row r="145" spans="1:15" ht="13.5" thickBot="1" x14ac:dyDescent="0.25">
      <c r="A145" s="14" t="s">
        <v>14</v>
      </c>
      <c r="B145" s="342" t="s">
        <v>46</v>
      </c>
      <c r="C145" s="342"/>
      <c r="D145" s="342"/>
      <c r="E145" s="342"/>
      <c r="F145" s="145"/>
      <c r="G145" s="165"/>
      <c r="H145" s="7"/>
      <c r="I145" s="7"/>
      <c r="J145" s="7"/>
      <c r="K145" s="7"/>
      <c r="L145" s="7"/>
      <c r="M145" s="7"/>
      <c r="N145" s="7"/>
      <c r="O145" s="7"/>
    </row>
    <row r="146" spans="1:15" x14ac:dyDescent="0.2">
      <c r="A146" s="314"/>
      <c r="B146" s="10">
        <v>2019</v>
      </c>
      <c r="C146" s="10">
        <v>2020</v>
      </c>
      <c r="D146" s="10">
        <v>2021</v>
      </c>
      <c r="E146" s="10">
        <v>2022</v>
      </c>
      <c r="F146" s="145"/>
      <c r="G146" s="165"/>
      <c r="H146" s="7"/>
      <c r="I146" s="7"/>
      <c r="J146" s="7"/>
      <c r="K146" s="7"/>
      <c r="L146" s="7"/>
      <c r="M146" s="7"/>
      <c r="N146" s="7"/>
      <c r="O146" s="7"/>
    </row>
    <row r="147" spans="1:15" ht="26.25" thickBot="1" x14ac:dyDescent="0.25">
      <c r="A147" s="315"/>
      <c r="B147" s="17" t="s">
        <v>5</v>
      </c>
      <c r="C147" s="17" t="s">
        <v>6</v>
      </c>
      <c r="D147" s="17" t="s">
        <v>6</v>
      </c>
      <c r="E147" s="17" t="s">
        <v>6</v>
      </c>
      <c r="F147" s="145"/>
      <c r="G147" s="165"/>
      <c r="H147" s="7"/>
      <c r="I147" s="7"/>
      <c r="J147" s="7"/>
      <c r="K147" s="7"/>
      <c r="L147" s="7"/>
      <c r="M147" s="7"/>
      <c r="N147" s="7"/>
      <c r="O147" s="7"/>
    </row>
    <row r="148" spans="1:15" ht="13.5" thickBot="1" x14ac:dyDescent="0.25">
      <c r="A148" s="14" t="s">
        <v>8</v>
      </c>
      <c r="B148" s="18">
        <v>30</v>
      </c>
      <c r="C148" s="18">
        <v>32</v>
      </c>
      <c r="D148" s="18">
        <v>32</v>
      </c>
      <c r="E148" s="18">
        <v>32</v>
      </c>
      <c r="F148" s="145"/>
      <c r="G148" s="165"/>
      <c r="H148" s="7"/>
      <c r="I148" s="7"/>
      <c r="J148" s="7"/>
      <c r="K148" s="7"/>
      <c r="L148" s="7"/>
      <c r="M148" s="7"/>
      <c r="N148" s="7"/>
      <c r="O148" s="7"/>
    </row>
    <row r="149" spans="1:15" ht="13.5" thickBot="1" x14ac:dyDescent="0.25">
      <c r="A149" s="14" t="s">
        <v>15</v>
      </c>
      <c r="B149" s="18">
        <v>40583</v>
      </c>
      <c r="C149" s="18">
        <v>39610</v>
      </c>
      <c r="D149" s="18">
        <v>39610</v>
      </c>
      <c r="E149" s="18">
        <v>39610</v>
      </c>
      <c r="F149" s="145"/>
      <c r="G149" s="165"/>
      <c r="H149" s="7"/>
      <c r="I149" s="7"/>
      <c r="J149" s="7"/>
      <c r="K149" s="7"/>
      <c r="L149" s="7"/>
      <c r="M149" s="7"/>
      <c r="N149" s="7"/>
      <c r="O149" s="7"/>
    </row>
    <row r="150" spans="1:15" ht="13.5" thickBot="1" x14ac:dyDescent="0.25">
      <c r="A150" s="14" t="s">
        <v>23</v>
      </c>
      <c r="B150" s="20">
        <f>B149/B148</f>
        <v>1352.7666666666667</v>
      </c>
      <c r="C150" s="20">
        <f>C149/C148</f>
        <v>1237.8125</v>
      </c>
      <c r="D150" s="20">
        <f>D149/D148</f>
        <v>1237.8125</v>
      </c>
      <c r="E150" s="20">
        <f>E149/E148</f>
        <v>1237.8125</v>
      </c>
      <c r="F150" s="145"/>
      <c r="G150" s="165"/>
      <c r="H150" s="7"/>
      <c r="I150" s="7"/>
      <c r="J150" s="7"/>
      <c r="K150" s="7"/>
      <c r="L150" s="7"/>
      <c r="M150" s="7"/>
      <c r="N150" s="7"/>
      <c r="O150" s="7"/>
    </row>
    <row r="151" spans="1:15" ht="13.5" thickBot="1" x14ac:dyDescent="0.25">
      <c r="A151" s="14" t="s">
        <v>16</v>
      </c>
      <c r="B151" s="133"/>
      <c r="C151" s="21">
        <f>C148/B148-1</f>
        <v>6.6666666666666652E-2</v>
      </c>
      <c r="D151" s="21">
        <f>D148/C148-1</f>
        <v>0</v>
      </c>
      <c r="E151" s="21">
        <f>E148/D148-1</f>
        <v>0</v>
      </c>
      <c r="F151" s="145"/>
      <c r="G151" s="165"/>
      <c r="H151" s="7"/>
      <c r="I151" s="7"/>
      <c r="J151" s="7"/>
      <c r="K151" s="7"/>
      <c r="L151" s="7"/>
      <c r="M151" s="7"/>
      <c r="N151" s="7"/>
      <c r="O151" s="7"/>
    </row>
    <row r="152" spans="1:15" ht="26.25" thickBot="1" x14ac:dyDescent="0.25">
      <c r="A152" s="14" t="s">
        <v>17</v>
      </c>
      <c r="B152" s="133"/>
      <c r="C152" s="21">
        <f>C149/B149-1</f>
        <v>-2.3975556267402554E-2</v>
      </c>
      <c r="D152" s="21">
        <f t="shared" ref="D152:E153" si="23">D149/C149-1</f>
        <v>0</v>
      </c>
      <c r="E152" s="21">
        <f t="shared" si="23"/>
        <v>0</v>
      </c>
      <c r="F152" s="163"/>
      <c r="G152" s="165"/>
      <c r="H152" s="7"/>
      <c r="I152" s="7"/>
      <c r="J152" s="7"/>
      <c r="K152" s="7"/>
      <c r="L152" s="7"/>
      <c r="M152" s="7"/>
      <c r="N152" s="7"/>
      <c r="O152" s="7"/>
    </row>
    <row r="153" spans="1:15" ht="26.25" thickBot="1" x14ac:dyDescent="0.25">
      <c r="A153" s="14" t="s">
        <v>18</v>
      </c>
      <c r="B153" s="133"/>
      <c r="C153" s="21">
        <f>C150/B150-1</f>
        <v>-8.4977084000689929E-2</v>
      </c>
      <c r="D153" s="21">
        <f t="shared" si="23"/>
        <v>0</v>
      </c>
      <c r="E153" s="21">
        <f t="shared" si="23"/>
        <v>0</v>
      </c>
      <c r="F153" s="145"/>
      <c r="G153" s="165"/>
      <c r="H153" s="7"/>
      <c r="I153" s="7"/>
      <c r="J153" s="7"/>
      <c r="K153" s="7"/>
      <c r="L153" s="7"/>
      <c r="M153" s="7"/>
      <c r="N153" s="7"/>
      <c r="O153" s="7"/>
    </row>
    <row r="154" spans="1:15" ht="13.5" thickBot="1" x14ac:dyDescent="0.25">
      <c r="A154" s="316" t="s">
        <v>193</v>
      </c>
      <c r="B154" s="317"/>
      <c r="C154" s="317"/>
      <c r="D154" s="317"/>
      <c r="E154" s="318"/>
      <c r="F154" s="145"/>
      <c r="G154" s="165"/>
      <c r="H154" s="7"/>
      <c r="I154" s="7"/>
      <c r="J154" s="7"/>
      <c r="K154" s="7"/>
      <c r="L154" s="7"/>
      <c r="M154" s="7"/>
      <c r="N154" s="7"/>
      <c r="O154" s="7"/>
    </row>
    <row r="155" spans="1:15" x14ac:dyDescent="0.2">
      <c r="A155" s="314"/>
      <c r="B155" s="10">
        <v>2019</v>
      </c>
      <c r="C155" s="10">
        <v>2020</v>
      </c>
      <c r="D155" s="10">
        <v>2021</v>
      </c>
      <c r="E155" s="10">
        <v>2022</v>
      </c>
      <c r="F155" s="145"/>
      <c r="G155" s="165"/>
      <c r="H155" s="7"/>
      <c r="I155" s="7"/>
      <c r="J155" s="7"/>
      <c r="K155" s="7"/>
      <c r="L155" s="7"/>
      <c r="M155" s="7"/>
      <c r="N155" s="7"/>
      <c r="O155" s="7"/>
    </row>
    <row r="156" spans="1:15" ht="26.25" thickBot="1" x14ac:dyDescent="0.25">
      <c r="A156" s="315"/>
      <c r="B156" s="17" t="s">
        <v>5</v>
      </c>
      <c r="C156" s="17" t="s">
        <v>6</v>
      </c>
      <c r="D156" s="17" t="s">
        <v>6</v>
      </c>
      <c r="E156" s="17" t="s">
        <v>6</v>
      </c>
      <c r="F156" s="145"/>
      <c r="G156" s="165"/>
      <c r="H156" s="7"/>
      <c r="I156" s="7"/>
      <c r="J156" s="7"/>
      <c r="K156" s="7"/>
      <c r="L156" s="7"/>
      <c r="M156" s="7"/>
      <c r="N156" s="7"/>
      <c r="O156" s="7"/>
    </row>
    <row r="157" spans="1:15" ht="13.5" thickBot="1" x14ac:dyDescent="0.25">
      <c r="A157" s="23" t="s">
        <v>0</v>
      </c>
      <c r="B157" s="37">
        <f>B158+B159</f>
        <v>20700</v>
      </c>
      <c r="C157" s="37">
        <f t="shared" ref="C157:E157" si="24">C158+C159</f>
        <v>22758</v>
      </c>
      <c r="D157" s="37">
        <f t="shared" si="24"/>
        <v>22758</v>
      </c>
      <c r="E157" s="37">
        <f t="shared" si="24"/>
        <v>22758</v>
      </c>
      <c r="F157" s="145"/>
      <c r="G157" s="165"/>
      <c r="H157" s="7"/>
      <c r="I157" s="7"/>
      <c r="J157" s="7"/>
      <c r="K157" s="7"/>
      <c r="L157" s="7"/>
      <c r="M157" s="7"/>
      <c r="N157" s="7"/>
      <c r="O157" s="7"/>
    </row>
    <row r="158" spans="1:15" ht="13.5" thickBot="1" x14ac:dyDescent="0.25">
      <c r="A158" s="24" t="s">
        <v>47</v>
      </c>
      <c r="B158" s="38">
        <v>20700</v>
      </c>
      <c r="C158" s="25">
        <v>22758</v>
      </c>
      <c r="D158" s="25">
        <v>22758</v>
      </c>
      <c r="E158" s="25">
        <v>22758</v>
      </c>
      <c r="F158" s="145"/>
      <c r="G158" s="165"/>
      <c r="H158" s="7"/>
      <c r="I158" s="7"/>
      <c r="J158" s="7"/>
      <c r="K158" s="7"/>
      <c r="L158" s="7"/>
      <c r="M158" s="7"/>
      <c r="N158" s="7"/>
      <c r="O158" s="7"/>
    </row>
    <row r="159" spans="1:15" ht="13.5" thickBot="1" x14ac:dyDescent="0.25">
      <c r="A159" s="24" t="s">
        <v>48</v>
      </c>
      <c r="B159" s="38"/>
      <c r="C159" s="32"/>
      <c r="D159" s="32"/>
      <c r="E159" s="39"/>
      <c r="F159" s="145"/>
      <c r="G159" s="165"/>
      <c r="H159" s="7"/>
      <c r="I159" s="7"/>
      <c r="J159" s="7"/>
      <c r="K159" s="7"/>
      <c r="L159" s="7"/>
      <c r="M159" s="7"/>
      <c r="N159" s="7"/>
      <c r="O159" s="7"/>
    </row>
    <row r="160" spans="1:15" ht="26.25" thickBot="1" x14ac:dyDescent="0.25">
      <c r="A160" s="23" t="s">
        <v>28</v>
      </c>
      <c r="B160" s="37">
        <f>B161+B162</f>
        <v>3457</v>
      </c>
      <c r="C160" s="37">
        <f t="shared" ref="C160:E160" si="25">C161+C162</f>
        <v>3782</v>
      </c>
      <c r="D160" s="37">
        <f t="shared" si="25"/>
        <v>3782</v>
      </c>
      <c r="E160" s="37">
        <f t="shared" si="25"/>
        <v>3782</v>
      </c>
      <c r="F160" s="145"/>
      <c r="G160" s="165"/>
      <c r="H160" s="7"/>
      <c r="I160" s="7"/>
      <c r="J160" s="7"/>
      <c r="K160" s="7"/>
      <c r="L160" s="7"/>
      <c r="M160" s="7"/>
      <c r="N160" s="7"/>
      <c r="O160" s="7"/>
    </row>
    <row r="161" spans="1:15" ht="13.5" thickBot="1" x14ac:dyDescent="0.25">
      <c r="A161" s="24" t="s">
        <v>47</v>
      </c>
      <c r="B161" s="38">
        <v>3457</v>
      </c>
      <c r="C161" s="25">
        <v>3782</v>
      </c>
      <c r="D161" s="25">
        <v>3782</v>
      </c>
      <c r="E161" s="25">
        <v>3782</v>
      </c>
      <c r="F161" s="145"/>
      <c r="G161" s="165"/>
      <c r="H161" s="7"/>
      <c r="I161" s="7"/>
      <c r="J161" s="7"/>
      <c r="K161" s="7"/>
      <c r="L161" s="7"/>
      <c r="M161" s="7"/>
      <c r="N161" s="7"/>
      <c r="O161" s="7"/>
    </row>
    <row r="162" spans="1:15" ht="13.5" thickBot="1" x14ac:dyDescent="0.25">
      <c r="A162" s="24" t="s">
        <v>48</v>
      </c>
      <c r="B162" s="38"/>
      <c r="C162" s="25"/>
      <c r="D162" s="25"/>
      <c r="E162" s="38"/>
      <c r="F162" s="145"/>
      <c r="G162" s="165"/>
      <c r="H162" s="7"/>
      <c r="I162" s="7"/>
      <c r="J162" s="7"/>
      <c r="K162" s="7"/>
      <c r="L162" s="7"/>
      <c r="M162" s="7"/>
      <c r="N162" s="7"/>
      <c r="O162" s="7"/>
    </row>
    <row r="163" spans="1:15" ht="13.5" thickBot="1" x14ac:dyDescent="0.25">
      <c r="A163" s="23" t="s">
        <v>1</v>
      </c>
      <c r="B163" s="19">
        <f>B164+B165</f>
        <v>7763</v>
      </c>
      <c r="C163" s="19">
        <f t="shared" ref="C163:E163" si="26">C164+C165</f>
        <v>6070</v>
      </c>
      <c r="D163" s="19">
        <f t="shared" si="26"/>
        <v>6070</v>
      </c>
      <c r="E163" s="19">
        <f t="shared" si="26"/>
        <v>6070</v>
      </c>
      <c r="F163" s="145"/>
      <c r="G163" s="165"/>
      <c r="H163" s="7"/>
      <c r="I163" s="7"/>
      <c r="J163" s="7"/>
      <c r="K163" s="7"/>
      <c r="L163" s="7"/>
      <c r="M163" s="7"/>
      <c r="N163" s="7"/>
      <c r="O163" s="7"/>
    </row>
    <row r="164" spans="1:15" ht="13.5" thickBot="1" x14ac:dyDescent="0.25">
      <c r="A164" s="24" t="s">
        <v>47</v>
      </c>
      <c r="B164" s="25">
        <v>7283</v>
      </c>
      <c r="C164" s="25">
        <v>5700</v>
      </c>
      <c r="D164" s="25">
        <v>5700</v>
      </c>
      <c r="E164" s="25">
        <v>5700</v>
      </c>
      <c r="F164" s="145"/>
      <c r="G164" s="165"/>
      <c r="H164" s="7"/>
      <c r="I164" s="7"/>
      <c r="J164" s="7"/>
      <c r="K164" s="7"/>
      <c r="L164" s="7"/>
      <c r="M164" s="7"/>
      <c r="N164" s="7"/>
      <c r="O164" s="7"/>
    </row>
    <row r="165" spans="1:15" ht="13.5" thickBot="1" x14ac:dyDescent="0.25">
      <c r="A165" s="24" t="s">
        <v>48</v>
      </c>
      <c r="B165" s="38">
        <v>480</v>
      </c>
      <c r="C165" s="38">
        <v>370</v>
      </c>
      <c r="D165" s="38">
        <v>370</v>
      </c>
      <c r="E165" s="38">
        <v>370</v>
      </c>
      <c r="F165" s="145"/>
      <c r="G165" s="165"/>
      <c r="H165" s="7"/>
      <c r="I165" s="7"/>
      <c r="J165" s="7"/>
      <c r="K165" s="7"/>
      <c r="L165" s="7"/>
      <c r="M165" s="7"/>
      <c r="N165" s="7"/>
      <c r="O165" s="7"/>
    </row>
    <row r="166" spans="1:15" ht="13.5" thickBot="1" x14ac:dyDescent="0.25">
      <c r="A166" s="23" t="s">
        <v>2</v>
      </c>
      <c r="B166" s="37"/>
      <c r="C166" s="19"/>
      <c r="D166" s="19"/>
      <c r="E166" s="37"/>
      <c r="F166" s="145"/>
      <c r="G166" s="165"/>
      <c r="H166" s="7"/>
      <c r="I166" s="7"/>
      <c r="J166" s="7"/>
      <c r="K166" s="7"/>
      <c r="L166" s="7"/>
      <c r="M166" s="7"/>
      <c r="N166" s="7"/>
      <c r="O166" s="7"/>
    </row>
    <row r="167" spans="1:15" ht="13.5" thickBot="1" x14ac:dyDescent="0.25">
      <c r="A167" s="24" t="s">
        <v>47</v>
      </c>
      <c r="B167" s="37"/>
      <c r="C167" s="19"/>
      <c r="D167" s="19"/>
      <c r="E167" s="37"/>
      <c r="F167" s="145"/>
      <c r="G167" s="165"/>
      <c r="H167" s="7"/>
      <c r="I167" s="7"/>
      <c r="J167" s="7"/>
      <c r="K167" s="7"/>
      <c r="L167" s="7"/>
      <c r="M167" s="7"/>
      <c r="N167" s="7"/>
      <c r="O167" s="7"/>
    </row>
    <row r="168" spans="1:15" ht="13.5" thickBot="1" x14ac:dyDescent="0.25">
      <c r="A168" s="24" t="s">
        <v>48</v>
      </c>
      <c r="B168" s="37"/>
      <c r="C168" s="19"/>
      <c r="D168" s="19"/>
      <c r="E168" s="37"/>
      <c r="F168" s="145"/>
      <c r="G168" s="165"/>
      <c r="H168" s="7"/>
      <c r="I168" s="7"/>
      <c r="J168" s="7"/>
      <c r="K168" s="7"/>
      <c r="L168" s="7"/>
      <c r="M168" s="7"/>
      <c r="N168" s="7"/>
      <c r="O168" s="7"/>
    </row>
    <row r="169" spans="1:15" ht="26.25" thickBot="1" x14ac:dyDescent="0.25">
      <c r="A169" s="23" t="s">
        <v>24</v>
      </c>
      <c r="B169" s="37">
        <f>B170+B171</f>
        <v>8608</v>
      </c>
      <c r="C169" s="37">
        <f t="shared" ref="C169:E169" si="27">C170+C171</f>
        <v>7000</v>
      </c>
      <c r="D169" s="37">
        <f t="shared" si="27"/>
        <v>7000</v>
      </c>
      <c r="E169" s="37">
        <f t="shared" si="27"/>
        <v>7000</v>
      </c>
      <c r="F169" s="145"/>
      <c r="G169" s="165"/>
      <c r="H169" s="7"/>
      <c r="I169" s="7"/>
      <c r="J169" s="7"/>
      <c r="K169" s="7"/>
      <c r="L169" s="7"/>
      <c r="M169" s="7"/>
      <c r="N169" s="7"/>
      <c r="O169" s="7"/>
    </row>
    <row r="170" spans="1:15" ht="13.5" thickBot="1" x14ac:dyDescent="0.25">
      <c r="A170" s="24" t="s">
        <v>47</v>
      </c>
      <c r="B170" s="38">
        <v>8608</v>
      </c>
      <c r="C170" s="25">
        <v>7000</v>
      </c>
      <c r="D170" s="25">
        <v>7000</v>
      </c>
      <c r="E170" s="38">
        <v>7000</v>
      </c>
      <c r="F170" s="145"/>
      <c r="G170" s="165"/>
      <c r="H170" s="7"/>
      <c r="I170" s="7"/>
      <c r="J170" s="7"/>
      <c r="K170" s="7"/>
      <c r="L170" s="7"/>
      <c r="M170" s="7"/>
      <c r="N170" s="7"/>
      <c r="O170" s="7"/>
    </row>
    <row r="171" spans="1:15" ht="13.5" thickBot="1" x14ac:dyDescent="0.25">
      <c r="A171" s="24" t="s">
        <v>48</v>
      </c>
      <c r="B171" s="38"/>
      <c r="C171" s="25"/>
      <c r="D171" s="25"/>
      <c r="E171" s="38"/>
      <c r="F171" s="145"/>
      <c r="G171" s="165"/>
      <c r="H171" s="7"/>
      <c r="I171" s="7"/>
      <c r="J171" s="7"/>
      <c r="K171" s="7"/>
      <c r="L171" s="7"/>
      <c r="M171" s="7"/>
      <c r="N171" s="7"/>
      <c r="O171" s="7"/>
    </row>
    <row r="172" spans="1:15" ht="13.5" thickBot="1" x14ac:dyDescent="0.25">
      <c r="A172" s="23" t="s">
        <v>25</v>
      </c>
      <c r="B172" s="37"/>
      <c r="C172" s="19"/>
      <c r="D172" s="19"/>
      <c r="E172" s="37"/>
      <c r="F172" s="145"/>
      <c r="G172" s="165"/>
      <c r="H172" s="7"/>
      <c r="I172" s="7"/>
      <c r="J172" s="7"/>
      <c r="K172" s="7"/>
      <c r="L172" s="7"/>
      <c r="M172" s="7"/>
      <c r="N172" s="7"/>
      <c r="O172" s="7"/>
    </row>
    <row r="173" spans="1:15" ht="13.5" thickBot="1" x14ac:dyDescent="0.25">
      <c r="A173" s="24" t="s">
        <v>47</v>
      </c>
      <c r="B173" s="37"/>
      <c r="C173" s="19"/>
      <c r="D173" s="19"/>
      <c r="E173" s="37"/>
      <c r="F173" s="145"/>
      <c r="G173" s="165"/>
      <c r="H173" s="7"/>
      <c r="I173" s="7"/>
      <c r="J173" s="7"/>
      <c r="K173" s="7"/>
      <c r="L173" s="7"/>
      <c r="M173" s="7"/>
      <c r="N173" s="7"/>
      <c r="O173" s="7"/>
    </row>
    <row r="174" spans="1:15" ht="13.5" thickBot="1" x14ac:dyDescent="0.25">
      <c r="A174" s="24" t="s">
        <v>48</v>
      </c>
      <c r="B174" s="37"/>
      <c r="C174" s="19"/>
      <c r="D174" s="19"/>
      <c r="E174" s="37"/>
      <c r="F174" s="145"/>
      <c r="G174" s="165"/>
      <c r="H174" s="7"/>
      <c r="I174" s="7"/>
      <c r="J174" s="7"/>
      <c r="K174" s="7"/>
      <c r="L174" s="7"/>
      <c r="M174" s="7"/>
      <c r="N174" s="7"/>
      <c r="O174" s="7"/>
    </row>
    <row r="175" spans="1:15" ht="26.25" thickBot="1" x14ac:dyDescent="0.25">
      <c r="A175" s="23" t="s">
        <v>3</v>
      </c>
      <c r="B175" s="37">
        <f>+B176+B177</f>
        <v>55</v>
      </c>
      <c r="C175" s="37">
        <f t="shared" ref="C175:E175" si="28">+C176+C177</f>
        <v>0</v>
      </c>
      <c r="D175" s="37">
        <f t="shared" si="28"/>
        <v>0</v>
      </c>
      <c r="E175" s="37">
        <f t="shared" si="28"/>
        <v>0</v>
      </c>
      <c r="F175" s="145"/>
      <c r="G175" s="165"/>
      <c r="H175" s="7"/>
      <c r="I175" s="7"/>
      <c r="J175" s="7"/>
      <c r="K175" s="7"/>
      <c r="L175" s="7"/>
      <c r="M175" s="7"/>
      <c r="N175" s="7"/>
      <c r="O175" s="7"/>
    </row>
    <row r="176" spans="1:15" ht="13.5" thickBot="1" x14ac:dyDescent="0.25">
      <c r="A176" s="24" t="s">
        <v>47</v>
      </c>
      <c r="B176" s="37">
        <v>55</v>
      </c>
      <c r="C176" s="19"/>
      <c r="D176" s="19"/>
      <c r="E176" s="37"/>
      <c r="F176" s="145"/>
      <c r="G176" s="165"/>
      <c r="H176" s="7"/>
      <c r="I176" s="7"/>
      <c r="J176" s="7"/>
      <c r="K176" s="7"/>
      <c r="L176" s="7"/>
      <c r="M176" s="7"/>
      <c r="N176" s="7"/>
      <c r="O176" s="7"/>
    </row>
    <row r="177" spans="1:15" ht="13.5" thickBot="1" x14ac:dyDescent="0.25">
      <c r="A177" s="24" t="s">
        <v>48</v>
      </c>
      <c r="B177" s="37"/>
      <c r="C177" s="37"/>
      <c r="D177" s="37"/>
      <c r="E177" s="37"/>
      <c r="F177" s="145"/>
      <c r="G177" s="165"/>
      <c r="H177" s="7"/>
      <c r="I177" s="7"/>
      <c r="J177" s="7"/>
      <c r="K177" s="7"/>
      <c r="L177" s="7"/>
      <c r="M177" s="7"/>
      <c r="N177" s="7"/>
      <c r="O177" s="7"/>
    </row>
    <row r="178" spans="1:15" ht="13.5" thickBot="1" x14ac:dyDescent="0.25">
      <c r="A178" s="33" t="s">
        <v>60</v>
      </c>
      <c r="B178" s="36">
        <f>B175+B172+B169+B166+B163+B160+B157</f>
        <v>40583</v>
      </c>
      <c r="C178" s="36">
        <f t="shared" ref="C178:E178" si="29">C175+C172+C169+C166+C163+C160+C157</f>
        <v>39610</v>
      </c>
      <c r="D178" s="36">
        <f t="shared" si="29"/>
        <v>39610</v>
      </c>
      <c r="E178" s="36">
        <f t="shared" si="29"/>
        <v>39610</v>
      </c>
      <c r="F178" s="145"/>
      <c r="G178" s="165"/>
      <c r="H178" s="7"/>
      <c r="I178" s="7"/>
      <c r="J178" s="7"/>
      <c r="K178" s="7"/>
      <c r="L178" s="7"/>
      <c r="M178" s="7"/>
      <c r="N178" s="7"/>
      <c r="O178" s="7"/>
    </row>
    <row r="179" spans="1:15" ht="13.5" thickBot="1" x14ac:dyDescent="0.25">
      <c r="A179" s="29" t="s">
        <v>31</v>
      </c>
      <c r="B179" s="34">
        <f>IF(B178-B149=0,0,"Error")</f>
        <v>0</v>
      </c>
      <c r="C179" s="34">
        <f>IF(C178-C149=0,0,"Error")</f>
        <v>0</v>
      </c>
      <c r="D179" s="34">
        <f>IF(D178-D149=0,0,"Error")</f>
        <v>0</v>
      </c>
      <c r="E179" s="34">
        <f>IF(E178-E149=0,0,"Error")</f>
        <v>0</v>
      </c>
      <c r="F179" s="145"/>
      <c r="G179" s="165"/>
      <c r="H179" s="7"/>
      <c r="I179" s="7"/>
      <c r="J179" s="7"/>
      <c r="K179" s="7"/>
      <c r="L179" s="7"/>
      <c r="M179" s="7"/>
      <c r="N179" s="7"/>
      <c r="O179" s="7"/>
    </row>
    <row r="180" spans="1:15" ht="29.25" customHeight="1" thickBot="1" x14ac:dyDescent="0.25">
      <c r="A180" s="164" t="s">
        <v>118</v>
      </c>
      <c r="B180" s="347" t="s">
        <v>61</v>
      </c>
      <c r="C180" s="348"/>
      <c r="D180" s="348"/>
      <c r="E180" s="349"/>
      <c r="F180" s="145" t="s">
        <v>62</v>
      </c>
      <c r="G180" s="166"/>
      <c r="H180" s="128"/>
      <c r="I180" s="128"/>
      <c r="J180" s="128"/>
      <c r="K180" s="7"/>
      <c r="L180" s="7"/>
      <c r="M180" s="7"/>
      <c r="N180" s="7"/>
      <c r="O180" s="7"/>
    </row>
    <row r="181" spans="1:15" ht="29.25" customHeight="1" thickBot="1" x14ac:dyDescent="0.25">
      <c r="A181" s="14" t="s">
        <v>9</v>
      </c>
      <c r="B181" s="343" t="s">
        <v>63</v>
      </c>
      <c r="C181" s="344"/>
      <c r="D181" s="344"/>
      <c r="E181" s="345"/>
      <c r="F181" s="145"/>
      <c r="G181" s="166"/>
      <c r="H181" s="128"/>
      <c r="I181" s="128"/>
      <c r="J181" s="128"/>
      <c r="K181" s="7"/>
      <c r="L181" s="7"/>
      <c r="M181" s="7"/>
      <c r="N181" s="7"/>
      <c r="O181" s="7"/>
    </row>
    <row r="182" spans="1:15" ht="13.5" thickBot="1" x14ac:dyDescent="0.25">
      <c r="A182" s="14" t="s">
        <v>14</v>
      </c>
      <c r="B182" s="350" t="s">
        <v>64</v>
      </c>
      <c r="C182" s="350"/>
      <c r="D182" s="350"/>
      <c r="E182" s="350"/>
      <c r="F182" s="145"/>
      <c r="G182" s="167"/>
      <c r="H182" s="129"/>
      <c r="I182" s="129"/>
      <c r="J182" s="129"/>
      <c r="K182" s="7"/>
      <c r="L182" s="7"/>
      <c r="M182" s="7"/>
      <c r="N182" s="7"/>
      <c r="O182" s="7"/>
    </row>
    <row r="183" spans="1:15" x14ac:dyDescent="0.2">
      <c r="A183" s="314"/>
      <c r="B183" s="40">
        <v>2019</v>
      </c>
      <c r="C183" s="40">
        <v>2020</v>
      </c>
      <c r="D183" s="40">
        <v>2021</v>
      </c>
      <c r="E183" s="40">
        <v>2022</v>
      </c>
      <c r="F183" s="145"/>
      <c r="G183" s="165"/>
      <c r="H183" s="7"/>
      <c r="I183" s="7"/>
      <c r="J183" s="7"/>
      <c r="K183" s="7"/>
      <c r="L183" s="7"/>
      <c r="M183" s="7"/>
      <c r="N183" s="7"/>
      <c r="O183" s="7"/>
    </row>
    <row r="184" spans="1:15" ht="26.25" thickBot="1" x14ac:dyDescent="0.25">
      <c r="A184" s="315"/>
      <c r="B184" s="41" t="s">
        <v>5</v>
      </c>
      <c r="C184" s="41" t="s">
        <v>6</v>
      </c>
      <c r="D184" s="41" t="s">
        <v>6</v>
      </c>
      <c r="E184" s="41" t="s">
        <v>6</v>
      </c>
      <c r="F184" s="145"/>
      <c r="G184" s="165"/>
      <c r="H184" s="7"/>
      <c r="I184" s="7"/>
      <c r="J184" s="7"/>
      <c r="K184" s="7"/>
      <c r="L184" s="7"/>
      <c r="M184" s="7"/>
      <c r="N184" s="7"/>
      <c r="O184" s="7"/>
    </row>
    <row r="185" spans="1:15" ht="13.5" thickBot="1" x14ac:dyDescent="0.25">
      <c r="A185" s="14" t="s">
        <v>8</v>
      </c>
      <c r="B185" s="35">
        <v>22</v>
      </c>
      <c r="C185" s="35"/>
      <c r="D185" s="35"/>
      <c r="E185" s="35"/>
      <c r="F185" s="145"/>
      <c r="G185" s="165"/>
      <c r="H185" s="7"/>
      <c r="I185" s="7"/>
      <c r="J185" s="7"/>
      <c r="K185" s="7"/>
      <c r="L185" s="7"/>
      <c r="M185" s="7"/>
      <c r="N185" s="7"/>
      <c r="O185" s="7"/>
    </row>
    <row r="186" spans="1:15" ht="13.5" thickBot="1" x14ac:dyDescent="0.25">
      <c r="A186" s="14" t="s">
        <v>15</v>
      </c>
      <c r="B186" s="35">
        <v>6713</v>
      </c>
      <c r="C186" s="35"/>
      <c r="D186" s="35"/>
      <c r="E186" s="35"/>
      <c r="F186" s="145"/>
      <c r="G186" s="165"/>
      <c r="H186" s="7"/>
      <c r="I186" s="7"/>
      <c r="J186" s="7"/>
      <c r="K186" s="7"/>
      <c r="L186" s="7"/>
      <c r="M186" s="7"/>
      <c r="N186" s="7"/>
      <c r="O186" s="7"/>
    </row>
    <row r="187" spans="1:15" ht="13.5" thickBot="1" x14ac:dyDescent="0.25">
      <c r="A187" s="14" t="s">
        <v>23</v>
      </c>
      <c r="B187" s="42">
        <f>B186/B185</f>
        <v>305.13636363636363</v>
      </c>
      <c r="C187" s="42" t="e">
        <f>C186/C185</f>
        <v>#DIV/0!</v>
      </c>
      <c r="D187" s="42" t="e">
        <f>D186/D185</f>
        <v>#DIV/0!</v>
      </c>
      <c r="E187" s="42" t="e">
        <f>E186/E185</f>
        <v>#DIV/0!</v>
      </c>
      <c r="F187" s="145"/>
      <c r="G187" s="165"/>
      <c r="H187" s="7"/>
      <c r="I187" s="7"/>
      <c r="J187" s="7"/>
      <c r="K187" s="7"/>
      <c r="L187" s="7"/>
      <c r="M187" s="7"/>
      <c r="N187" s="7"/>
      <c r="O187" s="7"/>
    </row>
    <row r="188" spans="1:15" ht="13.5" thickBot="1" x14ac:dyDescent="0.25">
      <c r="A188" s="14" t="s">
        <v>16</v>
      </c>
      <c r="B188" s="43"/>
      <c r="C188" s="44">
        <f>C185/B185-1</f>
        <v>-1</v>
      </c>
      <c r="D188" s="44" t="e">
        <f>D185/C185-1</f>
        <v>#DIV/0!</v>
      </c>
      <c r="E188" s="44" t="e">
        <f>E185/D185-1</f>
        <v>#DIV/0!</v>
      </c>
      <c r="F188" s="145"/>
      <c r="G188" s="165"/>
      <c r="H188" s="7"/>
      <c r="I188" s="7"/>
      <c r="J188" s="7"/>
      <c r="K188" s="7"/>
      <c r="L188" s="7"/>
      <c r="M188" s="7"/>
      <c r="N188" s="7"/>
      <c r="O188" s="7"/>
    </row>
    <row r="189" spans="1:15" ht="26.25" thickBot="1" x14ac:dyDescent="0.25">
      <c r="A189" s="14" t="s">
        <v>17</v>
      </c>
      <c r="B189" s="43"/>
      <c r="C189" s="44">
        <f>C186/B186-1</f>
        <v>-1</v>
      </c>
      <c r="D189" s="44" t="e">
        <f t="shared" ref="D189:E190" si="30">D186/C186-1</f>
        <v>#DIV/0!</v>
      </c>
      <c r="E189" s="44" t="e">
        <f t="shared" si="30"/>
        <v>#DIV/0!</v>
      </c>
      <c r="F189" s="145"/>
      <c r="G189" s="165"/>
      <c r="H189" s="7"/>
      <c r="I189" s="7"/>
      <c r="J189" s="7"/>
      <c r="K189" s="7"/>
      <c r="L189" s="7"/>
      <c r="M189" s="7"/>
      <c r="N189" s="7"/>
      <c r="O189" s="7"/>
    </row>
    <row r="190" spans="1:15" ht="26.25" thickBot="1" x14ac:dyDescent="0.25">
      <c r="A190" s="14" t="s">
        <v>18</v>
      </c>
      <c r="B190" s="43"/>
      <c r="C190" s="44" t="e">
        <f>C187/B187-1</f>
        <v>#DIV/0!</v>
      </c>
      <c r="D190" s="44" t="e">
        <f t="shared" si="30"/>
        <v>#DIV/0!</v>
      </c>
      <c r="E190" s="44" t="e">
        <f t="shared" si="30"/>
        <v>#DIV/0!</v>
      </c>
      <c r="F190" s="145"/>
      <c r="G190" s="165"/>
      <c r="H190" s="7"/>
      <c r="I190" s="7"/>
      <c r="J190" s="7"/>
      <c r="K190" s="7"/>
      <c r="L190" s="7"/>
      <c r="M190" s="7"/>
      <c r="N190" s="7"/>
      <c r="O190" s="7"/>
    </row>
    <row r="191" spans="1:15" ht="13.5" thickBot="1" x14ac:dyDescent="0.25">
      <c r="A191" s="316" t="s">
        <v>194</v>
      </c>
      <c r="B191" s="317"/>
      <c r="C191" s="317"/>
      <c r="D191" s="317"/>
      <c r="E191" s="318"/>
      <c r="F191" s="145"/>
      <c r="G191" s="165"/>
      <c r="H191" s="7"/>
      <c r="I191" s="7"/>
      <c r="J191" s="7"/>
      <c r="K191" s="7"/>
      <c r="L191" s="7"/>
      <c r="M191" s="7"/>
      <c r="N191" s="7"/>
      <c r="O191" s="7"/>
    </row>
    <row r="192" spans="1:15" x14ac:dyDescent="0.2">
      <c r="A192" s="314"/>
      <c r="B192" s="10">
        <v>2019</v>
      </c>
      <c r="C192" s="10">
        <v>2020</v>
      </c>
      <c r="D192" s="10">
        <v>2021</v>
      </c>
      <c r="E192" s="10">
        <v>2022</v>
      </c>
      <c r="F192" s="145"/>
      <c r="G192" s="165"/>
      <c r="H192" s="7"/>
      <c r="I192" s="7"/>
      <c r="J192" s="7"/>
      <c r="K192" s="7"/>
      <c r="L192" s="7"/>
      <c r="M192" s="7"/>
      <c r="N192" s="7"/>
      <c r="O192" s="7"/>
    </row>
    <row r="193" spans="1:15" ht="26.25" thickBot="1" x14ac:dyDescent="0.25">
      <c r="A193" s="315"/>
      <c r="B193" s="17" t="s">
        <v>5</v>
      </c>
      <c r="C193" s="17" t="s">
        <v>6</v>
      </c>
      <c r="D193" s="17" t="s">
        <v>6</v>
      </c>
      <c r="E193" s="17" t="s">
        <v>6</v>
      </c>
      <c r="F193" s="145"/>
      <c r="G193" s="165"/>
      <c r="H193" s="7"/>
      <c r="I193" s="7"/>
      <c r="J193" s="7"/>
      <c r="K193" s="7"/>
      <c r="L193" s="7"/>
      <c r="M193" s="7"/>
      <c r="N193" s="7"/>
      <c r="O193" s="7"/>
    </row>
    <row r="194" spans="1:15" ht="13.5" thickBot="1" x14ac:dyDescent="0.25">
      <c r="A194" s="23" t="s">
        <v>0</v>
      </c>
      <c r="B194" s="37">
        <f>B195+B196</f>
        <v>5400</v>
      </c>
      <c r="C194" s="37">
        <f t="shared" ref="C194:E194" si="31">C195+C196</f>
        <v>0</v>
      </c>
      <c r="D194" s="37">
        <f t="shared" si="31"/>
        <v>0</v>
      </c>
      <c r="E194" s="37">
        <f t="shared" si="31"/>
        <v>0</v>
      </c>
      <c r="F194" s="145"/>
      <c r="G194" s="165"/>
      <c r="H194" s="7"/>
      <c r="I194" s="7"/>
      <c r="J194" s="7"/>
      <c r="K194" s="7"/>
      <c r="L194" s="7"/>
      <c r="M194" s="7"/>
      <c r="N194" s="7"/>
      <c r="O194" s="7"/>
    </row>
    <row r="195" spans="1:15" ht="13.5" thickBot="1" x14ac:dyDescent="0.25">
      <c r="A195" s="24" t="s">
        <v>47</v>
      </c>
      <c r="B195" s="38">
        <v>5400</v>
      </c>
      <c r="C195" s="38"/>
      <c r="D195" s="38"/>
      <c r="E195" s="38"/>
      <c r="F195" s="145"/>
      <c r="G195" s="165"/>
      <c r="H195" s="7"/>
      <c r="I195" s="7"/>
      <c r="J195" s="7"/>
      <c r="K195" s="7"/>
      <c r="L195" s="7"/>
      <c r="M195" s="7"/>
      <c r="N195" s="7"/>
      <c r="O195" s="7"/>
    </row>
    <row r="196" spans="1:15" ht="13.5" thickBot="1" x14ac:dyDescent="0.25">
      <c r="A196" s="24" t="s">
        <v>48</v>
      </c>
      <c r="B196" s="38"/>
      <c r="C196" s="39"/>
      <c r="D196" s="39"/>
      <c r="E196" s="39"/>
      <c r="F196" s="145"/>
      <c r="G196" s="165"/>
      <c r="H196" s="7"/>
      <c r="I196" s="7"/>
      <c r="J196" s="7"/>
      <c r="K196" s="7"/>
      <c r="L196" s="7"/>
      <c r="M196" s="7"/>
      <c r="N196" s="7"/>
      <c r="O196" s="7"/>
    </row>
    <row r="197" spans="1:15" ht="26.25" thickBot="1" x14ac:dyDescent="0.25">
      <c r="A197" s="23" t="s">
        <v>28</v>
      </c>
      <c r="B197" s="37">
        <f>B198+B199</f>
        <v>913</v>
      </c>
      <c r="C197" s="37">
        <f t="shared" ref="C197:E197" si="32">C198+C199</f>
        <v>0</v>
      </c>
      <c r="D197" s="37">
        <f t="shared" si="32"/>
        <v>0</v>
      </c>
      <c r="E197" s="37">
        <f t="shared" si="32"/>
        <v>0</v>
      </c>
      <c r="F197" s="145"/>
      <c r="G197" s="165"/>
      <c r="H197" s="7"/>
      <c r="I197" s="7"/>
      <c r="J197" s="7"/>
      <c r="K197" s="7"/>
      <c r="L197" s="7"/>
      <c r="M197" s="7"/>
      <c r="N197" s="7"/>
      <c r="O197" s="7"/>
    </row>
    <row r="198" spans="1:15" ht="13.5" thickBot="1" x14ac:dyDescent="0.25">
      <c r="A198" s="24" t="s">
        <v>47</v>
      </c>
      <c r="B198" s="38">
        <v>913</v>
      </c>
      <c r="C198" s="38"/>
      <c r="D198" s="38"/>
      <c r="E198" s="38"/>
      <c r="F198" s="145"/>
      <c r="G198" s="165"/>
      <c r="H198" s="7"/>
      <c r="I198" s="7"/>
      <c r="J198" s="7"/>
      <c r="K198" s="7"/>
      <c r="L198" s="7"/>
      <c r="M198" s="7"/>
      <c r="N198" s="7"/>
      <c r="O198" s="7"/>
    </row>
    <row r="199" spans="1:15" ht="13.5" thickBot="1" x14ac:dyDescent="0.25">
      <c r="A199" s="24" t="s">
        <v>48</v>
      </c>
      <c r="B199" s="38"/>
      <c r="C199" s="38"/>
      <c r="D199" s="38"/>
      <c r="E199" s="38"/>
      <c r="F199" s="145"/>
      <c r="G199" s="165"/>
      <c r="H199" s="7"/>
      <c r="I199" s="7"/>
      <c r="J199" s="7"/>
      <c r="K199" s="7"/>
      <c r="L199" s="7"/>
      <c r="M199" s="7"/>
      <c r="N199" s="7"/>
      <c r="O199" s="7"/>
    </row>
    <row r="200" spans="1:15" ht="13.5" thickBot="1" x14ac:dyDescent="0.25">
      <c r="A200" s="23" t="s">
        <v>1</v>
      </c>
      <c r="B200" s="19">
        <f>B201+B202</f>
        <v>400</v>
      </c>
      <c r="C200" s="19">
        <f t="shared" ref="C200:E200" si="33">C201+C202</f>
        <v>0</v>
      </c>
      <c r="D200" s="19">
        <f t="shared" si="33"/>
        <v>0</v>
      </c>
      <c r="E200" s="19">
        <f t="shared" si="33"/>
        <v>0</v>
      </c>
      <c r="F200" s="145"/>
      <c r="G200" s="165"/>
      <c r="H200" s="7"/>
      <c r="I200" s="7"/>
      <c r="J200" s="7"/>
      <c r="K200" s="7"/>
      <c r="L200" s="7"/>
      <c r="M200" s="7"/>
      <c r="N200" s="7"/>
      <c r="O200" s="7"/>
    </row>
    <row r="201" spans="1:15" ht="13.5" thickBot="1" x14ac:dyDescent="0.25">
      <c r="A201" s="24" t="s">
        <v>47</v>
      </c>
      <c r="B201" s="25">
        <v>400</v>
      </c>
      <c r="C201" s="25"/>
      <c r="D201" s="25"/>
      <c r="E201" s="25"/>
      <c r="F201" s="145"/>
      <c r="G201" s="165"/>
      <c r="H201" s="7"/>
      <c r="I201" s="7"/>
      <c r="J201" s="7"/>
      <c r="K201" s="7"/>
      <c r="L201" s="7"/>
      <c r="M201" s="7"/>
      <c r="N201" s="7"/>
      <c r="O201" s="7"/>
    </row>
    <row r="202" spans="1:15" ht="13.5" thickBot="1" x14ac:dyDescent="0.25">
      <c r="A202" s="24" t="s">
        <v>48</v>
      </c>
      <c r="B202" s="38"/>
      <c r="C202" s="38"/>
      <c r="D202" s="38"/>
      <c r="E202" s="38"/>
      <c r="F202" s="145"/>
      <c r="G202" s="165"/>
      <c r="H202" s="7"/>
      <c r="I202" s="7"/>
      <c r="J202" s="7"/>
      <c r="K202" s="7"/>
      <c r="L202" s="7"/>
      <c r="M202" s="7"/>
      <c r="N202" s="7"/>
      <c r="O202" s="7"/>
    </row>
    <row r="203" spans="1:15" ht="13.5" thickBot="1" x14ac:dyDescent="0.25">
      <c r="A203" s="23" t="s">
        <v>2</v>
      </c>
      <c r="B203" s="37"/>
      <c r="C203" s="37"/>
      <c r="D203" s="37"/>
      <c r="E203" s="37"/>
      <c r="F203" s="145"/>
      <c r="G203" s="165"/>
      <c r="H203" s="7"/>
      <c r="I203" s="7"/>
      <c r="J203" s="7"/>
      <c r="K203" s="7"/>
      <c r="L203" s="7"/>
      <c r="M203" s="7"/>
      <c r="N203" s="7"/>
      <c r="O203" s="7"/>
    </row>
    <row r="204" spans="1:15" ht="13.5" thickBot="1" x14ac:dyDescent="0.25">
      <c r="A204" s="24" t="s">
        <v>47</v>
      </c>
      <c r="B204" s="37"/>
      <c r="C204" s="37"/>
      <c r="D204" s="37"/>
      <c r="E204" s="37"/>
      <c r="F204" s="145"/>
      <c r="G204" s="165"/>
      <c r="H204" s="7"/>
      <c r="I204" s="7"/>
      <c r="J204" s="7"/>
      <c r="K204" s="7"/>
      <c r="L204" s="7"/>
      <c r="M204" s="7"/>
      <c r="N204" s="7"/>
      <c r="O204" s="7"/>
    </row>
    <row r="205" spans="1:15" ht="13.5" thickBot="1" x14ac:dyDescent="0.25">
      <c r="A205" s="24" t="s">
        <v>48</v>
      </c>
      <c r="B205" s="37"/>
      <c r="C205" s="37"/>
      <c r="D205" s="37"/>
      <c r="E205" s="37"/>
      <c r="F205" s="145"/>
      <c r="G205" s="165"/>
      <c r="H205" s="7"/>
      <c r="I205" s="7"/>
      <c r="J205" s="7"/>
      <c r="K205" s="7"/>
      <c r="L205" s="7"/>
      <c r="M205" s="7"/>
      <c r="N205" s="7"/>
      <c r="O205" s="7"/>
    </row>
    <row r="206" spans="1:15" ht="26.25" thickBot="1" x14ac:dyDescent="0.25">
      <c r="A206" s="23" t="s">
        <v>24</v>
      </c>
      <c r="B206" s="168">
        <f>B207+B208</f>
        <v>0</v>
      </c>
      <c r="C206" s="37">
        <f t="shared" ref="C206:E206" si="34">C207+C208</f>
        <v>0</v>
      </c>
      <c r="D206" s="37">
        <f t="shared" si="34"/>
        <v>0</v>
      </c>
      <c r="E206" s="37">
        <f t="shared" si="34"/>
        <v>0</v>
      </c>
      <c r="F206" s="145"/>
      <c r="G206" s="165"/>
      <c r="H206" s="7"/>
      <c r="I206" s="7"/>
      <c r="J206" s="7"/>
      <c r="K206" s="7"/>
      <c r="L206" s="7"/>
      <c r="M206" s="7"/>
      <c r="N206" s="7"/>
      <c r="O206" s="7"/>
    </row>
    <row r="207" spans="1:15" ht="13.5" thickBot="1" x14ac:dyDescent="0.25">
      <c r="A207" s="24" t="s">
        <v>47</v>
      </c>
      <c r="B207" s="168">
        <v>0</v>
      </c>
      <c r="C207" s="37"/>
      <c r="D207" s="37"/>
      <c r="E207" s="37"/>
      <c r="F207" s="145"/>
      <c r="G207" s="165"/>
      <c r="H207" s="7"/>
      <c r="I207" s="7"/>
      <c r="J207" s="7"/>
      <c r="K207" s="7"/>
      <c r="L207" s="7"/>
      <c r="M207" s="7"/>
      <c r="N207" s="7"/>
      <c r="O207" s="7"/>
    </row>
    <row r="208" spans="1:15" ht="13.5" thickBot="1" x14ac:dyDescent="0.25">
      <c r="A208" s="24" t="s">
        <v>48</v>
      </c>
      <c r="B208" s="37"/>
      <c r="C208" s="37"/>
      <c r="D208" s="37"/>
      <c r="E208" s="37"/>
      <c r="F208" s="145"/>
      <c r="G208" s="165"/>
      <c r="H208" s="7"/>
      <c r="I208" s="7"/>
      <c r="J208" s="7"/>
      <c r="K208" s="7"/>
      <c r="L208" s="7"/>
      <c r="M208" s="7"/>
      <c r="N208" s="7"/>
      <c r="O208" s="7"/>
    </row>
    <row r="209" spans="1:15" ht="13.5" thickBot="1" x14ac:dyDescent="0.25">
      <c r="A209" s="23" t="s">
        <v>25</v>
      </c>
      <c r="B209" s="37"/>
      <c r="C209" s="37"/>
      <c r="D209" s="37"/>
      <c r="E209" s="37"/>
      <c r="F209" s="145"/>
      <c r="G209" s="165"/>
      <c r="H209" s="7"/>
      <c r="I209" s="7"/>
      <c r="J209" s="7"/>
      <c r="K209" s="7"/>
      <c r="L209" s="7"/>
      <c r="M209" s="7"/>
      <c r="N209" s="7"/>
      <c r="O209" s="7"/>
    </row>
    <row r="210" spans="1:15" ht="13.5" thickBot="1" x14ac:dyDescent="0.25">
      <c r="A210" s="24" t="s">
        <v>47</v>
      </c>
      <c r="B210" s="37"/>
      <c r="C210" s="37"/>
      <c r="D210" s="37"/>
      <c r="E210" s="37"/>
      <c r="F210" s="145"/>
      <c r="G210" s="165"/>
      <c r="H210" s="7"/>
      <c r="I210" s="7"/>
      <c r="J210" s="7"/>
      <c r="K210" s="7"/>
      <c r="L210" s="7"/>
      <c r="M210" s="7"/>
      <c r="N210" s="7"/>
      <c r="O210" s="7"/>
    </row>
    <row r="211" spans="1:15" ht="13.5" thickBot="1" x14ac:dyDescent="0.25">
      <c r="A211" s="24" t="s">
        <v>48</v>
      </c>
      <c r="B211" s="37"/>
      <c r="C211" s="37"/>
      <c r="D211" s="37"/>
      <c r="E211" s="37"/>
      <c r="F211" s="145"/>
      <c r="G211" s="165"/>
      <c r="H211" s="7"/>
      <c r="I211" s="7"/>
      <c r="J211" s="7"/>
      <c r="K211" s="7"/>
      <c r="L211" s="7"/>
      <c r="M211" s="7"/>
      <c r="N211" s="7"/>
      <c r="O211" s="7"/>
    </row>
    <row r="212" spans="1:15" ht="26.25" thickBot="1" x14ac:dyDescent="0.25">
      <c r="A212" s="23" t="s">
        <v>3</v>
      </c>
      <c r="B212" s="37"/>
      <c r="C212" s="37"/>
      <c r="D212" s="37"/>
      <c r="E212" s="37"/>
      <c r="F212" s="145"/>
      <c r="G212" s="165"/>
      <c r="H212" s="7"/>
      <c r="I212" s="7"/>
      <c r="J212" s="7"/>
      <c r="K212" s="7"/>
      <c r="L212" s="7"/>
      <c r="M212" s="7"/>
      <c r="N212" s="7"/>
      <c r="O212" s="7"/>
    </row>
    <row r="213" spans="1:15" ht="13.5" thickBot="1" x14ac:dyDescent="0.25">
      <c r="A213" s="24" t="s">
        <v>47</v>
      </c>
      <c r="B213" s="37"/>
      <c r="C213" s="37"/>
      <c r="D213" s="37"/>
      <c r="E213" s="37"/>
      <c r="F213" s="145"/>
      <c r="G213" s="165"/>
      <c r="H213" s="7"/>
      <c r="I213" s="7"/>
      <c r="J213" s="7"/>
      <c r="K213" s="7"/>
      <c r="L213" s="7"/>
      <c r="M213" s="7"/>
      <c r="N213" s="7"/>
      <c r="O213" s="7"/>
    </row>
    <row r="214" spans="1:15" ht="13.5" thickBot="1" x14ac:dyDescent="0.25">
      <c r="A214" s="24" t="s">
        <v>48</v>
      </c>
      <c r="B214" s="37"/>
      <c r="C214" s="37"/>
      <c r="D214" s="37"/>
      <c r="E214" s="37"/>
      <c r="F214" s="145"/>
      <c r="G214" s="165"/>
      <c r="H214" s="7"/>
      <c r="I214" s="7"/>
      <c r="J214" s="7"/>
      <c r="K214" s="7"/>
      <c r="L214" s="7"/>
      <c r="M214" s="7"/>
      <c r="N214" s="7"/>
      <c r="O214" s="7"/>
    </row>
    <row r="215" spans="1:15" ht="13.5" thickBot="1" x14ac:dyDescent="0.25">
      <c r="A215" s="33" t="s">
        <v>65</v>
      </c>
      <c r="B215" s="36">
        <f>B212+B209+B206+B203+B200+B197+B194</f>
        <v>6713</v>
      </c>
      <c r="C215" s="36">
        <f>C212+C209+C206+C203+C200+C197+C194</f>
        <v>0</v>
      </c>
      <c r="D215" s="36">
        <f t="shared" ref="D215:E215" si="35">D212+D209+D206+D203+D200+D197+D194</f>
        <v>0</v>
      </c>
      <c r="E215" s="36">
        <f t="shared" si="35"/>
        <v>0</v>
      </c>
      <c r="F215" s="145"/>
      <c r="G215" s="165"/>
      <c r="H215" s="7"/>
      <c r="I215" s="7"/>
      <c r="J215" s="7"/>
      <c r="K215" s="7"/>
      <c r="L215" s="7"/>
      <c r="M215" s="7"/>
      <c r="N215" s="7"/>
      <c r="O215" s="7"/>
    </row>
    <row r="216" spans="1:15" ht="13.5" thickBot="1" x14ac:dyDescent="0.25">
      <c r="A216" s="29" t="s">
        <v>31</v>
      </c>
      <c r="B216" s="34">
        <f>IF(B215-B186=0,0,"Error")</f>
        <v>0</v>
      </c>
      <c r="C216" s="34">
        <f>IF(C215-C186=0,0,"Error")</f>
        <v>0</v>
      </c>
      <c r="D216" s="34">
        <f>IF(D215-D186=0,0,"Error")</f>
        <v>0</v>
      </c>
      <c r="E216" s="34">
        <f>IF(E215-E186=0,0,"Error")</f>
        <v>0</v>
      </c>
      <c r="F216" s="145"/>
      <c r="G216" s="165"/>
      <c r="H216" s="7"/>
      <c r="I216" s="7"/>
      <c r="J216" s="7"/>
      <c r="K216" s="7"/>
      <c r="L216" s="7"/>
      <c r="M216" s="7"/>
      <c r="N216" s="7"/>
      <c r="O216" s="7"/>
    </row>
    <row r="217" spans="1:15" ht="26.25" thickBot="1" x14ac:dyDescent="0.25">
      <c r="A217" s="164" t="s">
        <v>234</v>
      </c>
      <c r="B217" s="347" t="s">
        <v>235</v>
      </c>
      <c r="C217" s="348"/>
      <c r="D217" s="348"/>
      <c r="E217" s="349"/>
      <c r="F217" s="145" t="s">
        <v>119</v>
      </c>
      <c r="G217" s="169" t="s">
        <v>236</v>
      </c>
      <c r="H217" s="7"/>
      <c r="I217" s="7"/>
      <c r="J217" s="7"/>
      <c r="K217" s="7"/>
      <c r="L217" s="7"/>
      <c r="M217" s="7"/>
      <c r="N217" s="7"/>
      <c r="O217" s="7"/>
    </row>
    <row r="218" spans="1:15" ht="13.5" thickBot="1" x14ac:dyDescent="0.25">
      <c r="A218" s="14" t="s">
        <v>9</v>
      </c>
      <c r="B218" s="343" t="s">
        <v>237</v>
      </c>
      <c r="C218" s="344"/>
      <c r="D218" s="344"/>
      <c r="E218" s="345"/>
      <c r="F218" s="145"/>
      <c r="G218" s="165"/>
      <c r="H218" s="7"/>
      <c r="I218" s="7"/>
      <c r="J218" s="7"/>
      <c r="K218" s="7"/>
      <c r="L218" s="7"/>
      <c r="M218" s="7"/>
      <c r="N218" s="7"/>
      <c r="O218" s="7"/>
    </row>
    <row r="219" spans="1:15" ht="13.5" thickBot="1" x14ac:dyDescent="0.25">
      <c r="A219" s="14" t="s">
        <v>14</v>
      </c>
      <c r="B219" s="343" t="s">
        <v>238</v>
      </c>
      <c r="C219" s="344"/>
      <c r="D219" s="344"/>
      <c r="E219" s="345"/>
      <c r="F219" s="145"/>
      <c r="G219" s="165"/>
      <c r="H219" s="7"/>
      <c r="I219" s="7"/>
      <c r="J219" s="7"/>
      <c r="K219" s="7"/>
      <c r="L219" s="7"/>
      <c r="M219" s="7"/>
      <c r="N219" s="7"/>
      <c r="O219" s="7"/>
    </row>
    <row r="220" spans="1:15" x14ac:dyDescent="0.2">
      <c r="A220" s="314"/>
      <c r="B220" s="40">
        <v>2019</v>
      </c>
      <c r="C220" s="40">
        <v>2020</v>
      </c>
      <c r="D220" s="40">
        <v>2021</v>
      </c>
      <c r="E220" s="40">
        <v>2022</v>
      </c>
      <c r="F220" s="145"/>
      <c r="G220" s="165"/>
      <c r="H220" s="127"/>
      <c r="I220" s="7"/>
      <c r="J220" s="7"/>
      <c r="K220" s="7"/>
      <c r="L220" s="7"/>
      <c r="M220" s="7"/>
      <c r="N220" s="7"/>
      <c r="O220" s="7"/>
    </row>
    <row r="221" spans="1:15" ht="26.25" thickBot="1" x14ac:dyDescent="0.25">
      <c r="A221" s="315"/>
      <c r="B221" s="41" t="s">
        <v>5</v>
      </c>
      <c r="C221" s="41" t="s">
        <v>6</v>
      </c>
      <c r="D221" s="41" t="s">
        <v>6</v>
      </c>
      <c r="E221" s="41" t="s">
        <v>6</v>
      </c>
      <c r="F221" s="145"/>
      <c r="G221" s="165"/>
      <c r="H221" s="7"/>
      <c r="I221" s="7"/>
      <c r="J221" s="7"/>
      <c r="K221" s="7"/>
      <c r="L221" s="7"/>
      <c r="M221" s="7"/>
      <c r="N221" s="7"/>
      <c r="O221" s="7"/>
    </row>
    <row r="222" spans="1:15" ht="13.5" thickBot="1" x14ac:dyDescent="0.25">
      <c r="A222" s="14" t="s">
        <v>8</v>
      </c>
      <c r="B222" s="35"/>
      <c r="C222" s="35">
        <v>46</v>
      </c>
      <c r="D222" s="35">
        <v>46</v>
      </c>
      <c r="E222" s="35">
        <v>46</v>
      </c>
      <c r="F222" s="145"/>
      <c r="G222" s="165"/>
      <c r="H222" s="7"/>
      <c r="I222" s="7"/>
      <c r="J222" s="7"/>
      <c r="K222" s="7"/>
      <c r="L222" s="7"/>
      <c r="M222" s="7"/>
      <c r="N222" s="7"/>
      <c r="O222" s="7"/>
    </row>
    <row r="223" spans="1:15" ht="13.5" thickBot="1" x14ac:dyDescent="0.25">
      <c r="A223" s="14" t="s">
        <v>15</v>
      </c>
      <c r="B223" s="35"/>
      <c r="C223" s="35">
        <v>31055</v>
      </c>
      <c r="D223" s="35">
        <v>31055</v>
      </c>
      <c r="E223" s="35">
        <v>31055</v>
      </c>
      <c r="F223" s="145"/>
      <c r="G223" s="165"/>
      <c r="H223" s="7"/>
      <c r="I223" s="7"/>
      <c r="J223" s="7"/>
      <c r="K223" s="7"/>
      <c r="L223" s="7"/>
      <c r="M223" s="7"/>
      <c r="N223" s="7"/>
      <c r="O223" s="7"/>
    </row>
    <row r="224" spans="1:15" ht="13.5" thickBot="1" x14ac:dyDescent="0.25">
      <c r="A224" s="14" t="s">
        <v>23</v>
      </c>
      <c r="B224" s="42" t="e">
        <f>B223/B222</f>
        <v>#DIV/0!</v>
      </c>
      <c r="C224" s="42">
        <f>C223/C222</f>
        <v>675.10869565217388</v>
      </c>
      <c r="D224" s="42">
        <f>D223/D222</f>
        <v>675.10869565217388</v>
      </c>
      <c r="E224" s="42">
        <f>E223/E222</f>
        <v>675.10869565217388</v>
      </c>
      <c r="F224" s="145"/>
      <c r="G224" s="165"/>
      <c r="H224" s="7"/>
      <c r="I224" s="7"/>
      <c r="J224" s="7"/>
      <c r="K224" s="7"/>
      <c r="L224" s="7"/>
      <c r="M224" s="7"/>
      <c r="N224" s="7"/>
      <c r="O224" s="7"/>
    </row>
    <row r="225" spans="1:15" ht="13.5" thickBot="1" x14ac:dyDescent="0.25">
      <c r="A225" s="14" t="s">
        <v>16</v>
      </c>
      <c r="B225" s="43"/>
      <c r="C225" s="44" t="e">
        <f>C222/B222-1</f>
        <v>#DIV/0!</v>
      </c>
      <c r="D225" s="44">
        <f>D222/C222-1</f>
        <v>0</v>
      </c>
      <c r="E225" s="44">
        <f>E222/D222-1</f>
        <v>0</v>
      </c>
      <c r="F225" s="145"/>
      <c r="G225" s="165"/>
      <c r="H225" s="7"/>
      <c r="I225" s="7"/>
      <c r="J225" s="7"/>
      <c r="K225" s="7"/>
      <c r="L225" s="7"/>
      <c r="M225" s="7"/>
      <c r="N225" s="7"/>
      <c r="O225" s="7"/>
    </row>
    <row r="226" spans="1:15" ht="26.25" thickBot="1" x14ac:dyDescent="0.25">
      <c r="A226" s="14" t="s">
        <v>17</v>
      </c>
      <c r="B226" s="43"/>
      <c r="C226" s="44" t="e">
        <f>C223/B223-1</f>
        <v>#DIV/0!</v>
      </c>
      <c r="D226" s="44">
        <f t="shared" ref="D226:E227" si="36">D223/C223-1</f>
        <v>0</v>
      </c>
      <c r="E226" s="44">
        <f t="shared" si="36"/>
        <v>0</v>
      </c>
      <c r="F226" s="145"/>
      <c r="G226" s="165"/>
      <c r="H226" s="7"/>
      <c r="I226" s="7"/>
      <c r="J226" s="7"/>
      <c r="K226" s="7"/>
      <c r="L226" s="7"/>
      <c r="M226" s="7"/>
      <c r="N226" s="7"/>
      <c r="O226" s="7"/>
    </row>
    <row r="227" spans="1:15" ht="26.25" thickBot="1" x14ac:dyDescent="0.25">
      <c r="A227" s="14" t="s">
        <v>18</v>
      </c>
      <c r="B227" s="43"/>
      <c r="C227" s="44" t="e">
        <f>C224/B224-1</f>
        <v>#DIV/0!</v>
      </c>
      <c r="D227" s="44">
        <f t="shared" si="36"/>
        <v>0</v>
      </c>
      <c r="E227" s="44">
        <f t="shared" si="36"/>
        <v>0</v>
      </c>
      <c r="F227" s="145"/>
      <c r="G227" s="165"/>
      <c r="H227" s="7"/>
      <c r="I227" s="7"/>
      <c r="J227" s="7"/>
      <c r="K227" s="7"/>
      <c r="L227" s="7"/>
      <c r="M227" s="7"/>
      <c r="N227" s="7"/>
      <c r="O227" s="7"/>
    </row>
    <row r="228" spans="1:15" ht="13.5" thickBot="1" x14ac:dyDescent="0.25">
      <c r="A228" s="316" t="s">
        <v>194</v>
      </c>
      <c r="B228" s="317"/>
      <c r="C228" s="317"/>
      <c r="D228" s="317"/>
      <c r="E228" s="318"/>
      <c r="F228" s="145"/>
      <c r="G228" s="165"/>
      <c r="H228" s="7"/>
      <c r="I228" s="7"/>
      <c r="J228" s="7"/>
      <c r="K228" s="7"/>
      <c r="L228" s="7"/>
      <c r="M228" s="7"/>
      <c r="N228" s="7"/>
      <c r="O228" s="7"/>
    </row>
    <row r="229" spans="1:15" x14ac:dyDescent="0.2">
      <c r="A229" s="314"/>
      <c r="B229" s="10">
        <v>2019</v>
      </c>
      <c r="C229" s="10">
        <v>2020</v>
      </c>
      <c r="D229" s="10">
        <v>2021</v>
      </c>
      <c r="E229" s="10">
        <v>2022</v>
      </c>
      <c r="F229" s="145"/>
      <c r="G229" s="165"/>
      <c r="H229" s="7"/>
      <c r="I229" s="7"/>
      <c r="J229" s="7"/>
      <c r="K229" s="7"/>
      <c r="L229" s="7"/>
      <c r="M229" s="7"/>
      <c r="N229" s="7"/>
      <c r="O229" s="7"/>
    </row>
    <row r="230" spans="1:15" ht="26.25" thickBot="1" x14ac:dyDescent="0.25">
      <c r="A230" s="315"/>
      <c r="B230" s="17" t="s">
        <v>5</v>
      </c>
      <c r="C230" s="17" t="s">
        <v>6</v>
      </c>
      <c r="D230" s="17" t="s">
        <v>6</v>
      </c>
      <c r="E230" s="17" t="s">
        <v>6</v>
      </c>
      <c r="F230" s="145"/>
      <c r="G230" s="165"/>
      <c r="H230" s="7"/>
      <c r="I230" s="7"/>
      <c r="J230" s="7"/>
      <c r="K230" s="7"/>
      <c r="L230" s="7"/>
      <c r="M230" s="7"/>
      <c r="N230" s="7"/>
      <c r="O230" s="7"/>
    </row>
    <row r="231" spans="1:15" ht="13.5" thickBot="1" x14ac:dyDescent="0.25">
      <c r="A231" s="23" t="s">
        <v>0</v>
      </c>
      <c r="B231" s="37">
        <f>B232+B233</f>
        <v>0</v>
      </c>
      <c r="C231" s="37">
        <f>C232+C233</f>
        <v>8626</v>
      </c>
      <c r="D231" s="37">
        <f t="shared" ref="D231:E231" si="37">D232+D233</f>
        <v>8626</v>
      </c>
      <c r="E231" s="37">
        <f t="shared" si="37"/>
        <v>8626</v>
      </c>
      <c r="F231" s="145"/>
      <c r="G231" s="165"/>
      <c r="H231" s="7"/>
      <c r="I231" s="7"/>
      <c r="J231" s="7"/>
      <c r="K231" s="7"/>
      <c r="L231" s="7"/>
      <c r="M231" s="7"/>
      <c r="N231" s="7"/>
      <c r="O231" s="7"/>
    </row>
    <row r="232" spans="1:15" ht="13.5" thickBot="1" x14ac:dyDescent="0.25">
      <c r="A232" s="24" t="s">
        <v>47</v>
      </c>
      <c r="B232" s="38"/>
      <c r="C232" s="38">
        <v>8626</v>
      </c>
      <c r="D232" s="38">
        <v>8626</v>
      </c>
      <c r="E232" s="38">
        <v>8626</v>
      </c>
      <c r="F232" s="145"/>
      <c r="G232" s="165"/>
      <c r="H232" s="7"/>
      <c r="I232" s="7"/>
      <c r="J232" s="7"/>
      <c r="K232" s="7"/>
      <c r="L232" s="7"/>
      <c r="M232" s="7"/>
      <c r="N232" s="7"/>
      <c r="O232" s="7"/>
    </row>
    <row r="233" spans="1:15" ht="13.5" thickBot="1" x14ac:dyDescent="0.25">
      <c r="A233" s="24" t="s">
        <v>48</v>
      </c>
      <c r="B233" s="38"/>
      <c r="C233" s="39"/>
      <c r="D233" s="39"/>
      <c r="E233" s="39"/>
      <c r="F233" s="145"/>
      <c r="G233" s="165"/>
      <c r="H233" s="7"/>
      <c r="I233" s="7"/>
      <c r="J233" s="7"/>
      <c r="K233" s="7"/>
      <c r="L233" s="7"/>
      <c r="M233" s="7"/>
      <c r="N233" s="7"/>
      <c r="O233" s="7"/>
    </row>
    <row r="234" spans="1:15" ht="26.25" thickBot="1" x14ac:dyDescent="0.25">
      <c r="A234" s="23" t="s">
        <v>28</v>
      </c>
      <c r="B234" s="37">
        <f>B235+B236</f>
        <v>0</v>
      </c>
      <c r="C234" s="37">
        <f t="shared" ref="C234:E234" si="38">C235+C236</f>
        <v>1429</v>
      </c>
      <c r="D234" s="37">
        <f t="shared" si="38"/>
        <v>1429</v>
      </c>
      <c r="E234" s="37">
        <f t="shared" si="38"/>
        <v>1429</v>
      </c>
      <c r="F234" s="145"/>
      <c r="G234" s="165"/>
      <c r="H234" s="7"/>
      <c r="I234" s="7"/>
      <c r="J234" s="7"/>
      <c r="K234" s="7"/>
      <c r="L234" s="7"/>
      <c r="M234" s="7"/>
      <c r="N234" s="7"/>
      <c r="O234" s="7"/>
    </row>
    <row r="235" spans="1:15" ht="13.5" thickBot="1" x14ac:dyDescent="0.25">
      <c r="A235" s="24" t="s">
        <v>47</v>
      </c>
      <c r="B235" s="38"/>
      <c r="C235" s="38">
        <v>1429</v>
      </c>
      <c r="D235" s="38">
        <v>1429</v>
      </c>
      <c r="E235" s="38">
        <v>1429</v>
      </c>
      <c r="F235" s="145"/>
      <c r="G235" s="165"/>
      <c r="H235" s="7"/>
      <c r="I235" s="7"/>
      <c r="J235" s="7"/>
      <c r="K235" s="7"/>
      <c r="L235" s="7"/>
      <c r="M235" s="7"/>
      <c r="N235" s="7"/>
      <c r="O235" s="7"/>
    </row>
    <row r="236" spans="1:15" ht="13.5" thickBot="1" x14ac:dyDescent="0.25">
      <c r="A236" s="24" t="s">
        <v>48</v>
      </c>
      <c r="B236" s="38"/>
      <c r="C236" s="38"/>
      <c r="D236" s="38"/>
      <c r="E236" s="38"/>
      <c r="F236" s="145"/>
      <c r="G236" s="165"/>
      <c r="H236" s="7"/>
      <c r="I236" s="7"/>
      <c r="J236" s="7"/>
      <c r="K236" s="7"/>
      <c r="L236" s="7"/>
      <c r="M236" s="7"/>
      <c r="N236" s="7"/>
      <c r="O236" s="7"/>
    </row>
    <row r="237" spans="1:15" ht="13.5" thickBot="1" x14ac:dyDescent="0.25">
      <c r="A237" s="23" t="s">
        <v>1</v>
      </c>
      <c r="B237" s="19">
        <f>B238+B239</f>
        <v>0</v>
      </c>
      <c r="C237" s="19">
        <f t="shared" ref="C237:E237" si="39">C238+C239</f>
        <v>1000</v>
      </c>
      <c r="D237" s="19">
        <f t="shared" si="39"/>
        <v>1000</v>
      </c>
      <c r="E237" s="19">
        <f t="shared" si="39"/>
        <v>1000</v>
      </c>
      <c r="F237" s="145"/>
      <c r="G237" s="165"/>
      <c r="H237" s="7"/>
      <c r="I237" s="7"/>
      <c r="J237" s="7"/>
      <c r="K237" s="7"/>
      <c r="L237" s="7"/>
      <c r="M237" s="7"/>
      <c r="N237" s="7"/>
      <c r="O237" s="7"/>
    </row>
    <row r="238" spans="1:15" ht="13.5" thickBot="1" x14ac:dyDescent="0.25">
      <c r="A238" s="24" t="s">
        <v>47</v>
      </c>
      <c r="B238" s="25"/>
      <c r="C238" s="25">
        <v>1000</v>
      </c>
      <c r="D238" s="25">
        <v>1000</v>
      </c>
      <c r="E238" s="25">
        <v>1000</v>
      </c>
      <c r="F238" s="145"/>
      <c r="G238" s="165"/>
      <c r="H238" s="7"/>
      <c r="I238" s="7"/>
      <c r="J238" s="7"/>
      <c r="K238" s="7"/>
      <c r="L238" s="7"/>
      <c r="M238" s="7"/>
      <c r="N238" s="7"/>
      <c r="O238" s="7"/>
    </row>
    <row r="239" spans="1:15" ht="13.5" thickBot="1" x14ac:dyDescent="0.25">
      <c r="A239" s="24" t="s">
        <v>48</v>
      </c>
      <c r="B239" s="38"/>
      <c r="C239" s="38"/>
      <c r="D239" s="38"/>
      <c r="E239" s="38"/>
      <c r="F239" s="145"/>
      <c r="G239" s="165"/>
      <c r="H239" s="7"/>
      <c r="I239" s="7"/>
      <c r="J239" s="7"/>
      <c r="K239" s="7"/>
      <c r="L239" s="7"/>
      <c r="M239" s="7"/>
      <c r="N239" s="7"/>
      <c r="O239" s="7"/>
    </row>
    <row r="240" spans="1:15" ht="13.5" thickBot="1" x14ac:dyDescent="0.25">
      <c r="A240" s="23" t="s">
        <v>2</v>
      </c>
      <c r="B240" s="37"/>
      <c r="C240" s="37"/>
      <c r="D240" s="37"/>
      <c r="E240" s="37"/>
      <c r="F240" s="145"/>
      <c r="G240" s="165"/>
      <c r="H240" s="7"/>
      <c r="I240" s="7"/>
      <c r="J240" s="7"/>
      <c r="K240" s="7"/>
      <c r="L240" s="7"/>
      <c r="M240" s="7"/>
      <c r="N240" s="7"/>
      <c r="O240" s="7"/>
    </row>
    <row r="241" spans="1:15" ht="13.5" thickBot="1" x14ac:dyDescent="0.25">
      <c r="A241" s="24" t="s">
        <v>47</v>
      </c>
      <c r="B241" s="37"/>
      <c r="C241" s="37"/>
      <c r="D241" s="37"/>
      <c r="E241" s="37"/>
      <c r="F241" s="145"/>
      <c r="G241" s="165"/>
      <c r="H241" s="7"/>
      <c r="I241" s="7"/>
      <c r="J241" s="7"/>
      <c r="K241" s="7"/>
      <c r="L241" s="7"/>
      <c r="M241" s="7"/>
      <c r="N241" s="7"/>
      <c r="O241" s="7"/>
    </row>
    <row r="242" spans="1:15" ht="13.5" thickBot="1" x14ac:dyDescent="0.25">
      <c r="A242" s="24" t="s">
        <v>48</v>
      </c>
      <c r="B242" s="37"/>
      <c r="C242" s="37"/>
      <c r="D242" s="37"/>
      <c r="E242" s="37"/>
      <c r="F242" s="145"/>
      <c r="G242" s="165"/>
      <c r="H242" s="7"/>
      <c r="I242" s="7"/>
      <c r="J242" s="7"/>
      <c r="K242" s="7"/>
      <c r="L242" s="7"/>
      <c r="M242" s="7"/>
      <c r="N242" s="7"/>
      <c r="O242" s="7"/>
    </row>
    <row r="243" spans="1:15" ht="26.25" thickBot="1" x14ac:dyDescent="0.25">
      <c r="A243" s="23" t="s">
        <v>24</v>
      </c>
      <c r="B243" s="168">
        <f>B244+B245</f>
        <v>0</v>
      </c>
      <c r="C243" s="37">
        <f t="shared" ref="C243:E243" si="40">C244+C245</f>
        <v>20000</v>
      </c>
      <c r="D243" s="37">
        <f t="shared" si="40"/>
        <v>20000</v>
      </c>
      <c r="E243" s="37">
        <f t="shared" si="40"/>
        <v>20000</v>
      </c>
      <c r="F243" s="145"/>
      <c r="G243" s="165"/>
      <c r="H243" s="7"/>
      <c r="I243" s="7"/>
      <c r="J243" s="7"/>
      <c r="K243" s="7"/>
      <c r="L243" s="7"/>
      <c r="M243" s="7"/>
      <c r="N243" s="7"/>
      <c r="O243" s="7"/>
    </row>
    <row r="244" spans="1:15" ht="13.5" thickBot="1" x14ac:dyDescent="0.25">
      <c r="A244" s="24" t="s">
        <v>47</v>
      </c>
      <c r="B244" s="168">
        <v>0</v>
      </c>
      <c r="C244" s="37">
        <v>20000</v>
      </c>
      <c r="D244" s="37">
        <v>20000</v>
      </c>
      <c r="E244" s="37">
        <v>20000</v>
      </c>
      <c r="F244" s="145"/>
      <c r="G244" s="165"/>
      <c r="H244" s="7"/>
      <c r="I244" s="7"/>
      <c r="J244" s="7"/>
      <c r="K244" s="7"/>
      <c r="L244" s="7"/>
      <c r="M244" s="7"/>
      <c r="N244" s="7"/>
      <c r="O244" s="7"/>
    </row>
    <row r="245" spans="1:15" ht="13.5" thickBot="1" x14ac:dyDescent="0.25">
      <c r="A245" s="24" t="s">
        <v>48</v>
      </c>
      <c r="B245" s="37"/>
      <c r="C245" s="37"/>
      <c r="D245" s="37"/>
      <c r="E245" s="37"/>
      <c r="F245" s="145"/>
      <c r="G245" s="165"/>
      <c r="H245" s="7"/>
      <c r="I245" s="7"/>
      <c r="J245" s="7"/>
      <c r="K245" s="7"/>
      <c r="L245" s="7"/>
      <c r="M245" s="7"/>
      <c r="N245" s="7"/>
      <c r="O245" s="7"/>
    </row>
    <row r="246" spans="1:15" ht="13.5" thickBot="1" x14ac:dyDescent="0.25">
      <c r="A246" s="23" t="s">
        <v>25</v>
      </c>
      <c r="B246" s="37"/>
      <c r="C246" s="37"/>
      <c r="D246" s="37"/>
      <c r="E246" s="37"/>
      <c r="F246" s="145"/>
      <c r="G246" s="165"/>
      <c r="H246" s="7"/>
      <c r="I246" s="7"/>
      <c r="J246" s="7"/>
      <c r="K246" s="7"/>
      <c r="L246" s="7"/>
      <c r="M246" s="7"/>
      <c r="N246" s="7"/>
      <c r="O246" s="7"/>
    </row>
    <row r="247" spans="1:15" ht="13.5" thickBot="1" x14ac:dyDescent="0.25">
      <c r="A247" s="24" t="s">
        <v>47</v>
      </c>
      <c r="B247" s="37"/>
      <c r="C247" s="37"/>
      <c r="D247" s="37"/>
      <c r="E247" s="37"/>
      <c r="F247" s="145"/>
      <c r="G247" s="165"/>
      <c r="H247" s="7"/>
      <c r="I247" s="7"/>
      <c r="J247" s="7"/>
      <c r="K247" s="7"/>
      <c r="L247" s="7"/>
      <c r="M247" s="7"/>
      <c r="N247" s="7"/>
      <c r="O247" s="7"/>
    </row>
    <row r="248" spans="1:15" ht="13.5" thickBot="1" x14ac:dyDescent="0.25">
      <c r="A248" s="24" t="s">
        <v>48</v>
      </c>
      <c r="B248" s="37"/>
      <c r="C248" s="37"/>
      <c r="D248" s="37"/>
      <c r="E248" s="37"/>
      <c r="F248" s="145"/>
      <c r="G248" s="165"/>
      <c r="H248" s="7"/>
      <c r="I248" s="7"/>
      <c r="J248" s="7"/>
      <c r="K248" s="7"/>
      <c r="L248" s="7"/>
      <c r="M248" s="7"/>
      <c r="N248" s="7"/>
      <c r="O248" s="7"/>
    </row>
    <row r="249" spans="1:15" ht="26.25" thickBot="1" x14ac:dyDescent="0.25">
      <c r="A249" s="23" t="s">
        <v>3</v>
      </c>
      <c r="B249" s="37"/>
      <c r="C249" s="37"/>
      <c r="D249" s="37"/>
      <c r="E249" s="37"/>
      <c r="F249" s="145"/>
      <c r="G249" s="165"/>
      <c r="H249" s="7"/>
      <c r="I249" s="7"/>
      <c r="J249" s="7"/>
      <c r="K249" s="7"/>
      <c r="L249" s="7"/>
      <c r="M249" s="7"/>
      <c r="N249" s="7"/>
      <c r="O249" s="7"/>
    </row>
    <row r="250" spans="1:15" ht="13.5" thickBot="1" x14ac:dyDescent="0.25">
      <c r="A250" s="24" t="s">
        <v>47</v>
      </c>
      <c r="B250" s="37"/>
      <c r="C250" s="37"/>
      <c r="D250" s="37"/>
      <c r="E250" s="37"/>
      <c r="F250" s="145"/>
      <c r="G250" s="165"/>
      <c r="H250" s="7"/>
      <c r="I250" s="7"/>
      <c r="J250" s="7"/>
      <c r="K250" s="7"/>
      <c r="L250" s="7"/>
      <c r="M250" s="7"/>
      <c r="N250" s="7"/>
      <c r="O250" s="7"/>
    </row>
    <row r="251" spans="1:15" ht="13.5" thickBot="1" x14ac:dyDescent="0.25">
      <c r="A251" s="24" t="s">
        <v>48</v>
      </c>
      <c r="B251" s="37"/>
      <c r="C251" s="37"/>
      <c r="D251" s="37"/>
      <c r="E251" s="37"/>
      <c r="F251" s="145"/>
      <c r="G251" s="165"/>
      <c r="H251" s="7"/>
      <c r="I251" s="7"/>
      <c r="J251" s="7"/>
      <c r="K251" s="7"/>
      <c r="L251" s="7"/>
      <c r="M251" s="7"/>
      <c r="N251" s="7"/>
      <c r="O251" s="7"/>
    </row>
    <row r="252" spans="1:15" ht="13.5" thickBot="1" x14ac:dyDescent="0.25">
      <c r="A252" s="33" t="s">
        <v>65</v>
      </c>
      <c r="B252" s="36">
        <f>B249+B246+B243+B240+B237+B234+B231</f>
        <v>0</v>
      </c>
      <c r="C252" s="36">
        <f>C249+C246+C243+C240+C237+C234+C231</f>
        <v>31055</v>
      </c>
      <c r="D252" s="36">
        <f t="shared" ref="D252:E252" si="41">D249+D246+D243+D240+D237+D234+D231</f>
        <v>31055</v>
      </c>
      <c r="E252" s="36">
        <f t="shared" si="41"/>
        <v>31055</v>
      </c>
      <c r="F252" s="145"/>
      <c r="G252" s="165"/>
      <c r="H252" s="7"/>
      <c r="I252" s="7"/>
      <c r="J252" s="7"/>
      <c r="K252" s="7"/>
      <c r="L252" s="7"/>
      <c r="M252" s="7"/>
      <c r="N252" s="7"/>
      <c r="O252" s="7"/>
    </row>
    <row r="253" spans="1:15" ht="13.5" thickBot="1" x14ac:dyDescent="0.25">
      <c r="A253" s="29" t="s">
        <v>31</v>
      </c>
      <c r="B253" s="34">
        <f>IF(B252-B223=0,0,"Error")</f>
        <v>0</v>
      </c>
      <c r="C253" s="34">
        <f>IF(C252-C223=0,0,"Error")</f>
        <v>0</v>
      </c>
      <c r="D253" s="34">
        <f>IF(D252-D223=0,0,"Error")</f>
        <v>0</v>
      </c>
      <c r="E253" s="34">
        <f>IF(E252-E223=0,0,"Error")</f>
        <v>0</v>
      </c>
      <c r="F253" s="145"/>
      <c r="G253" s="165"/>
      <c r="H253" s="7"/>
      <c r="I253" s="7"/>
      <c r="J253" s="7"/>
      <c r="K253" s="7"/>
      <c r="L253" s="7"/>
      <c r="M253" s="7"/>
      <c r="N253" s="7"/>
      <c r="O253" s="7"/>
    </row>
    <row r="254" spans="1:15" ht="13.5" thickBot="1" x14ac:dyDescent="0.25">
      <c r="A254" s="164" t="s">
        <v>120</v>
      </c>
      <c r="B254" s="346" t="s">
        <v>66</v>
      </c>
      <c r="C254" s="346"/>
      <c r="D254" s="346"/>
      <c r="E254" s="346"/>
      <c r="F254" s="145" t="s">
        <v>67</v>
      </c>
      <c r="G254" s="165"/>
      <c r="H254" s="7"/>
      <c r="I254" s="7"/>
      <c r="J254" s="7"/>
      <c r="K254" s="7"/>
      <c r="L254" s="7"/>
      <c r="M254" s="7"/>
      <c r="N254" s="7"/>
      <c r="O254" s="7"/>
    </row>
    <row r="255" spans="1:15" ht="13.5" thickBot="1" x14ac:dyDescent="0.25">
      <c r="A255" s="14" t="s">
        <v>9</v>
      </c>
      <c r="B255" s="324" t="s">
        <v>68</v>
      </c>
      <c r="C255" s="325"/>
      <c r="D255" s="325"/>
      <c r="E255" s="326"/>
      <c r="F255" s="145"/>
      <c r="G255" s="165"/>
      <c r="H255" s="7"/>
      <c r="I255" s="7"/>
      <c r="J255" s="7"/>
      <c r="K255" s="7"/>
      <c r="L255" s="7"/>
      <c r="M255" s="7"/>
      <c r="N255" s="7"/>
      <c r="O255" s="7"/>
    </row>
    <row r="256" spans="1:15" ht="13.5" thickBot="1" x14ac:dyDescent="0.25">
      <c r="A256" s="14" t="s">
        <v>14</v>
      </c>
      <c r="B256" s="342" t="s">
        <v>46</v>
      </c>
      <c r="C256" s="342"/>
      <c r="D256" s="342"/>
      <c r="E256" s="342"/>
      <c r="F256" s="145"/>
      <c r="G256" s="165"/>
      <c r="H256" s="7"/>
      <c r="I256" s="7"/>
      <c r="J256" s="7"/>
      <c r="K256" s="7"/>
      <c r="L256" s="7"/>
      <c r="M256" s="7"/>
      <c r="N256" s="7"/>
      <c r="O256" s="7"/>
    </row>
    <row r="257" spans="1:15" x14ac:dyDescent="0.2">
      <c r="A257" s="314"/>
      <c r="B257" s="10">
        <v>2019</v>
      </c>
      <c r="C257" s="10">
        <v>2020</v>
      </c>
      <c r="D257" s="10">
        <v>2021</v>
      </c>
      <c r="E257" s="10">
        <v>2022</v>
      </c>
      <c r="F257" s="145"/>
      <c r="G257" s="165"/>
      <c r="H257" s="7"/>
      <c r="I257" s="7"/>
      <c r="J257" s="7"/>
      <c r="K257" s="7"/>
      <c r="L257" s="7"/>
      <c r="M257" s="7"/>
      <c r="N257" s="7"/>
      <c r="O257" s="7"/>
    </row>
    <row r="258" spans="1:15" ht="26.25" thickBot="1" x14ac:dyDescent="0.25">
      <c r="A258" s="315"/>
      <c r="B258" s="17" t="s">
        <v>5</v>
      </c>
      <c r="C258" s="17" t="s">
        <v>6</v>
      </c>
      <c r="D258" s="17" t="s">
        <v>6</v>
      </c>
      <c r="E258" s="17" t="s">
        <v>6</v>
      </c>
      <c r="F258" s="145"/>
      <c r="G258" s="165"/>
      <c r="H258" s="7"/>
      <c r="I258" s="7"/>
      <c r="J258" s="7"/>
      <c r="K258" s="7"/>
      <c r="L258" s="7"/>
      <c r="M258" s="7"/>
      <c r="N258" s="7"/>
      <c r="O258" s="7"/>
    </row>
    <row r="259" spans="1:15" ht="13.5" thickBot="1" x14ac:dyDescent="0.25">
      <c r="A259" s="14" t="s">
        <v>8</v>
      </c>
      <c r="B259" s="18">
        <v>40</v>
      </c>
      <c r="C259" s="18">
        <v>42</v>
      </c>
      <c r="D259" s="18">
        <v>44</v>
      </c>
      <c r="E259" s="18">
        <v>44</v>
      </c>
      <c r="F259" s="163"/>
      <c r="G259" s="165"/>
      <c r="H259" s="7"/>
      <c r="I259" s="7"/>
      <c r="J259" s="7"/>
      <c r="K259" s="7"/>
      <c r="L259" s="7"/>
      <c r="M259" s="7"/>
      <c r="N259" s="7"/>
      <c r="O259" s="7"/>
    </row>
    <row r="260" spans="1:15" ht="13.5" thickBot="1" x14ac:dyDescent="0.25">
      <c r="A260" s="14" t="s">
        <v>15</v>
      </c>
      <c r="B260" s="18">
        <v>41641</v>
      </c>
      <c r="C260" s="18">
        <v>42250</v>
      </c>
      <c r="D260" s="18">
        <v>42750</v>
      </c>
      <c r="E260" s="18">
        <v>42750</v>
      </c>
      <c r="F260" s="163"/>
      <c r="G260" s="165"/>
      <c r="H260" s="7"/>
      <c r="I260" s="7"/>
      <c r="J260" s="7"/>
      <c r="K260" s="7"/>
      <c r="L260" s="7"/>
      <c r="M260" s="7"/>
      <c r="N260" s="7"/>
      <c r="O260" s="7"/>
    </row>
    <row r="261" spans="1:15" ht="13.5" thickBot="1" x14ac:dyDescent="0.25">
      <c r="A261" s="14" t="s">
        <v>23</v>
      </c>
      <c r="B261" s="20">
        <f>B260/B259</f>
        <v>1041.0250000000001</v>
      </c>
      <c r="C261" s="20">
        <f>C260/C259</f>
        <v>1005.952380952381</v>
      </c>
      <c r="D261" s="20">
        <f>D260/D259</f>
        <v>971.59090909090912</v>
      </c>
      <c r="E261" s="20">
        <f>E260/E259</f>
        <v>971.59090909090912</v>
      </c>
      <c r="F261" s="145"/>
      <c r="G261" s="165"/>
      <c r="H261" s="7"/>
      <c r="I261" s="7"/>
      <c r="J261" s="7"/>
      <c r="K261" s="7"/>
      <c r="L261" s="7"/>
      <c r="M261" s="7"/>
      <c r="N261" s="7"/>
      <c r="O261" s="7"/>
    </row>
    <row r="262" spans="1:15" ht="13.5" thickBot="1" x14ac:dyDescent="0.25">
      <c r="A262" s="14" t="s">
        <v>16</v>
      </c>
      <c r="B262" s="133"/>
      <c r="C262" s="21">
        <f>C259/B259-1</f>
        <v>5.0000000000000044E-2</v>
      </c>
      <c r="D262" s="21">
        <f>D259/C259-1</f>
        <v>4.7619047619047672E-2</v>
      </c>
      <c r="E262" s="21">
        <f>E259/D259-1</f>
        <v>0</v>
      </c>
      <c r="F262" s="145"/>
      <c r="G262" s="165"/>
      <c r="H262" s="7"/>
      <c r="I262" s="7"/>
      <c r="J262" s="7"/>
      <c r="K262" s="7"/>
      <c r="L262" s="7"/>
      <c r="M262" s="7"/>
      <c r="N262" s="7"/>
      <c r="O262" s="7"/>
    </row>
    <row r="263" spans="1:15" ht="26.25" thickBot="1" x14ac:dyDescent="0.25">
      <c r="A263" s="14" t="s">
        <v>17</v>
      </c>
      <c r="B263" s="133"/>
      <c r="C263" s="21">
        <f>C260/B260-1</f>
        <v>1.4625009005547307E-2</v>
      </c>
      <c r="D263" s="21">
        <f t="shared" ref="D263:E264" si="42">D260/C260-1</f>
        <v>1.1834319526627279E-2</v>
      </c>
      <c r="E263" s="21">
        <f t="shared" si="42"/>
        <v>0</v>
      </c>
      <c r="F263" s="145"/>
      <c r="G263" s="165"/>
      <c r="H263" s="7"/>
      <c r="I263" s="7"/>
      <c r="J263" s="7"/>
      <c r="K263" s="7"/>
      <c r="L263" s="7"/>
      <c r="M263" s="7"/>
      <c r="N263" s="7"/>
      <c r="O263" s="7"/>
    </row>
    <row r="264" spans="1:15" ht="26.25" thickBot="1" x14ac:dyDescent="0.25">
      <c r="A264" s="14" t="s">
        <v>18</v>
      </c>
      <c r="B264" s="133"/>
      <c r="C264" s="21">
        <f>C261/B261-1</f>
        <v>-3.3690467613764485E-2</v>
      </c>
      <c r="D264" s="21">
        <f t="shared" si="42"/>
        <v>-3.415814954276486E-2</v>
      </c>
      <c r="E264" s="21">
        <f t="shared" si="42"/>
        <v>0</v>
      </c>
      <c r="F264" s="145"/>
      <c r="G264" s="165"/>
      <c r="H264" s="7"/>
      <c r="I264" s="7"/>
      <c r="J264" s="7"/>
      <c r="K264" s="7"/>
      <c r="L264" s="7"/>
      <c r="M264" s="7"/>
      <c r="N264" s="7"/>
      <c r="O264" s="7"/>
    </row>
    <row r="265" spans="1:15" ht="13.5" thickBot="1" x14ac:dyDescent="0.25">
      <c r="A265" s="316" t="s">
        <v>195</v>
      </c>
      <c r="B265" s="317"/>
      <c r="C265" s="317"/>
      <c r="D265" s="317"/>
      <c r="E265" s="318"/>
      <c r="F265" s="145"/>
      <c r="G265" s="165"/>
      <c r="H265" s="7"/>
      <c r="I265" s="7"/>
      <c r="J265" s="7"/>
      <c r="K265" s="7"/>
      <c r="L265" s="7"/>
      <c r="M265" s="7"/>
      <c r="N265" s="7"/>
      <c r="O265" s="7"/>
    </row>
    <row r="266" spans="1:15" x14ac:dyDescent="0.2">
      <c r="A266" s="314"/>
      <c r="B266" s="10">
        <v>2019</v>
      </c>
      <c r="C266" s="10">
        <v>2020</v>
      </c>
      <c r="D266" s="10">
        <v>2021</v>
      </c>
      <c r="E266" s="10">
        <v>2022</v>
      </c>
      <c r="F266" s="145"/>
      <c r="G266" s="165"/>
      <c r="H266" s="7"/>
      <c r="I266" s="7"/>
      <c r="J266" s="7"/>
      <c r="K266" s="7"/>
      <c r="L266" s="7"/>
      <c r="M266" s="7"/>
      <c r="N266" s="7"/>
      <c r="O266" s="7"/>
    </row>
    <row r="267" spans="1:15" ht="26.25" thickBot="1" x14ac:dyDescent="0.25">
      <c r="A267" s="315"/>
      <c r="B267" s="17" t="s">
        <v>5</v>
      </c>
      <c r="C267" s="17" t="s">
        <v>6</v>
      </c>
      <c r="D267" s="17" t="s">
        <v>6</v>
      </c>
      <c r="E267" s="17" t="s">
        <v>6</v>
      </c>
      <c r="F267" s="145"/>
      <c r="G267" s="165"/>
      <c r="H267" s="7"/>
      <c r="I267" s="7"/>
      <c r="J267" s="7"/>
      <c r="K267" s="7"/>
      <c r="L267" s="7"/>
      <c r="M267" s="7"/>
      <c r="N267" s="7"/>
      <c r="O267" s="7"/>
    </row>
    <row r="268" spans="1:15" ht="13.5" thickBot="1" x14ac:dyDescent="0.25">
      <c r="A268" s="23" t="s">
        <v>0</v>
      </c>
      <c r="B268" s="19">
        <f>B269+B270</f>
        <v>23750</v>
      </c>
      <c r="C268" s="19">
        <f t="shared" ref="C268:E268" si="43">C269+C270</f>
        <v>24500</v>
      </c>
      <c r="D268" s="19">
        <f t="shared" si="43"/>
        <v>24500</v>
      </c>
      <c r="E268" s="19">
        <f t="shared" si="43"/>
        <v>24500</v>
      </c>
      <c r="F268" s="145"/>
      <c r="G268" s="165"/>
      <c r="H268" s="7"/>
      <c r="I268" s="7"/>
      <c r="J268" s="7"/>
      <c r="K268" s="7"/>
      <c r="L268" s="7"/>
      <c r="M268" s="7"/>
      <c r="N268" s="7"/>
      <c r="O268" s="7"/>
    </row>
    <row r="269" spans="1:15" ht="13.5" thickBot="1" x14ac:dyDescent="0.25">
      <c r="A269" s="24" t="s">
        <v>47</v>
      </c>
      <c r="B269" s="25">
        <v>23750</v>
      </c>
      <c r="C269" s="25">
        <v>24500</v>
      </c>
      <c r="D269" s="25">
        <v>24500</v>
      </c>
      <c r="E269" s="25">
        <v>24500</v>
      </c>
      <c r="F269" s="145"/>
      <c r="G269" s="165"/>
      <c r="H269" s="7"/>
      <c r="I269" s="7"/>
      <c r="J269" s="7"/>
      <c r="K269" s="7"/>
      <c r="L269" s="7"/>
      <c r="M269" s="7"/>
      <c r="N269" s="7"/>
      <c r="O269" s="7"/>
    </row>
    <row r="270" spans="1:15" ht="13.5" thickBot="1" x14ac:dyDescent="0.25">
      <c r="A270" s="24" t="s">
        <v>48</v>
      </c>
      <c r="B270" s="25"/>
      <c r="C270" s="32"/>
      <c r="D270" s="32"/>
      <c r="E270" s="32"/>
      <c r="F270" s="145"/>
      <c r="G270" s="165"/>
      <c r="H270" s="7"/>
      <c r="I270" s="7"/>
      <c r="J270" s="7"/>
      <c r="K270" s="7"/>
      <c r="L270" s="7"/>
      <c r="M270" s="7"/>
      <c r="N270" s="7"/>
      <c r="O270" s="7"/>
    </row>
    <row r="271" spans="1:15" ht="26.25" thickBot="1" x14ac:dyDescent="0.25">
      <c r="A271" s="23" t="s">
        <v>28</v>
      </c>
      <c r="B271" s="19">
        <f>B272+B273</f>
        <v>3900</v>
      </c>
      <c r="C271" s="19">
        <f t="shared" ref="C271:E271" si="44">C272+C273</f>
        <v>4000</v>
      </c>
      <c r="D271" s="19">
        <f t="shared" si="44"/>
        <v>4000</v>
      </c>
      <c r="E271" s="19">
        <f t="shared" si="44"/>
        <v>4000</v>
      </c>
      <c r="F271" s="145"/>
      <c r="G271" s="165"/>
      <c r="H271" s="7"/>
      <c r="I271" s="7"/>
      <c r="J271" s="7"/>
      <c r="K271" s="7"/>
      <c r="L271" s="7"/>
      <c r="M271" s="7"/>
      <c r="N271" s="7"/>
      <c r="O271" s="7"/>
    </row>
    <row r="272" spans="1:15" ht="13.5" thickBot="1" x14ac:dyDescent="0.25">
      <c r="A272" s="24" t="s">
        <v>47</v>
      </c>
      <c r="B272" s="19">
        <v>3900</v>
      </c>
      <c r="C272" s="19">
        <v>4000</v>
      </c>
      <c r="D272" s="19">
        <v>4000</v>
      </c>
      <c r="E272" s="19">
        <v>4000</v>
      </c>
      <c r="F272" s="145"/>
      <c r="G272" s="165"/>
      <c r="H272" s="7"/>
      <c r="I272" s="7"/>
      <c r="J272" s="7"/>
      <c r="K272" s="7"/>
      <c r="L272" s="7"/>
      <c r="M272" s="7"/>
      <c r="N272" s="7"/>
      <c r="O272" s="7"/>
    </row>
    <row r="273" spans="1:15" ht="13.5" thickBot="1" x14ac:dyDescent="0.25">
      <c r="A273" s="24" t="s">
        <v>48</v>
      </c>
      <c r="B273" s="19"/>
      <c r="C273" s="19"/>
      <c r="D273" s="19"/>
      <c r="E273" s="19"/>
      <c r="F273" s="145"/>
      <c r="G273" s="165"/>
      <c r="H273" s="7"/>
      <c r="I273" s="7"/>
      <c r="J273" s="7"/>
      <c r="K273" s="7"/>
      <c r="L273" s="7"/>
      <c r="M273" s="7"/>
      <c r="N273" s="7"/>
      <c r="O273" s="7"/>
    </row>
    <row r="274" spans="1:15" ht="13.5" thickBot="1" x14ac:dyDescent="0.25">
      <c r="A274" s="23" t="s">
        <v>1</v>
      </c>
      <c r="B274" s="19">
        <f>B275+B276</f>
        <v>8732</v>
      </c>
      <c r="C274" s="19">
        <f t="shared" ref="C274:E274" si="45">C275+C276</f>
        <v>9950</v>
      </c>
      <c r="D274" s="19">
        <f t="shared" si="45"/>
        <v>10250</v>
      </c>
      <c r="E274" s="19">
        <f t="shared" si="45"/>
        <v>10250</v>
      </c>
      <c r="F274" s="145"/>
      <c r="G274" s="165"/>
      <c r="H274" s="7"/>
      <c r="I274" s="7"/>
      <c r="J274" s="7"/>
      <c r="K274" s="7"/>
      <c r="L274" s="7"/>
      <c r="M274" s="7"/>
      <c r="N274" s="7"/>
      <c r="O274" s="7"/>
    </row>
    <row r="275" spans="1:15" ht="13.5" thickBot="1" x14ac:dyDescent="0.25">
      <c r="A275" s="24" t="s">
        <v>47</v>
      </c>
      <c r="B275" s="25">
        <v>3291</v>
      </c>
      <c r="C275" s="25">
        <v>4200</v>
      </c>
      <c r="D275" s="25">
        <v>4500</v>
      </c>
      <c r="E275" s="25">
        <v>4500</v>
      </c>
      <c r="F275" s="145"/>
      <c r="G275" s="165"/>
      <c r="H275" s="7"/>
      <c r="I275" s="7"/>
      <c r="J275" s="7"/>
      <c r="K275" s="7"/>
      <c r="L275" s="7"/>
      <c r="M275" s="7"/>
      <c r="N275" s="7"/>
      <c r="O275" s="7"/>
    </row>
    <row r="276" spans="1:15" ht="13.5" thickBot="1" x14ac:dyDescent="0.25">
      <c r="A276" s="24" t="s">
        <v>48</v>
      </c>
      <c r="B276" s="25">
        <v>5441</v>
      </c>
      <c r="C276" s="25">
        <v>5750</v>
      </c>
      <c r="D276" s="25">
        <v>5750</v>
      </c>
      <c r="E276" s="25">
        <v>5750</v>
      </c>
      <c r="F276" s="145"/>
      <c r="G276" s="165"/>
      <c r="H276" s="7"/>
      <c r="I276" s="7"/>
      <c r="J276" s="7"/>
      <c r="K276" s="7"/>
      <c r="L276" s="7"/>
      <c r="M276" s="7"/>
      <c r="N276" s="7"/>
      <c r="O276" s="7"/>
    </row>
    <row r="277" spans="1:15" ht="13.5" thickBot="1" x14ac:dyDescent="0.25">
      <c r="A277" s="23" t="s">
        <v>2</v>
      </c>
      <c r="B277" s="19"/>
      <c r="C277" s="19"/>
      <c r="D277" s="19"/>
      <c r="E277" s="19"/>
      <c r="F277" s="145"/>
      <c r="G277" s="165"/>
      <c r="H277" s="7"/>
      <c r="I277" s="7"/>
      <c r="J277" s="7"/>
      <c r="K277" s="7"/>
      <c r="L277" s="7"/>
      <c r="M277" s="7"/>
      <c r="N277" s="7"/>
      <c r="O277" s="7"/>
    </row>
    <row r="278" spans="1:15" ht="13.5" thickBot="1" x14ac:dyDescent="0.25">
      <c r="A278" s="24" t="s">
        <v>47</v>
      </c>
      <c r="B278" s="19"/>
      <c r="C278" s="19"/>
      <c r="D278" s="19"/>
      <c r="E278" s="19"/>
      <c r="F278" s="145"/>
      <c r="G278" s="165"/>
      <c r="H278" s="7"/>
      <c r="I278" s="7"/>
      <c r="J278" s="7"/>
      <c r="K278" s="7"/>
      <c r="L278" s="7"/>
      <c r="M278" s="7"/>
      <c r="N278" s="7"/>
      <c r="O278" s="7"/>
    </row>
    <row r="279" spans="1:15" ht="13.5" thickBot="1" x14ac:dyDescent="0.25">
      <c r="A279" s="24" t="s">
        <v>48</v>
      </c>
      <c r="B279" s="19"/>
      <c r="C279" s="19"/>
      <c r="D279" s="19"/>
      <c r="E279" s="19"/>
      <c r="F279" s="145"/>
      <c r="G279" s="165"/>
      <c r="H279" s="7"/>
      <c r="I279" s="7"/>
      <c r="J279" s="7"/>
      <c r="K279" s="7"/>
      <c r="L279" s="7"/>
      <c r="M279" s="7"/>
      <c r="N279" s="7"/>
      <c r="O279" s="7"/>
    </row>
    <row r="280" spans="1:15" ht="26.25" thickBot="1" x14ac:dyDescent="0.25">
      <c r="A280" s="23" t="s">
        <v>24</v>
      </c>
      <c r="B280" s="19">
        <f>B281+B282</f>
        <v>5209</v>
      </c>
      <c r="C280" s="19">
        <f t="shared" ref="C280:E280" si="46">C281+C282</f>
        <v>3800</v>
      </c>
      <c r="D280" s="19">
        <f t="shared" si="46"/>
        <v>4000</v>
      </c>
      <c r="E280" s="19">
        <f t="shared" si="46"/>
        <v>4000</v>
      </c>
      <c r="F280" s="145"/>
      <c r="G280" s="165"/>
      <c r="H280" s="7"/>
      <c r="I280" s="7"/>
      <c r="J280" s="7"/>
      <c r="K280" s="7"/>
      <c r="L280" s="7"/>
      <c r="M280" s="7"/>
      <c r="N280" s="7"/>
      <c r="O280" s="7"/>
    </row>
    <row r="281" spans="1:15" ht="13.5" thickBot="1" x14ac:dyDescent="0.25">
      <c r="A281" s="24" t="s">
        <v>47</v>
      </c>
      <c r="B281" s="25">
        <v>5209</v>
      </c>
      <c r="C281" s="25">
        <v>3800</v>
      </c>
      <c r="D281" s="25">
        <v>4000</v>
      </c>
      <c r="E281" s="25">
        <v>4000</v>
      </c>
      <c r="F281" s="145"/>
      <c r="G281" s="165"/>
      <c r="H281" s="7"/>
      <c r="I281" s="7"/>
      <c r="J281" s="7"/>
      <c r="K281" s="7"/>
      <c r="L281" s="7"/>
      <c r="M281" s="7"/>
      <c r="N281" s="7"/>
      <c r="O281" s="7"/>
    </row>
    <row r="282" spans="1:15" ht="13.5" thickBot="1" x14ac:dyDescent="0.25">
      <c r="A282" s="24" t="s">
        <v>48</v>
      </c>
      <c r="B282" s="25"/>
      <c r="C282" s="25"/>
      <c r="D282" s="25"/>
      <c r="E282" s="25"/>
      <c r="F282" s="145"/>
      <c r="G282" s="165"/>
      <c r="H282" s="7"/>
      <c r="I282" s="7"/>
      <c r="J282" s="7"/>
      <c r="K282" s="7"/>
      <c r="L282" s="7"/>
      <c r="M282" s="7"/>
      <c r="N282" s="7"/>
      <c r="O282" s="7"/>
    </row>
    <row r="283" spans="1:15" ht="13.5" thickBot="1" x14ac:dyDescent="0.25">
      <c r="A283" s="23" t="s">
        <v>25</v>
      </c>
      <c r="B283" s="19"/>
      <c r="C283" s="19"/>
      <c r="D283" s="19"/>
      <c r="E283" s="19"/>
      <c r="F283" s="145"/>
      <c r="G283" s="165"/>
      <c r="H283" s="7"/>
      <c r="I283" s="7"/>
      <c r="J283" s="7"/>
      <c r="K283" s="7"/>
      <c r="L283" s="7"/>
      <c r="M283" s="7"/>
      <c r="N283" s="7"/>
      <c r="O283" s="7"/>
    </row>
    <row r="284" spans="1:15" ht="13.5" thickBot="1" x14ac:dyDescent="0.25">
      <c r="A284" s="24" t="s">
        <v>47</v>
      </c>
      <c r="B284" s="19"/>
      <c r="C284" s="19"/>
      <c r="D284" s="19"/>
      <c r="E284" s="19"/>
      <c r="F284" s="145"/>
      <c r="G284" s="165"/>
      <c r="H284" s="7"/>
      <c r="I284" s="7"/>
      <c r="J284" s="7"/>
      <c r="K284" s="7"/>
      <c r="L284" s="7"/>
      <c r="M284" s="7"/>
      <c r="N284" s="7"/>
      <c r="O284" s="7"/>
    </row>
    <row r="285" spans="1:15" ht="13.5" thickBot="1" x14ac:dyDescent="0.25">
      <c r="A285" s="24" t="s">
        <v>48</v>
      </c>
      <c r="B285" s="19"/>
      <c r="C285" s="19"/>
      <c r="D285" s="19"/>
      <c r="E285" s="19"/>
      <c r="F285" s="145"/>
      <c r="G285" s="165"/>
      <c r="H285" s="7"/>
      <c r="I285" s="7"/>
      <c r="J285" s="7"/>
      <c r="K285" s="7"/>
      <c r="L285" s="7"/>
      <c r="M285" s="7"/>
      <c r="N285" s="7"/>
      <c r="O285" s="7"/>
    </row>
    <row r="286" spans="1:15" ht="26.25" thickBot="1" x14ac:dyDescent="0.25">
      <c r="A286" s="23" t="s">
        <v>3</v>
      </c>
      <c r="B286" s="19">
        <f>+B287+B288</f>
        <v>50</v>
      </c>
      <c r="C286" s="19">
        <f t="shared" ref="C286:E286" si="47">+C287+C288</f>
        <v>0</v>
      </c>
      <c r="D286" s="19">
        <f t="shared" si="47"/>
        <v>0</v>
      </c>
      <c r="E286" s="19">
        <f t="shared" si="47"/>
        <v>0</v>
      </c>
      <c r="F286" s="145"/>
      <c r="G286" s="165"/>
      <c r="H286" s="7"/>
      <c r="I286" s="7"/>
      <c r="J286" s="7"/>
      <c r="K286" s="7"/>
      <c r="L286" s="7"/>
      <c r="M286" s="7"/>
      <c r="N286" s="7"/>
      <c r="O286" s="7"/>
    </row>
    <row r="287" spans="1:15" ht="13.5" thickBot="1" x14ac:dyDescent="0.25">
      <c r="A287" s="24" t="s">
        <v>47</v>
      </c>
      <c r="B287" s="19">
        <v>50</v>
      </c>
      <c r="C287" s="19"/>
      <c r="D287" s="19"/>
      <c r="E287" s="19"/>
      <c r="F287" s="145"/>
      <c r="G287" s="165"/>
      <c r="H287" s="7"/>
      <c r="I287" s="7"/>
      <c r="J287" s="7"/>
      <c r="K287" s="7"/>
      <c r="L287" s="7"/>
      <c r="M287" s="7"/>
      <c r="N287" s="7"/>
      <c r="O287" s="7"/>
    </row>
    <row r="288" spans="1:15" ht="13.5" thickBot="1" x14ac:dyDescent="0.25">
      <c r="A288" s="24" t="s">
        <v>48</v>
      </c>
      <c r="B288" s="19"/>
      <c r="C288" s="19"/>
      <c r="D288" s="19"/>
      <c r="E288" s="19"/>
      <c r="F288" s="145"/>
      <c r="G288" s="165"/>
      <c r="H288" s="7"/>
      <c r="I288" s="7"/>
      <c r="J288" s="7"/>
      <c r="K288" s="7"/>
      <c r="L288" s="7"/>
      <c r="M288" s="7"/>
      <c r="N288" s="7"/>
      <c r="O288" s="7"/>
    </row>
    <row r="289" spans="1:15" ht="13.5" thickBot="1" x14ac:dyDescent="0.25">
      <c r="A289" s="33" t="s">
        <v>69</v>
      </c>
      <c r="B289" s="36">
        <f>B286+B283+B280+B277+B274+B271+B268</f>
        <v>41641</v>
      </c>
      <c r="C289" s="36">
        <f t="shared" ref="C289:E289" si="48">C286+C283+C280+C277+C274+C271+C268</f>
        <v>42250</v>
      </c>
      <c r="D289" s="36">
        <f t="shared" si="48"/>
        <v>42750</v>
      </c>
      <c r="E289" s="36">
        <f t="shared" si="48"/>
        <v>42750</v>
      </c>
      <c r="F289" s="145"/>
      <c r="G289" s="165"/>
      <c r="H289" s="7"/>
      <c r="I289" s="7"/>
      <c r="J289" s="7"/>
      <c r="K289" s="7"/>
      <c r="L289" s="7"/>
      <c r="M289" s="7"/>
      <c r="N289" s="7"/>
      <c r="O289" s="7"/>
    </row>
    <row r="290" spans="1:15" ht="13.5" thickBot="1" x14ac:dyDescent="0.25">
      <c r="A290" s="29" t="s">
        <v>31</v>
      </c>
      <c r="B290" s="34">
        <f>IF(B289-B260=0,0,"Error")</f>
        <v>0</v>
      </c>
      <c r="C290" s="34">
        <f>IF(C289-C260=0,0,"Error")</f>
        <v>0</v>
      </c>
      <c r="D290" s="34">
        <f>IF(D289-D260=0,0,"Error")</f>
        <v>0</v>
      </c>
      <c r="E290" s="34">
        <f>IF(E289-E260=0,0,"Error")</f>
        <v>0</v>
      </c>
      <c r="F290" s="145"/>
      <c r="G290" s="165"/>
      <c r="H290" s="7"/>
      <c r="I290" s="7"/>
      <c r="J290" s="7"/>
      <c r="K290" s="7"/>
      <c r="L290" s="7"/>
      <c r="M290" s="7"/>
      <c r="N290" s="7"/>
      <c r="O290" s="7"/>
    </row>
    <row r="291" spans="1:15" ht="36" customHeight="1" thickBot="1" x14ac:dyDescent="0.25">
      <c r="A291" s="164" t="s">
        <v>121</v>
      </c>
      <c r="B291" s="338" t="s">
        <v>70</v>
      </c>
      <c r="C291" s="339"/>
      <c r="D291" s="339"/>
      <c r="E291" s="340"/>
      <c r="F291" s="145" t="s">
        <v>122</v>
      </c>
      <c r="G291" s="165"/>
      <c r="H291" s="7"/>
      <c r="I291" s="7"/>
      <c r="J291" s="7"/>
      <c r="K291" s="7"/>
      <c r="L291" s="7"/>
      <c r="M291" s="7"/>
      <c r="N291" s="7"/>
      <c r="O291" s="7"/>
    </row>
    <row r="292" spans="1:15" ht="36" customHeight="1" thickBot="1" x14ac:dyDescent="0.25">
      <c r="A292" s="14" t="s">
        <v>9</v>
      </c>
      <c r="B292" s="343" t="s">
        <v>71</v>
      </c>
      <c r="C292" s="344"/>
      <c r="D292" s="344"/>
      <c r="E292" s="345"/>
      <c r="F292" s="145"/>
      <c r="G292" s="165"/>
      <c r="H292" s="7"/>
      <c r="I292" s="7"/>
      <c r="J292" s="7"/>
      <c r="K292" s="7"/>
      <c r="L292" s="7"/>
      <c r="M292" s="7"/>
      <c r="N292" s="7"/>
      <c r="O292" s="7"/>
    </row>
    <row r="293" spans="1:15" ht="13.5" thickBot="1" x14ac:dyDescent="0.25">
      <c r="A293" s="14" t="s">
        <v>14</v>
      </c>
      <c r="B293" s="342" t="s">
        <v>46</v>
      </c>
      <c r="C293" s="342"/>
      <c r="D293" s="342"/>
      <c r="E293" s="342"/>
      <c r="F293" s="145"/>
      <c r="G293" s="165"/>
      <c r="H293" s="7"/>
      <c r="I293" s="7"/>
      <c r="J293" s="7"/>
      <c r="K293" s="7"/>
      <c r="L293" s="7"/>
      <c r="M293" s="7"/>
      <c r="N293" s="7"/>
      <c r="O293" s="7"/>
    </row>
    <row r="294" spans="1:15" x14ac:dyDescent="0.2">
      <c r="A294" s="314"/>
      <c r="B294" s="10">
        <v>2019</v>
      </c>
      <c r="C294" s="10">
        <v>2020</v>
      </c>
      <c r="D294" s="10">
        <v>2021</v>
      </c>
      <c r="E294" s="10">
        <v>2022</v>
      </c>
      <c r="F294" s="145"/>
      <c r="G294" s="165"/>
      <c r="H294" s="7"/>
      <c r="I294" s="7"/>
      <c r="J294" s="7"/>
      <c r="K294" s="7"/>
      <c r="L294" s="7"/>
      <c r="M294" s="7"/>
      <c r="N294" s="7"/>
      <c r="O294" s="7"/>
    </row>
    <row r="295" spans="1:15" ht="26.25" thickBot="1" x14ac:dyDescent="0.25">
      <c r="A295" s="315"/>
      <c r="B295" s="17" t="s">
        <v>5</v>
      </c>
      <c r="C295" s="17" t="s">
        <v>6</v>
      </c>
      <c r="D295" s="17" t="s">
        <v>6</v>
      </c>
      <c r="E295" s="17" t="s">
        <v>6</v>
      </c>
      <c r="F295" s="145"/>
      <c r="G295" s="165"/>
      <c r="H295" s="7"/>
      <c r="I295" s="7"/>
      <c r="J295" s="7"/>
      <c r="K295" s="7"/>
      <c r="L295" s="7"/>
      <c r="M295" s="7"/>
      <c r="N295" s="7"/>
      <c r="O295" s="7"/>
    </row>
    <row r="296" spans="1:15" ht="13.5" thickBot="1" x14ac:dyDescent="0.25">
      <c r="A296" s="14" t="s">
        <v>8</v>
      </c>
      <c r="B296" s="18">
        <v>45</v>
      </c>
      <c r="C296" s="18">
        <v>45</v>
      </c>
      <c r="D296" s="18">
        <v>45</v>
      </c>
      <c r="E296" s="18">
        <v>45</v>
      </c>
      <c r="F296" s="145"/>
      <c r="G296" s="165"/>
      <c r="H296" s="7"/>
      <c r="I296" s="7"/>
      <c r="J296" s="7"/>
      <c r="K296" s="7"/>
      <c r="L296" s="7"/>
      <c r="M296" s="7"/>
      <c r="N296" s="7"/>
      <c r="O296" s="7"/>
    </row>
    <row r="297" spans="1:15" ht="13.5" thickBot="1" x14ac:dyDescent="0.25">
      <c r="A297" s="14" t="s">
        <v>15</v>
      </c>
      <c r="B297" s="18">
        <v>44050</v>
      </c>
      <c r="C297" s="18">
        <v>45800</v>
      </c>
      <c r="D297" s="18">
        <v>45800</v>
      </c>
      <c r="E297" s="18">
        <v>45800</v>
      </c>
      <c r="F297" s="145"/>
      <c r="G297" s="170"/>
      <c r="H297" s="7"/>
      <c r="I297" s="7"/>
      <c r="J297" s="7"/>
      <c r="K297" s="7"/>
      <c r="L297" s="7"/>
      <c r="M297" s="7"/>
      <c r="N297" s="7"/>
      <c r="O297" s="7"/>
    </row>
    <row r="298" spans="1:15" ht="13.5" thickBot="1" x14ac:dyDescent="0.25">
      <c r="A298" s="14" t="s">
        <v>23</v>
      </c>
      <c r="B298" s="20">
        <f>B297/B296</f>
        <v>978.88888888888891</v>
      </c>
      <c r="C298" s="20">
        <f>C297/C296</f>
        <v>1017.7777777777778</v>
      </c>
      <c r="D298" s="20">
        <f>D297/D296</f>
        <v>1017.7777777777778</v>
      </c>
      <c r="E298" s="20">
        <f>E297/E296</f>
        <v>1017.7777777777778</v>
      </c>
      <c r="F298" s="145"/>
      <c r="G298" s="165"/>
      <c r="H298" s="7"/>
      <c r="I298" s="7"/>
      <c r="J298" s="7"/>
      <c r="K298" s="7"/>
      <c r="L298" s="7"/>
      <c r="M298" s="7"/>
      <c r="N298" s="7"/>
      <c r="O298" s="7"/>
    </row>
    <row r="299" spans="1:15" ht="13.5" thickBot="1" x14ac:dyDescent="0.25">
      <c r="A299" s="14" t="s">
        <v>16</v>
      </c>
      <c r="B299" s="133"/>
      <c r="C299" s="21">
        <f>C296/B296-1</f>
        <v>0</v>
      </c>
      <c r="D299" s="21">
        <f>D296/C296-1</f>
        <v>0</v>
      </c>
      <c r="E299" s="21">
        <f>E296/D296-1</f>
        <v>0</v>
      </c>
      <c r="F299" s="145"/>
      <c r="G299" s="165"/>
      <c r="H299" s="7"/>
      <c r="I299" s="7"/>
      <c r="J299" s="7"/>
      <c r="K299" s="7"/>
      <c r="L299" s="7"/>
      <c r="M299" s="7"/>
      <c r="N299" s="7"/>
      <c r="O299" s="7"/>
    </row>
    <row r="300" spans="1:15" ht="26.25" thickBot="1" x14ac:dyDescent="0.25">
      <c r="A300" s="14" t="s">
        <v>17</v>
      </c>
      <c r="B300" s="133"/>
      <c r="C300" s="21">
        <f>C297/B297-1</f>
        <v>3.9727582292849117E-2</v>
      </c>
      <c r="D300" s="21">
        <f t="shared" ref="D300:E301" si="49">D297/C297-1</f>
        <v>0</v>
      </c>
      <c r="E300" s="21">
        <f t="shared" si="49"/>
        <v>0</v>
      </c>
      <c r="F300" s="145"/>
      <c r="G300" s="165"/>
      <c r="H300" s="7"/>
      <c r="I300" s="7"/>
      <c r="J300" s="7"/>
      <c r="K300" s="7"/>
      <c r="L300" s="7"/>
      <c r="M300" s="7"/>
      <c r="N300" s="7"/>
      <c r="O300" s="7"/>
    </row>
    <row r="301" spans="1:15" ht="26.25" thickBot="1" x14ac:dyDescent="0.25">
      <c r="A301" s="14" t="s">
        <v>18</v>
      </c>
      <c r="B301" s="133"/>
      <c r="C301" s="21">
        <f>C298/B298-1</f>
        <v>3.9727582292849117E-2</v>
      </c>
      <c r="D301" s="21">
        <f t="shared" si="49"/>
        <v>0</v>
      </c>
      <c r="E301" s="21">
        <f t="shared" si="49"/>
        <v>0</v>
      </c>
      <c r="F301" s="145"/>
      <c r="G301" s="165"/>
      <c r="H301" s="7"/>
      <c r="I301" s="7"/>
      <c r="J301" s="7"/>
      <c r="K301" s="7"/>
      <c r="L301" s="7"/>
      <c r="M301" s="7"/>
      <c r="N301" s="7"/>
      <c r="O301" s="7"/>
    </row>
    <row r="302" spans="1:15" ht="13.5" thickBot="1" x14ac:dyDescent="0.25">
      <c r="A302" s="316" t="s">
        <v>195</v>
      </c>
      <c r="B302" s="317"/>
      <c r="C302" s="317"/>
      <c r="D302" s="317"/>
      <c r="E302" s="318"/>
      <c r="F302" s="145"/>
      <c r="G302" s="165"/>
      <c r="H302" s="7"/>
      <c r="I302" s="7"/>
      <c r="J302" s="7"/>
      <c r="K302" s="7"/>
      <c r="L302" s="7"/>
      <c r="M302" s="7"/>
      <c r="N302" s="7"/>
      <c r="O302" s="7"/>
    </row>
    <row r="303" spans="1:15" x14ac:dyDescent="0.2">
      <c r="A303" s="314"/>
      <c r="B303" s="10">
        <v>2018</v>
      </c>
      <c r="C303" s="10">
        <v>2019</v>
      </c>
      <c r="D303" s="10">
        <v>2020</v>
      </c>
      <c r="E303" s="10">
        <v>2021</v>
      </c>
      <c r="F303" s="145"/>
      <c r="G303" s="165"/>
      <c r="H303" s="7"/>
      <c r="I303" s="7"/>
      <c r="J303" s="7"/>
      <c r="K303" s="7"/>
      <c r="L303" s="7"/>
      <c r="M303" s="7"/>
      <c r="N303" s="7"/>
      <c r="O303" s="7"/>
    </row>
    <row r="304" spans="1:15" ht="26.25" thickBot="1" x14ac:dyDescent="0.25">
      <c r="A304" s="315"/>
      <c r="B304" s="17" t="s">
        <v>5</v>
      </c>
      <c r="C304" s="17" t="s">
        <v>6</v>
      </c>
      <c r="D304" s="17" t="s">
        <v>6</v>
      </c>
      <c r="E304" s="17" t="s">
        <v>6</v>
      </c>
      <c r="F304" s="145"/>
      <c r="G304" s="165"/>
      <c r="H304" s="7"/>
      <c r="I304" s="7"/>
      <c r="J304" s="7"/>
      <c r="K304" s="7"/>
      <c r="L304" s="7"/>
      <c r="M304" s="7"/>
      <c r="N304" s="7"/>
      <c r="O304" s="7"/>
    </row>
    <row r="305" spans="1:15" ht="13.5" thickBot="1" x14ac:dyDescent="0.25">
      <c r="A305" s="23" t="s">
        <v>0</v>
      </c>
      <c r="B305" s="19">
        <f>B306+B307</f>
        <v>30400</v>
      </c>
      <c r="C305" s="19">
        <f t="shared" ref="C305:E305" si="50">C306+C307</f>
        <v>32600</v>
      </c>
      <c r="D305" s="19">
        <f t="shared" si="50"/>
        <v>32600</v>
      </c>
      <c r="E305" s="19">
        <f t="shared" si="50"/>
        <v>32600</v>
      </c>
      <c r="F305" s="145"/>
      <c r="G305" s="165"/>
      <c r="H305" s="7"/>
      <c r="I305" s="7"/>
      <c r="J305" s="7"/>
      <c r="K305" s="7"/>
      <c r="L305" s="7"/>
      <c r="M305" s="7"/>
      <c r="N305" s="7"/>
      <c r="O305" s="7"/>
    </row>
    <row r="306" spans="1:15" ht="13.5" thickBot="1" x14ac:dyDescent="0.25">
      <c r="A306" s="24" t="s">
        <v>47</v>
      </c>
      <c r="B306" s="25">
        <v>30400</v>
      </c>
      <c r="C306" s="25">
        <v>32600</v>
      </c>
      <c r="D306" s="25">
        <v>32600</v>
      </c>
      <c r="E306" s="25">
        <v>32600</v>
      </c>
      <c r="F306" s="145"/>
      <c r="G306" s="165"/>
      <c r="H306" s="7"/>
      <c r="I306" s="7"/>
      <c r="J306" s="7"/>
      <c r="K306" s="7"/>
      <c r="L306" s="7"/>
      <c r="M306" s="7"/>
      <c r="N306" s="7"/>
      <c r="O306" s="7"/>
    </row>
    <row r="307" spans="1:15" ht="13.5" thickBot="1" x14ac:dyDescent="0.25">
      <c r="A307" s="24" t="s">
        <v>48</v>
      </c>
      <c r="B307" s="25"/>
      <c r="C307" s="32"/>
      <c r="D307" s="32"/>
      <c r="E307" s="32"/>
      <c r="F307" s="145"/>
      <c r="G307" s="165"/>
      <c r="H307" s="7"/>
      <c r="I307" s="7"/>
      <c r="J307" s="7"/>
      <c r="K307" s="7"/>
      <c r="L307" s="7"/>
      <c r="M307" s="7"/>
      <c r="N307" s="7"/>
      <c r="O307" s="7"/>
    </row>
    <row r="308" spans="1:15" ht="26.25" thickBot="1" x14ac:dyDescent="0.25">
      <c r="A308" s="23" t="s">
        <v>28</v>
      </c>
      <c r="B308" s="19">
        <f>B309+B310</f>
        <v>5050</v>
      </c>
      <c r="C308" s="19">
        <f t="shared" ref="C308:E308" si="51">C309+C310</f>
        <v>5400</v>
      </c>
      <c r="D308" s="19">
        <f t="shared" si="51"/>
        <v>5400</v>
      </c>
      <c r="E308" s="19">
        <f t="shared" si="51"/>
        <v>5400</v>
      </c>
      <c r="F308" s="145"/>
      <c r="G308" s="165"/>
      <c r="H308" s="7"/>
      <c r="I308" s="7"/>
      <c r="J308" s="7"/>
      <c r="K308" s="7"/>
      <c r="L308" s="7"/>
      <c r="M308" s="7"/>
      <c r="N308" s="7"/>
      <c r="O308" s="7"/>
    </row>
    <row r="309" spans="1:15" ht="13.5" thickBot="1" x14ac:dyDescent="0.25">
      <c r="A309" s="24" t="s">
        <v>47</v>
      </c>
      <c r="B309" s="25">
        <v>5050</v>
      </c>
      <c r="C309" s="25">
        <v>5400</v>
      </c>
      <c r="D309" s="25">
        <v>5400</v>
      </c>
      <c r="E309" s="25">
        <v>5400</v>
      </c>
      <c r="F309" s="145"/>
      <c r="G309" s="165"/>
      <c r="H309" s="7"/>
      <c r="I309" s="7"/>
      <c r="J309" s="7"/>
      <c r="K309" s="7"/>
      <c r="L309" s="7"/>
      <c r="M309" s="7"/>
      <c r="N309" s="7"/>
      <c r="O309" s="7"/>
    </row>
    <row r="310" spans="1:15" ht="13.5" thickBot="1" x14ac:dyDescent="0.25">
      <c r="A310" s="24" t="s">
        <v>48</v>
      </c>
      <c r="B310" s="25"/>
      <c r="C310" s="25"/>
      <c r="D310" s="25"/>
      <c r="E310" s="25"/>
      <c r="F310" s="145"/>
      <c r="G310" s="165"/>
      <c r="H310" s="7"/>
      <c r="I310" s="7"/>
      <c r="J310" s="7"/>
      <c r="K310" s="7"/>
      <c r="L310" s="7"/>
      <c r="M310" s="7"/>
      <c r="N310" s="7"/>
      <c r="O310" s="7"/>
    </row>
    <row r="311" spans="1:15" ht="13.5" thickBot="1" x14ac:dyDescent="0.25">
      <c r="A311" s="23" t="s">
        <v>1</v>
      </c>
      <c r="B311" s="19">
        <f>B312+B313</f>
        <v>5800</v>
      </c>
      <c r="C311" s="19">
        <f t="shared" ref="C311:E311" si="52">C312+C313</f>
        <v>5800</v>
      </c>
      <c r="D311" s="19">
        <f t="shared" si="52"/>
        <v>5800</v>
      </c>
      <c r="E311" s="19">
        <f t="shared" si="52"/>
        <v>5800</v>
      </c>
      <c r="F311" s="145"/>
      <c r="G311" s="165"/>
      <c r="H311" s="7"/>
      <c r="I311" s="7"/>
      <c r="J311" s="7"/>
      <c r="K311" s="7"/>
      <c r="L311" s="7"/>
      <c r="M311" s="7"/>
      <c r="N311" s="7"/>
      <c r="O311" s="7"/>
    </row>
    <row r="312" spans="1:15" ht="13.5" thickBot="1" x14ac:dyDescent="0.25">
      <c r="A312" s="24" t="s">
        <v>47</v>
      </c>
      <c r="B312" s="25">
        <v>5400</v>
      </c>
      <c r="C312" s="25">
        <v>5400</v>
      </c>
      <c r="D312" s="25">
        <v>5400</v>
      </c>
      <c r="E312" s="25">
        <v>5400</v>
      </c>
      <c r="F312" s="145"/>
      <c r="G312" s="165"/>
      <c r="H312" s="7"/>
      <c r="I312" s="7"/>
      <c r="J312" s="7"/>
      <c r="K312" s="7"/>
      <c r="L312" s="7"/>
      <c r="M312" s="7"/>
      <c r="N312" s="7"/>
      <c r="O312" s="7"/>
    </row>
    <row r="313" spans="1:15" ht="13.5" thickBot="1" x14ac:dyDescent="0.25">
      <c r="A313" s="24" t="s">
        <v>48</v>
      </c>
      <c r="B313" s="25">
        <v>400</v>
      </c>
      <c r="C313" s="25">
        <v>400</v>
      </c>
      <c r="D313" s="25">
        <v>400</v>
      </c>
      <c r="E313" s="25">
        <v>400</v>
      </c>
      <c r="F313" s="145"/>
      <c r="G313" s="165"/>
      <c r="H313" s="7"/>
      <c r="I313" s="7"/>
      <c r="J313" s="7"/>
      <c r="K313" s="7"/>
      <c r="L313" s="7"/>
      <c r="M313" s="7"/>
      <c r="N313" s="7"/>
      <c r="O313" s="7"/>
    </row>
    <row r="314" spans="1:15" ht="13.5" thickBot="1" x14ac:dyDescent="0.25">
      <c r="A314" s="23" t="s">
        <v>2</v>
      </c>
      <c r="B314" s="19">
        <f>B315+B316</f>
        <v>0</v>
      </c>
      <c r="C314" s="19">
        <f t="shared" ref="C314:E314" si="53">C315+C316</f>
        <v>0</v>
      </c>
      <c r="D314" s="19">
        <f t="shared" si="53"/>
        <v>0</v>
      </c>
      <c r="E314" s="19">
        <f t="shared" si="53"/>
        <v>0</v>
      </c>
      <c r="F314" s="145"/>
      <c r="G314" s="165"/>
      <c r="H314" s="7"/>
      <c r="I314" s="7"/>
      <c r="J314" s="7"/>
      <c r="K314" s="7"/>
      <c r="L314" s="7"/>
      <c r="M314" s="7"/>
      <c r="N314" s="7"/>
      <c r="O314" s="7"/>
    </row>
    <row r="315" spans="1:15" ht="13.5" thickBot="1" x14ac:dyDescent="0.25">
      <c r="A315" s="24" t="s">
        <v>47</v>
      </c>
      <c r="B315" s="19"/>
      <c r="C315" s="19"/>
      <c r="D315" s="19"/>
      <c r="E315" s="19"/>
      <c r="F315" s="145"/>
      <c r="G315" s="165"/>
      <c r="H315" s="7"/>
      <c r="I315" s="7"/>
      <c r="J315" s="7"/>
      <c r="K315" s="7"/>
      <c r="L315" s="7"/>
      <c r="M315" s="7"/>
      <c r="N315" s="7"/>
      <c r="O315" s="7"/>
    </row>
    <row r="316" spans="1:15" ht="13.5" thickBot="1" x14ac:dyDescent="0.25">
      <c r="A316" s="24" t="s">
        <v>48</v>
      </c>
      <c r="B316" s="19"/>
      <c r="C316" s="19"/>
      <c r="D316" s="19"/>
      <c r="E316" s="19"/>
      <c r="F316" s="145"/>
      <c r="G316" s="165"/>
      <c r="H316" s="7"/>
      <c r="I316" s="7"/>
      <c r="J316" s="7"/>
      <c r="K316" s="7"/>
      <c r="L316" s="7"/>
      <c r="M316" s="7"/>
      <c r="N316" s="7"/>
      <c r="O316" s="7"/>
    </row>
    <row r="317" spans="1:15" ht="26.25" thickBot="1" x14ac:dyDescent="0.25">
      <c r="A317" s="23" t="s">
        <v>24</v>
      </c>
      <c r="B317" s="19">
        <f>B318+B319</f>
        <v>2800</v>
      </c>
      <c r="C317" s="19">
        <f t="shared" ref="C317:E317" si="54">C318+C319</f>
        <v>2000</v>
      </c>
      <c r="D317" s="19">
        <f t="shared" si="54"/>
        <v>2000</v>
      </c>
      <c r="E317" s="19">
        <f t="shared" si="54"/>
        <v>2000</v>
      </c>
      <c r="F317" s="145"/>
      <c r="G317" s="165"/>
      <c r="H317" s="7"/>
      <c r="I317" s="7"/>
      <c r="J317" s="7"/>
      <c r="K317" s="7"/>
      <c r="L317" s="7"/>
      <c r="M317" s="7"/>
      <c r="N317" s="7"/>
      <c r="O317" s="7"/>
    </row>
    <row r="318" spans="1:15" ht="13.5" thickBot="1" x14ac:dyDescent="0.25">
      <c r="A318" s="24" t="s">
        <v>47</v>
      </c>
      <c r="B318" s="25">
        <v>2800</v>
      </c>
      <c r="C318" s="25">
        <v>2000</v>
      </c>
      <c r="D318" s="25">
        <v>2000</v>
      </c>
      <c r="E318" s="25">
        <v>2000</v>
      </c>
      <c r="F318" s="145"/>
      <c r="G318" s="165"/>
      <c r="H318" s="7"/>
      <c r="I318" s="7"/>
      <c r="J318" s="7"/>
      <c r="K318" s="7"/>
      <c r="L318" s="7"/>
      <c r="M318" s="7"/>
      <c r="N318" s="7"/>
      <c r="O318" s="7"/>
    </row>
    <row r="319" spans="1:15" ht="13.5" thickBot="1" x14ac:dyDescent="0.25">
      <c r="A319" s="24" t="s">
        <v>48</v>
      </c>
      <c r="B319" s="25"/>
      <c r="C319" s="25"/>
      <c r="D319" s="25"/>
      <c r="E319" s="25"/>
      <c r="F319" s="145"/>
      <c r="G319" s="165"/>
      <c r="H319" s="7"/>
      <c r="I319" s="7"/>
      <c r="J319" s="7"/>
      <c r="K319" s="7"/>
      <c r="L319" s="7"/>
      <c r="M319" s="7"/>
      <c r="N319" s="7"/>
      <c r="O319" s="7"/>
    </row>
    <row r="320" spans="1:15" ht="13.5" thickBot="1" x14ac:dyDescent="0.25">
      <c r="A320" s="23" t="s">
        <v>25</v>
      </c>
      <c r="B320" s="19">
        <f>B321+B322</f>
        <v>0</v>
      </c>
      <c r="C320" s="19">
        <f t="shared" ref="C320:E320" si="55">C321+C322</f>
        <v>0</v>
      </c>
      <c r="D320" s="19">
        <f t="shared" si="55"/>
        <v>0</v>
      </c>
      <c r="E320" s="19">
        <f t="shared" si="55"/>
        <v>0</v>
      </c>
      <c r="F320" s="145"/>
      <c r="G320" s="165"/>
      <c r="H320" s="7"/>
      <c r="I320" s="7"/>
      <c r="J320" s="7"/>
      <c r="K320" s="7"/>
      <c r="L320" s="7"/>
      <c r="M320" s="7"/>
      <c r="N320" s="7"/>
      <c r="O320" s="7"/>
    </row>
    <row r="321" spans="1:15" ht="13.5" thickBot="1" x14ac:dyDescent="0.25">
      <c r="A321" s="24" t="s">
        <v>47</v>
      </c>
      <c r="B321" s="19"/>
      <c r="C321" s="19"/>
      <c r="D321" s="19"/>
      <c r="E321" s="19"/>
      <c r="F321" s="145"/>
      <c r="G321" s="165"/>
      <c r="H321" s="7"/>
      <c r="I321" s="7"/>
      <c r="J321" s="7"/>
      <c r="K321" s="7"/>
      <c r="L321" s="7"/>
      <c r="M321" s="7"/>
      <c r="N321" s="7"/>
      <c r="O321" s="7"/>
    </row>
    <row r="322" spans="1:15" ht="13.5" thickBot="1" x14ac:dyDescent="0.25">
      <c r="A322" s="24" t="s">
        <v>48</v>
      </c>
      <c r="B322" s="19"/>
      <c r="C322" s="19"/>
      <c r="D322" s="19"/>
      <c r="E322" s="19"/>
      <c r="F322" s="145"/>
      <c r="G322" s="165"/>
      <c r="H322" s="7"/>
      <c r="I322" s="7"/>
      <c r="J322" s="7"/>
      <c r="K322" s="7"/>
      <c r="L322" s="7"/>
      <c r="M322" s="7"/>
      <c r="N322" s="7"/>
      <c r="O322" s="7"/>
    </row>
    <row r="323" spans="1:15" ht="26.25" thickBot="1" x14ac:dyDescent="0.25">
      <c r="A323" s="23" t="s">
        <v>3</v>
      </c>
      <c r="B323" s="19">
        <f>B324+B325</f>
        <v>0</v>
      </c>
      <c r="C323" s="19">
        <f t="shared" ref="C323:E323" si="56">C324+C325</f>
        <v>0</v>
      </c>
      <c r="D323" s="19">
        <f t="shared" si="56"/>
        <v>0</v>
      </c>
      <c r="E323" s="19">
        <f t="shared" si="56"/>
        <v>0</v>
      </c>
      <c r="F323" s="145"/>
      <c r="G323" s="165"/>
      <c r="H323" s="7"/>
      <c r="I323" s="7"/>
      <c r="J323" s="7"/>
      <c r="K323" s="7"/>
      <c r="L323" s="7"/>
      <c r="M323" s="7"/>
      <c r="N323" s="7"/>
      <c r="O323" s="7"/>
    </row>
    <row r="324" spans="1:15" ht="13.5" thickBot="1" x14ac:dyDescent="0.25">
      <c r="A324" s="24" t="s">
        <v>47</v>
      </c>
      <c r="B324" s="19"/>
      <c r="C324" s="19"/>
      <c r="D324" s="19"/>
      <c r="E324" s="19"/>
      <c r="F324" s="145"/>
      <c r="G324" s="165"/>
      <c r="H324" s="7"/>
      <c r="I324" s="7"/>
      <c r="J324" s="7"/>
      <c r="K324" s="7"/>
      <c r="L324" s="7"/>
      <c r="M324" s="7"/>
      <c r="N324" s="7"/>
      <c r="O324" s="7"/>
    </row>
    <row r="325" spans="1:15" ht="13.5" thickBot="1" x14ac:dyDescent="0.25">
      <c r="A325" s="24" t="s">
        <v>48</v>
      </c>
      <c r="B325" s="45"/>
      <c r="C325" s="36"/>
      <c r="D325" s="36"/>
      <c r="E325" s="36"/>
      <c r="F325" s="145"/>
      <c r="G325" s="165"/>
      <c r="H325" s="7"/>
      <c r="I325" s="7"/>
      <c r="J325" s="7"/>
      <c r="K325" s="7"/>
      <c r="L325" s="7"/>
      <c r="M325" s="7"/>
      <c r="N325" s="7"/>
      <c r="O325" s="7"/>
    </row>
    <row r="326" spans="1:15" ht="13.5" thickBot="1" x14ac:dyDescent="0.25">
      <c r="A326" s="33" t="s">
        <v>72</v>
      </c>
      <c r="B326" s="36">
        <f>B323+B320+B317+B314+B311+B308+B305</f>
        <v>44050</v>
      </c>
      <c r="C326" s="36">
        <f t="shared" ref="C326:E326" si="57">C323+C320+C317+C314+C311+C308+C305</f>
        <v>45800</v>
      </c>
      <c r="D326" s="36">
        <f t="shared" si="57"/>
        <v>45800</v>
      </c>
      <c r="E326" s="36">
        <f t="shared" si="57"/>
        <v>45800</v>
      </c>
      <c r="F326" s="145"/>
      <c r="G326" s="165"/>
      <c r="H326" s="7"/>
      <c r="I326" s="7"/>
      <c r="J326" s="7"/>
      <c r="K326" s="7"/>
      <c r="L326" s="7"/>
      <c r="M326" s="7"/>
      <c r="N326" s="7"/>
      <c r="O326" s="7"/>
    </row>
    <row r="327" spans="1:15" ht="13.5" thickBot="1" x14ac:dyDescent="0.25">
      <c r="A327" s="29" t="s">
        <v>31</v>
      </c>
      <c r="B327" s="34">
        <f>IF(B326-B297=0,0,"Error")</f>
        <v>0</v>
      </c>
      <c r="C327" s="34">
        <f>IF(C326-C297=0,0,"Error")</f>
        <v>0</v>
      </c>
      <c r="D327" s="34">
        <f>IF(D326-D297=0,0,"Error")</f>
        <v>0</v>
      </c>
      <c r="E327" s="34">
        <f>IF(E326-E297=0,0,"Error")</f>
        <v>0</v>
      </c>
      <c r="F327" s="145"/>
      <c r="G327" s="165"/>
      <c r="H327" s="7"/>
      <c r="I327" s="7"/>
      <c r="J327" s="7"/>
      <c r="K327" s="7"/>
      <c r="L327" s="7"/>
      <c r="M327" s="7"/>
      <c r="N327" s="7"/>
      <c r="O327" s="7"/>
    </row>
    <row r="328" spans="1:15" ht="33.75" customHeight="1" thickBot="1" x14ac:dyDescent="0.25">
      <c r="A328" s="164" t="s">
        <v>123</v>
      </c>
      <c r="B328" s="338" t="s">
        <v>73</v>
      </c>
      <c r="C328" s="339"/>
      <c r="D328" s="339"/>
      <c r="E328" s="340"/>
      <c r="F328" s="145" t="s">
        <v>124</v>
      </c>
      <c r="G328" s="165"/>
      <c r="H328" s="7"/>
      <c r="I328" s="7"/>
      <c r="J328" s="7"/>
      <c r="K328" s="7"/>
      <c r="L328" s="7"/>
      <c r="M328" s="7"/>
      <c r="N328" s="7"/>
      <c r="O328" s="7"/>
    </row>
    <row r="329" spans="1:15" ht="25.5" customHeight="1" thickBot="1" x14ac:dyDescent="0.25">
      <c r="A329" s="14" t="s">
        <v>9</v>
      </c>
      <c r="B329" s="324" t="s">
        <v>74</v>
      </c>
      <c r="C329" s="325"/>
      <c r="D329" s="325"/>
      <c r="E329" s="326"/>
      <c r="F329" s="145"/>
      <c r="G329" s="165"/>
      <c r="H329" s="7"/>
      <c r="I329" s="7"/>
      <c r="J329" s="7"/>
      <c r="K329" s="7"/>
      <c r="L329" s="7"/>
      <c r="M329" s="7"/>
      <c r="N329" s="7"/>
      <c r="O329" s="7"/>
    </row>
    <row r="330" spans="1:15" ht="13.5" thickBot="1" x14ac:dyDescent="0.25">
      <c r="A330" s="14" t="s">
        <v>14</v>
      </c>
      <c r="B330" s="342" t="s">
        <v>46</v>
      </c>
      <c r="C330" s="342"/>
      <c r="D330" s="342"/>
      <c r="E330" s="342"/>
      <c r="F330" s="145"/>
      <c r="G330" s="165"/>
      <c r="H330" s="7"/>
      <c r="I330" s="7"/>
      <c r="J330" s="7"/>
      <c r="K330" s="7"/>
      <c r="L330" s="7"/>
      <c r="M330" s="7"/>
      <c r="N330" s="7"/>
      <c r="O330" s="7"/>
    </row>
    <row r="331" spans="1:15" x14ac:dyDescent="0.2">
      <c r="A331" s="314"/>
      <c r="B331" s="10">
        <v>2019</v>
      </c>
      <c r="C331" s="10">
        <v>2020</v>
      </c>
      <c r="D331" s="10">
        <v>2021</v>
      </c>
      <c r="E331" s="10">
        <v>2022</v>
      </c>
      <c r="F331" s="145"/>
      <c r="G331" s="165"/>
      <c r="H331" s="7"/>
      <c r="I331" s="7"/>
      <c r="J331" s="7"/>
      <c r="K331" s="7"/>
      <c r="L331" s="7"/>
      <c r="M331" s="7"/>
      <c r="N331" s="7"/>
      <c r="O331" s="7"/>
    </row>
    <row r="332" spans="1:15" ht="26.25" thickBot="1" x14ac:dyDescent="0.25">
      <c r="A332" s="315"/>
      <c r="B332" s="17" t="s">
        <v>5</v>
      </c>
      <c r="C332" s="17" t="s">
        <v>6</v>
      </c>
      <c r="D332" s="17" t="s">
        <v>6</v>
      </c>
      <c r="E332" s="17" t="s">
        <v>6</v>
      </c>
      <c r="F332" s="145"/>
      <c r="G332" s="165"/>
      <c r="H332" s="7"/>
      <c r="I332" s="7"/>
      <c r="J332" s="7"/>
      <c r="K332" s="7"/>
      <c r="L332" s="7"/>
      <c r="M332" s="7"/>
      <c r="N332" s="7"/>
      <c r="O332" s="7"/>
    </row>
    <row r="333" spans="1:15" ht="13.5" thickBot="1" x14ac:dyDescent="0.25">
      <c r="A333" s="14" t="s">
        <v>8</v>
      </c>
      <c r="B333" s="18">
        <v>40</v>
      </c>
      <c r="C333" s="18">
        <v>41</v>
      </c>
      <c r="D333" s="18">
        <v>42</v>
      </c>
      <c r="E333" s="18">
        <v>43</v>
      </c>
      <c r="F333" s="145"/>
      <c r="G333" s="165"/>
      <c r="H333" s="7"/>
      <c r="I333" s="7"/>
      <c r="J333" s="7"/>
      <c r="K333" s="7"/>
      <c r="L333" s="7"/>
      <c r="M333" s="7"/>
      <c r="N333" s="7"/>
      <c r="O333" s="7"/>
    </row>
    <row r="334" spans="1:15" ht="13.5" thickBot="1" x14ac:dyDescent="0.25">
      <c r="A334" s="14" t="s">
        <v>15</v>
      </c>
      <c r="B334" s="18">
        <v>17330</v>
      </c>
      <c r="C334" s="18">
        <v>15950</v>
      </c>
      <c r="D334" s="18">
        <v>15950</v>
      </c>
      <c r="E334" s="18">
        <v>15950</v>
      </c>
      <c r="F334" s="145"/>
      <c r="G334" s="165"/>
      <c r="H334" s="7"/>
      <c r="I334" s="7"/>
      <c r="J334" s="7"/>
      <c r="K334" s="7"/>
      <c r="L334" s="7"/>
      <c r="M334" s="7"/>
      <c r="N334" s="7"/>
      <c r="O334" s="7"/>
    </row>
    <row r="335" spans="1:15" ht="13.5" thickBot="1" x14ac:dyDescent="0.25">
      <c r="A335" s="14" t="s">
        <v>23</v>
      </c>
      <c r="B335" s="20">
        <f>B334/B333</f>
        <v>433.25</v>
      </c>
      <c r="C335" s="20">
        <f>C334/C333</f>
        <v>389.02439024390242</v>
      </c>
      <c r="D335" s="20">
        <f>D334/D333</f>
        <v>379.76190476190476</v>
      </c>
      <c r="E335" s="20">
        <f>E334/E333</f>
        <v>370.93023255813955</v>
      </c>
      <c r="F335" s="145"/>
      <c r="G335" s="165"/>
      <c r="H335" s="7"/>
      <c r="I335" s="7"/>
      <c r="J335" s="7"/>
      <c r="K335" s="7"/>
      <c r="L335" s="7"/>
      <c r="M335" s="7"/>
      <c r="N335" s="7"/>
      <c r="O335" s="7"/>
    </row>
    <row r="336" spans="1:15" ht="13.5" thickBot="1" x14ac:dyDescent="0.25">
      <c r="A336" s="14" t="s">
        <v>16</v>
      </c>
      <c r="B336" s="133"/>
      <c r="C336" s="21">
        <f>C333/B333-1</f>
        <v>2.4999999999999911E-2</v>
      </c>
      <c r="D336" s="21">
        <f>D333/C333-1</f>
        <v>2.4390243902439046E-2</v>
      </c>
      <c r="E336" s="21">
        <f>E333/D333-1</f>
        <v>2.3809523809523725E-2</v>
      </c>
      <c r="F336" s="145"/>
      <c r="G336" s="165"/>
      <c r="H336" s="7"/>
      <c r="I336" s="7"/>
      <c r="J336" s="7"/>
      <c r="K336" s="7"/>
      <c r="L336" s="7"/>
      <c r="M336" s="7"/>
      <c r="N336" s="7"/>
      <c r="O336" s="7"/>
    </row>
    <row r="337" spans="1:15" ht="26.25" thickBot="1" x14ac:dyDescent="0.25">
      <c r="A337" s="14" t="s">
        <v>17</v>
      </c>
      <c r="B337" s="133"/>
      <c r="C337" s="21">
        <f>C334/B334-1</f>
        <v>-7.9630698211194506E-2</v>
      </c>
      <c r="D337" s="21">
        <f t="shared" ref="D337:E338" si="58">D334/C334-1</f>
        <v>0</v>
      </c>
      <c r="E337" s="21">
        <f t="shared" si="58"/>
        <v>0</v>
      </c>
      <c r="F337" s="145"/>
      <c r="G337" s="170"/>
      <c r="H337" s="7"/>
      <c r="I337" s="7"/>
      <c r="J337" s="7"/>
      <c r="K337" s="7"/>
      <c r="L337" s="7"/>
      <c r="M337" s="7"/>
      <c r="N337" s="7"/>
      <c r="O337" s="7"/>
    </row>
    <row r="338" spans="1:15" ht="26.25" thickBot="1" x14ac:dyDescent="0.25">
      <c r="A338" s="14" t="s">
        <v>18</v>
      </c>
      <c r="B338" s="133"/>
      <c r="C338" s="21">
        <f>C335/B335-1</f>
        <v>-0.10207872996214096</v>
      </c>
      <c r="D338" s="21">
        <f t="shared" si="58"/>
        <v>-2.3809523809523725E-2</v>
      </c>
      <c r="E338" s="21">
        <f t="shared" si="58"/>
        <v>-2.3255813953488302E-2</v>
      </c>
      <c r="F338" s="145"/>
      <c r="G338" s="165"/>
      <c r="H338" s="7"/>
      <c r="I338" s="7"/>
      <c r="J338" s="7"/>
      <c r="K338" s="7"/>
      <c r="L338" s="7"/>
      <c r="M338" s="7"/>
      <c r="N338" s="7"/>
      <c r="O338" s="7"/>
    </row>
    <row r="339" spans="1:15" ht="13.5" thickBot="1" x14ac:dyDescent="0.25">
      <c r="A339" s="316" t="s">
        <v>196</v>
      </c>
      <c r="B339" s="317"/>
      <c r="C339" s="317"/>
      <c r="D339" s="317"/>
      <c r="E339" s="318"/>
      <c r="F339" s="145"/>
      <c r="G339" s="165"/>
      <c r="H339" s="7"/>
      <c r="I339" s="7"/>
      <c r="J339" s="7"/>
      <c r="K339" s="7"/>
      <c r="L339" s="7"/>
      <c r="M339" s="7"/>
      <c r="N339" s="7"/>
      <c r="O339" s="7"/>
    </row>
    <row r="340" spans="1:15" x14ac:dyDescent="0.2">
      <c r="A340" s="314"/>
      <c r="B340" s="10">
        <v>2019</v>
      </c>
      <c r="C340" s="10">
        <v>2020</v>
      </c>
      <c r="D340" s="10">
        <v>2021</v>
      </c>
      <c r="E340" s="10">
        <v>2022</v>
      </c>
      <c r="F340" s="145"/>
      <c r="G340" s="165"/>
      <c r="H340" s="7"/>
      <c r="I340" s="7"/>
      <c r="J340" s="7"/>
      <c r="K340" s="7"/>
      <c r="L340" s="7"/>
      <c r="M340" s="7"/>
      <c r="N340" s="7"/>
      <c r="O340" s="7"/>
    </row>
    <row r="341" spans="1:15" ht="26.25" thickBot="1" x14ac:dyDescent="0.25">
      <c r="A341" s="315"/>
      <c r="B341" s="17" t="s">
        <v>5</v>
      </c>
      <c r="C341" s="17" t="s">
        <v>6</v>
      </c>
      <c r="D341" s="17" t="s">
        <v>6</v>
      </c>
      <c r="E341" s="17" t="s">
        <v>6</v>
      </c>
      <c r="F341" s="145"/>
      <c r="G341" s="165"/>
      <c r="H341" s="7"/>
      <c r="I341" s="7"/>
      <c r="J341" s="7"/>
      <c r="K341" s="7"/>
      <c r="L341" s="7"/>
      <c r="M341" s="7"/>
      <c r="N341" s="7"/>
      <c r="O341" s="7"/>
    </row>
    <row r="342" spans="1:15" ht="13.5" thickBot="1" x14ac:dyDescent="0.25">
      <c r="A342" s="23" t="s">
        <v>0</v>
      </c>
      <c r="B342" s="19">
        <f>B343+B344</f>
        <v>9030</v>
      </c>
      <c r="C342" s="19">
        <f t="shared" ref="C342:E342" si="59">C343+C344</f>
        <v>8750</v>
      </c>
      <c r="D342" s="19">
        <f t="shared" si="59"/>
        <v>8750</v>
      </c>
      <c r="E342" s="19">
        <f t="shared" si="59"/>
        <v>8750</v>
      </c>
      <c r="F342" s="145"/>
      <c r="G342" s="165"/>
      <c r="H342" s="7"/>
      <c r="I342" s="7"/>
      <c r="J342" s="7"/>
      <c r="K342" s="7"/>
      <c r="L342" s="7"/>
      <c r="M342" s="7"/>
      <c r="N342" s="7"/>
      <c r="O342" s="7"/>
    </row>
    <row r="343" spans="1:15" ht="13.5" thickBot="1" x14ac:dyDescent="0.25">
      <c r="A343" s="24" t="s">
        <v>47</v>
      </c>
      <c r="B343" s="25">
        <v>9030</v>
      </c>
      <c r="C343" s="25">
        <v>8750</v>
      </c>
      <c r="D343" s="25">
        <v>8750</v>
      </c>
      <c r="E343" s="25">
        <v>8750</v>
      </c>
      <c r="F343" s="145"/>
      <c r="G343" s="165"/>
      <c r="H343" s="7"/>
      <c r="I343" s="7"/>
      <c r="J343" s="7"/>
      <c r="K343" s="7"/>
      <c r="L343" s="7"/>
      <c r="M343" s="7"/>
      <c r="N343" s="7"/>
      <c r="O343" s="7"/>
    </row>
    <row r="344" spans="1:15" ht="13.5" thickBot="1" x14ac:dyDescent="0.25">
      <c r="A344" s="24" t="s">
        <v>48</v>
      </c>
      <c r="B344" s="25"/>
      <c r="C344" s="32"/>
      <c r="D344" s="32"/>
      <c r="E344" s="32"/>
      <c r="F344" s="145"/>
      <c r="G344" s="165"/>
      <c r="H344" s="7"/>
      <c r="I344" s="7"/>
      <c r="J344" s="7"/>
      <c r="K344" s="7"/>
      <c r="L344" s="7"/>
      <c r="M344" s="7"/>
      <c r="N344" s="7"/>
      <c r="O344" s="7"/>
    </row>
    <row r="345" spans="1:15" ht="26.25" thickBot="1" x14ac:dyDescent="0.25">
      <c r="A345" s="23" t="s">
        <v>28</v>
      </c>
      <c r="B345" s="19">
        <f>B346+B347</f>
        <v>1500</v>
      </c>
      <c r="C345" s="19">
        <f t="shared" ref="C345:E345" si="60">C346+C347</f>
        <v>1400</v>
      </c>
      <c r="D345" s="19">
        <f t="shared" si="60"/>
        <v>1400</v>
      </c>
      <c r="E345" s="19">
        <f t="shared" si="60"/>
        <v>1400</v>
      </c>
      <c r="F345" s="145"/>
      <c r="G345" s="165"/>
      <c r="H345" s="7"/>
      <c r="I345" s="7"/>
      <c r="J345" s="7"/>
      <c r="K345" s="7"/>
      <c r="L345" s="7"/>
      <c r="M345" s="7"/>
      <c r="N345" s="7"/>
      <c r="O345" s="7"/>
    </row>
    <row r="346" spans="1:15" ht="13.5" thickBot="1" x14ac:dyDescent="0.25">
      <c r="A346" s="24" t="s">
        <v>47</v>
      </c>
      <c r="B346" s="25">
        <v>1500</v>
      </c>
      <c r="C346" s="25">
        <v>1400</v>
      </c>
      <c r="D346" s="25">
        <v>1400</v>
      </c>
      <c r="E346" s="25">
        <v>1400</v>
      </c>
      <c r="F346" s="145"/>
      <c r="G346" s="165"/>
      <c r="H346" s="7"/>
      <c r="I346" s="7"/>
      <c r="J346" s="7"/>
      <c r="K346" s="7"/>
      <c r="L346" s="7"/>
      <c r="M346" s="7"/>
      <c r="N346" s="7"/>
      <c r="O346" s="7"/>
    </row>
    <row r="347" spans="1:15" ht="13.5" thickBot="1" x14ac:dyDescent="0.25">
      <c r="A347" s="24" t="s">
        <v>48</v>
      </c>
      <c r="B347" s="25"/>
      <c r="C347" s="25"/>
      <c r="D347" s="25"/>
      <c r="E347" s="25"/>
      <c r="F347" s="145"/>
      <c r="G347" s="165"/>
      <c r="H347" s="7"/>
      <c r="I347" s="7"/>
      <c r="J347" s="7"/>
      <c r="K347" s="7"/>
      <c r="L347" s="7"/>
      <c r="M347" s="7"/>
      <c r="N347" s="7"/>
      <c r="O347" s="7"/>
    </row>
    <row r="348" spans="1:15" ht="13.5" thickBot="1" x14ac:dyDescent="0.25">
      <c r="A348" s="23" t="s">
        <v>1</v>
      </c>
      <c r="B348" s="19">
        <f>B349+B350</f>
        <v>5800</v>
      </c>
      <c r="C348" s="19">
        <f t="shared" ref="C348:E348" si="61">C349+C350</f>
        <v>4400</v>
      </c>
      <c r="D348" s="19">
        <f t="shared" si="61"/>
        <v>4400</v>
      </c>
      <c r="E348" s="19">
        <f t="shared" si="61"/>
        <v>4400</v>
      </c>
      <c r="F348" s="145"/>
      <c r="G348" s="165"/>
      <c r="H348" s="7"/>
      <c r="I348" s="7"/>
      <c r="J348" s="7"/>
      <c r="K348" s="7"/>
      <c r="L348" s="7"/>
      <c r="M348" s="7"/>
      <c r="N348" s="7"/>
      <c r="O348" s="7"/>
    </row>
    <row r="349" spans="1:15" ht="13.5" thickBot="1" x14ac:dyDescent="0.25">
      <c r="A349" s="24" t="s">
        <v>47</v>
      </c>
      <c r="B349" s="25">
        <v>5600</v>
      </c>
      <c r="C349" s="25">
        <v>4200</v>
      </c>
      <c r="D349" s="25">
        <v>4200</v>
      </c>
      <c r="E349" s="25">
        <v>4200</v>
      </c>
      <c r="F349" s="145"/>
      <c r="G349" s="165"/>
      <c r="H349" s="7"/>
      <c r="I349" s="7"/>
      <c r="J349" s="7"/>
      <c r="K349" s="7"/>
      <c r="L349" s="7"/>
      <c r="M349" s="7"/>
      <c r="N349" s="7"/>
      <c r="O349" s="7"/>
    </row>
    <row r="350" spans="1:15" ht="13.5" thickBot="1" x14ac:dyDescent="0.25">
      <c r="A350" s="24" t="s">
        <v>48</v>
      </c>
      <c r="B350" s="25">
        <v>200</v>
      </c>
      <c r="C350" s="25">
        <v>200</v>
      </c>
      <c r="D350" s="25">
        <v>200</v>
      </c>
      <c r="E350" s="25">
        <v>200</v>
      </c>
      <c r="F350" s="145"/>
      <c r="G350" s="165"/>
      <c r="H350" s="7"/>
      <c r="I350" s="7"/>
      <c r="J350" s="7"/>
      <c r="K350" s="7"/>
      <c r="L350" s="7"/>
      <c r="M350" s="7"/>
      <c r="N350" s="7"/>
      <c r="O350" s="7"/>
    </row>
    <row r="351" spans="1:15" ht="13.5" thickBot="1" x14ac:dyDescent="0.25">
      <c r="A351" s="23" t="s">
        <v>2</v>
      </c>
      <c r="B351" s="19">
        <f>B352+B353</f>
        <v>0</v>
      </c>
      <c r="C351" s="19">
        <f t="shared" ref="C351:E351" si="62">C352+C353</f>
        <v>0</v>
      </c>
      <c r="D351" s="19">
        <f t="shared" si="62"/>
        <v>0</v>
      </c>
      <c r="E351" s="19">
        <f t="shared" si="62"/>
        <v>0</v>
      </c>
      <c r="F351" s="145"/>
      <c r="G351" s="165"/>
      <c r="H351" s="7"/>
      <c r="I351" s="7"/>
      <c r="J351" s="7"/>
      <c r="K351" s="7"/>
      <c r="L351" s="7"/>
      <c r="M351" s="7"/>
      <c r="N351" s="7"/>
      <c r="O351" s="7"/>
    </row>
    <row r="352" spans="1:15" ht="13.5" thickBot="1" x14ac:dyDescent="0.25">
      <c r="A352" s="24" t="s">
        <v>47</v>
      </c>
      <c r="B352" s="19"/>
      <c r="C352" s="19"/>
      <c r="D352" s="19"/>
      <c r="E352" s="19"/>
      <c r="F352" s="145"/>
      <c r="G352" s="165"/>
      <c r="H352" s="7"/>
      <c r="I352" s="7"/>
      <c r="J352" s="7"/>
      <c r="K352" s="7"/>
      <c r="L352" s="7"/>
      <c r="M352" s="7"/>
      <c r="N352" s="7"/>
      <c r="O352" s="7"/>
    </row>
    <row r="353" spans="1:15" ht="13.5" thickBot="1" x14ac:dyDescent="0.25">
      <c r="A353" s="24" t="s">
        <v>48</v>
      </c>
      <c r="B353" s="19"/>
      <c r="C353" s="19"/>
      <c r="D353" s="19"/>
      <c r="E353" s="19"/>
      <c r="F353" s="145"/>
      <c r="G353" s="165"/>
      <c r="H353" s="7"/>
      <c r="I353" s="7"/>
      <c r="J353" s="7"/>
      <c r="K353" s="7"/>
      <c r="L353" s="7"/>
      <c r="M353" s="7"/>
      <c r="N353" s="7"/>
      <c r="O353" s="7"/>
    </row>
    <row r="354" spans="1:15" ht="26.25" thickBot="1" x14ac:dyDescent="0.25">
      <c r="A354" s="23" t="s">
        <v>24</v>
      </c>
      <c r="B354" s="19">
        <f>B355+B356</f>
        <v>500</v>
      </c>
      <c r="C354" s="19">
        <f t="shared" ref="C354:E354" si="63">C355+C356</f>
        <v>1200</v>
      </c>
      <c r="D354" s="19">
        <f t="shared" si="63"/>
        <v>1200</v>
      </c>
      <c r="E354" s="19">
        <f t="shared" si="63"/>
        <v>1200</v>
      </c>
      <c r="F354" s="145"/>
      <c r="G354" s="165"/>
      <c r="H354" s="7"/>
      <c r="I354" s="7"/>
      <c r="J354" s="7"/>
      <c r="K354" s="7"/>
      <c r="L354" s="7"/>
      <c r="M354" s="7"/>
      <c r="N354" s="7"/>
      <c r="O354" s="7"/>
    </row>
    <row r="355" spans="1:15" ht="13.5" thickBot="1" x14ac:dyDescent="0.25">
      <c r="A355" s="24" t="s">
        <v>47</v>
      </c>
      <c r="B355" s="25">
        <v>500</v>
      </c>
      <c r="C355" s="25">
        <v>1200</v>
      </c>
      <c r="D355" s="25">
        <v>1200</v>
      </c>
      <c r="E355" s="25">
        <v>1200</v>
      </c>
      <c r="F355" s="145"/>
      <c r="G355" s="165"/>
      <c r="H355" s="7"/>
      <c r="I355" s="7"/>
      <c r="J355" s="7"/>
      <c r="K355" s="7"/>
      <c r="L355" s="7"/>
      <c r="M355" s="7"/>
      <c r="N355" s="7"/>
      <c r="O355" s="7"/>
    </row>
    <row r="356" spans="1:15" ht="13.5" thickBot="1" x14ac:dyDescent="0.25">
      <c r="A356" s="24" t="s">
        <v>48</v>
      </c>
      <c r="B356" s="25"/>
      <c r="C356" s="25"/>
      <c r="D356" s="25"/>
      <c r="E356" s="25"/>
      <c r="F356" s="145"/>
      <c r="G356" s="165"/>
      <c r="H356" s="7"/>
      <c r="I356" s="7"/>
      <c r="J356" s="7"/>
      <c r="K356" s="7"/>
      <c r="L356" s="7"/>
      <c r="M356" s="7"/>
      <c r="N356" s="7"/>
      <c r="O356" s="7"/>
    </row>
    <row r="357" spans="1:15" ht="13.5" thickBot="1" x14ac:dyDescent="0.25">
      <c r="A357" s="23" t="s">
        <v>25</v>
      </c>
      <c r="B357" s="19">
        <f>B358+B359</f>
        <v>500</v>
      </c>
      <c r="C357" s="19">
        <f t="shared" ref="C357:E357" si="64">C358+C359</f>
        <v>200</v>
      </c>
      <c r="D357" s="19">
        <f t="shared" si="64"/>
        <v>200</v>
      </c>
      <c r="E357" s="19">
        <f t="shared" si="64"/>
        <v>200</v>
      </c>
      <c r="F357" s="145"/>
      <c r="G357" s="165"/>
      <c r="H357" s="7"/>
      <c r="I357" s="7"/>
      <c r="J357" s="7"/>
      <c r="K357" s="7"/>
      <c r="L357" s="7"/>
      <c r="M357" s="7"/>
      <c r="N357" s="7"/>
      <c r="O357" s="7"/>
    </row>
    <row r="358" spans="1:15" ht="13.5" thickBot="1" x14ac:dyDescent="0.25">
      <c r="A358" s="24" t="s">
        <v>47</v>
      </c>
      <c r="B358" s="25">
        <v>500</v>
      </c>
      <c r="C358" s="25">
        <v>200</v>
      </c>
      <c r="D358" s="25">
        <v>200</v>
      </c>
      <c r="E358" s="25">
        <v>200</v>
      </c>
      <c r="F358" s="145"/>
      <c r="G358" s="165"/>
      <c r="H358" s="7"/>
      <c r="I358" s="7"/>
      <c r="J358" s="7"/>
      <c r="K358" s="7"/>
      <c r="L358" s="7"/>
      <c r="M358" s="7"/>
      <c r="N358" s="7"/>
      <c r="O358" s="7"/>
    </row>
    <row r="359" spans="1:15" ht="13.5" thickBot="1" x14ac:dyDescent="0.25">
      <c r="A359" s="24" t="s">
        <v>48</v>
      </c>
      <c r="B359" s="25"/>
      <c r="C359" s="25"/>
      <c r="D359" s="25"/>
      <c r="E359" s="25"/>
      <c r="F359" s="145"/>
      <c r="G359" s="165"/>
      <c r="H359" s="7"/>
      <c r="I359" s="7"/>
      <c r="J359" s="7"/>
      <c r="K359" s="7"/>
      <c r="L359" s="7"/>
      <c r="M359" s="7"/>
      <c r="N359" s="7"/>
      <c r="O359" s="7"/>
    </row>
    <row r="360" spans="1:15" ht="26.25" thickBot="1" x14ac:dyDescent="0.25">
      <c r="A360" s="23" t="s">
        <v>3</v>
      </c>
      <c r="B360" s="19">
        <f>B361+B362</f>
        <v>0</v>
      </c>
      <c r="C360" s="19">
        <f t="shared" ref="C360:E360" si="65">C361+C362</f>
        <v>0</v>
      </c>
      <c r="D360" s="19">
        <f t="shared" si="65"/>
        <v>0</v>
      </c>
      <c r="E360" s="19">
        <f t="shared" si="65"/>
        <v>0</v>
      </c>
      <c r="F360" s="145"/>
      <c r="G360" s="165"/>
      <c r="H360" s="7"/>
      <c r="I360" s="7"/>
      <c r="J360" s="7"/>
      <c r="K360" s="7"/>
      <c r="L360" s="7"/>
      <c r="M360" s="7"/>
      <c r="N360" s="7"/>
      <c r="O360" s="7"/>
    </row>
    <row r="361" spans="1:15" ht="13.5" thickBot="1" x14ac:dyDescent="0.25">
      <c r="A361" s="24" t="s">
        <v>47</v>
      </c>
      <c r="B361" s="19"/>
      <c r="C361" s="19"/>
      <c r="D361" s="19"/>
      <c r="E361" s="19"/>
      <c r="F361" s="145"/>
      <c r="G361" s="165"/>
      <c r="H361" s="7"/>
      <c r="I361" s="7"/>
      <c r="J361" s="7"/>
      <c r="K361" s="7"/>
      <c r="L361" s="7"/>
      <c r="M361" s="7"/>
      <c r="N361" s="7"/>
      <c r="O361" s="7"/>
    </row>
    <row r="362" spans="1:15" ht="13.5" thickBot="1" x14ac:dyDescent="0.25">
      <c r="A362" s="24" t="s">
        <v>48</v>
      </c>
      <c r="B362" s="45"/>
      <c r="C362" s="36"/>
      <c r="D362" s="36"/>
      <c r="E362" s="36"/>
      <c r="F362" s="145"/>
      <c r="G362" s="165"/>
      <c r="H362" s="7"/>
      <c r="I362" s="7"/>
      <c r="J362" s="7"/>
      <c r="K362" s="7"/>
      <c r="L362" s="7"/>
      <c r="M362" s="7"/>
      <c r="N362" s="7"/>
      <c r="O362" s="7"/>
    </row>
    <row r="363" spans="1:15" ht="13.5" thickBot="1" x14ac:dyDescent="0.25">
      <c r="A363" s="33" t="s">
        <v>75</v>
      </c>
      <c r="B363" s="36">
        <f>B360+B357+B354+B351+B348+B345+B342</f>
        <v>17330</v>
      </c>
      <c r="C363" s="36">
        <f t="shared" ref="C363:E363" si="66">C360+C357+C354+C351+C348+C345+C342</f>
        <v>15950</v>
      </c>
      <c r="D363" s="36">
        <f t="shared" si="66"/>
        <v>15950</v>
      </c>
      <c r="E363" s="36">
        <f t="shared" si="66"/>
        <v>15950</v>
      </c>
      <c r="F363" s="145"/>
      <c r="G363" s="165"/>
      <c r="H363" s="7"/>
      <c r="I363" s="7"/>
      <c r="J363" s="7"/>
      <c r="K363" s="7"/>
      <c r="L363" s="7"/>
      <c r="M363" s="7"/>
      <c r="N363" s="7"/>
      <c r="O363" s="7"/>
    </row>
    <row r="364" spans="1:15" ht="13.5" thickBot="1" x14ac:dyDescent="0.25">
      <c r="A364" s="29" t="s">
        <v>31</v>
      </c>
      <c r="B364" s="34">
        <f>IF(B363-B334=0,0,"Error")</f>
        <v>0</v>
      </c>
      <c r="C364" s="34">
        <f>IF(C363-C334=0,0,"Error")</f>
        <v>0</v>
      </c>
      <c r="D364" s="34">
        <f>IF(D363-D334=0,0,"Error")</f>
        <v>0</v>
      </c>
      <c r="E364" s="34">
        <f>IF(E363-E334=0,0,"Error")</f>
        <v>0</v>
      </c>
      <c r="F364" s="145"/>
      <c r="G364" s="165"/>
      <c r="H364" s="7"/>
      <c r="I364" s="7"/>
      <c r="J364" s="7"/>
      <c r="K364" s="7"/>
      <c r="L364" s="7"/>
      <c r="M364" s="7"/>
      <c r="N364" s="7"/>
      <c r="O364" s="7"/>
    </row>
    <row r="365" spans="1:15" ht="37.5" customHeight="1" thickBot="1" x14ac:dyDescent="0.25">
      <c r="A365" s="164" t="s">
        <v>125</v>
      </c>
      <c r="B365" s="338" t="s">
        <v>76</v>
      </c>
      <c r="C365" s="339"/>
      <c r="D365" s="339"/>
      <c r="E365" s="340"/>
      <c r="F365" s="145" t="s">
        <v>126</v>
      </c>
      <c r="G365" s="165"/>
      <c r="H365" s="7"/>
      <c r="I365" s="7"/>
      <c r="J365" s="7"/>
      <c r="K365" s="7"/>
      <c r="L365" s="7"/>
      <c r="M365" s="7"/>
      <c r="N365" s="7"/>
      <c r="O365" s="7"/>
    </row>
    <row r="366" spans="1:15" ht="34.5" customHeight="1" thickBot="1" x14ac:dyDescent="0.25">
      <c r="A366" s="14" t="s">
        <v>9</v>
      </c>
      <c r="B366" s="324" t="s">
        <v>239</v>
      </c>
      <c r="C366" s="325"/>
      <c r="D366" s="325"/>
      <c r="E366" s="326"/>
      <c r="F366" s="145"/>
      <c r="G366" s="165"/>
      <c r="H366" s="7"/>
      <c r="I366" s="7"/>
      <c r="J366" s="7"/>
      <c r="K366" s="7"/>
      <c r="L366" s="7"/>
      <c r="M366" s="7"/>
      <c r="N366" s="7"/>
      <c r="O366" s="7"/>
    </row>
    <row r="367" spans="1:15" ht="13.5" thickBot="1" x14ac:dyDescent="0.25">
      <c r="A367" s="14" t="s">
        <v>14</v>
      </c>
      <c r="B367" s="342" t="s">
        <v>240</v>
      </c>
      <c r="C367" s="342"/>
      <c r="D367" s="342"/>
      <c r="E367" s="342"/>
      <c r="F367" s="145"/>
      <c r="G367" s="165"/>
      <c r="H367" s="7"/>
      <c r="I367" s="7"/>
      <c r="J367" s="7"/>
      <c r="K367" s="7"/>
      <c r="L367" s="7"/>
      <c r="M367" s="7"/>
      <c r="N367" s="7"/>
      <c r="O367" s="7"/>
    </row>
    <row r="368" spans="1:15" x14ac:dyDescent="0.2">
      <c r="A368" s="314"/>
      <c r="B368" s="10">
        <v>2019</v>
      </c>
      <c r="C368" s="10">
        <v>2020</v>
      </c>
      <c r="D368" s="10">
        <v>2021</v>
      </c>
      <c r="E368" s="10">
        <v>2022</v>
      </c>
      <c r="F368" s="145"/>
      <c r="G368" s="165"/>
      <c r="H368" s="7"/>
      <c r="I368" s="7"/>
      <c r="J368" s="7"/>
      <c r="K368" s="7"/>
      <c r="L368" s="7"/>
      <c r="M368" s="7"/>
      <c r="N368" s="7"/>
      <c r="O368" s="7"/>
    </row>
    <row r="369" spans="1:15" ht="26.25" thickBot="1" x14ac:dyDescent="0.25">
      <c r="A369" s="315"/>
      <c r="B369" s="17" t="s">
        <v>5</v>
      </c>
      <c r="C369" s="17" t="s">
        <v>6</v>
      </c>
      <c r="D369" s="17" t="s">
        <v>6</v>
      </c>
      <c r="E369" s="17" t="s">
        <v>6</v>
      </c>
      <c r="F369" s="145"/>
      <c r="G369" s="165"/>
      <c r="H369" s="7"/>
      <c r="I369" s="7"/>
      <c r="J369" s="7"/>
      <c r="K369" s="7"/>
      <c r="L369" s="7"/>
      <c r="M369" s="7"/>
      <c r="N369" s="7"/>
      <c r="O369" s="7"/>
    </row>
    <row r="370" spans="1:15" ht="13.5" thickBot="1" x14ac:dyDescent="0.25">
      <c r="A370" s="14" t="s">
        <v>8</v>
      </c>
      <c r="B370" s="18">
        <v>190</v>
      </c>
      <c r="C370" s="18">
        <v>191</v>
      </c>
      <c r="D370" s="18">
        <v>192</v>
      </c>
      <c r="E370" s="18">
        <v>193</v>
      </c>
      <c r="F370" s="145"/>
      <c r="G370" s="165"/>
      <c r="H370" s="7"/>
      <c r="I370" s="7"/>
      <c r="J370" s="7"/>
      <c r="K370" s="7"/>
      <c r="L370" s="7"/>
      <c r="M370" s="7"/>
      <c r="N370" s="7"/>
      <c r="O370" s="7"/>
    </row>
    <row r="371" spans="1:15" ht="13.5" thickBot="1" x14ac:dyDescent="0.25">
      <c r="A371" s="14" t="s">
        <v>15</v>
      </c>
      <c r="B371" s="18">
        <v>100947</v>
      </c>
      <c r="C371" s="18">
        <v>98802</v>
      </c>
      <c r="D371" s="18">
        <v>98802</v>
      </c>
      <c r="E371" s="18">
        <v>98802</v>
      </c>
      <c r="F371" s="145"/>
      <c r="G371" s="165"/>
      <c r="H371" s="7"/>
      <c r="I371" s="7"/>
      <c r="J371" s="7"/>
      <c r="K371" s="7"/>
      <c r="L371" s="7"/>
      <c r="M371" s="7"/>
      <c r="N371" s="7"/>
      <c r="O371" s="7"/>
    </row>
    <row r="372" spans="1:15" ht="13.5" thickBot="1" x14ac:dyDescent="0.25">
      <c r="A372" s="14" t="s">
        <v>23</v>
      </c>
      <c r="B372" s="20">
        <f>B371/B370</f>
        <v>531.29999999999995</v>
      </c>
      <c r="C372" s="20">
        <f>C371/C370</f>
        <v>517.2879581151833</v>
      </c>
      <c r="D372" s="20">
        <f>D371/D370</f>
        <v>514.59375</v>
      </c>
      <c r="E372" s="20">
        <f>E371/E370</f>
        <v>511.92746113989637</v>
      </c>
      <c r="F372" s="145"/>
      <c r="G372" s="165"/>
      <c r="H372" s="7"/>
      <c r="I372" s="7"/>
      <c r="J372" s="7"/>
      <c r="K372" s="7"/>
      <c r="L372" s="7"/>
      <c r="M372" s="7"/>
      <c r="N372" s="7"/>
      <c r="O372" s="7"/>
    </row>
    <row r="373" spans="1:15" ht="13.5" thickBot="1" x14ac:dyDescent="0.25">
      <c r="A373" s="14" t="s">
        <v>16</v>
      </c>
      <c r="B373" s="133"/>
      <c r="C373" s="21">
        <f>C370/B370-1</f>
        <v>5.2631578947368585E-3</v>
      </c>
      <c r="D373" s="21">
        <f>D370/C370-1</f>
        <v>5.2356020942407877E-3</v>
      </c>
      <c r="E373" s="21">
        <f>E370/D370-1</f>
        <v>5.2083333333332593E-3</v>
      </c>
      <c r="F373" s="163"/>
      <c r="G373" s="165"/>
      <c r="H373" s="7"/>
      <c r="I373" s="7"/>
      <c r="J373" s="7"/>
      <c r="K373" s="7"/>
      <c r="L373" s="7"/>
      <c r="M373" s="7"/>
      <c r="N373" s="7"/>
      <c r="O373" s="7"/>
    </row>
    <row r="374" spans="1:15" ht="26.25" thickBot="1" x14ac:dyDescent="0.25">
      <c r="A374" s="14" t="s">
        <v>17</v>
      </c>
      <c r="B374" s="133"/>
      <c r="C374" s="21">
        <f>C371/B371-1</f>
        <v>-2.1248774109186019E-2</v>
      </c>
      <c r="D374" s="21">
        <f t="shared" ref="D374:E375" si="67">D371/C371-1</f>
        <v>0</v>
      </c>
      <c r="E374" s="21">
        <f t="shared" si="67"/>
        <v>0</v>
      </c>
      <c r="F374" s="145"/>
      <c r="G374" s="165"/>
      <c r="H374" s="7"/>
      <c r="I374" s="7"/>
      <c r="J374" s="7"/>
      <c r="K374" s="7"/>
      <c r="L374" s="7"/>
      <c r="M374" s="7"/>
      <c r="N374" s="7"/>
      <c r="O374" s="7"/>
    </row>
    <row r="375" spans="1:15" ht="26.25" thickBot="1" x14ac:dyDescent="0.25">
      <c r="A375" s="14" t="s">
        <v>18</v>
      </c>
      <c r="B375" s="133"/>
      <c r="C375" s="21">
        <f>C372/B372-1</f>
        <v>-2.6373126077200548E-2</v>
      </c>
      <c r="D375" s="21">
        <f t="shared" si="67"/>
        <v>-5.2083333333334814E-3</v>
      </c>
      <c r="E375" s="21">
        <f t="shared" si="67"/>
        <v>-5.1813471502590858E-3</v>
      </c>
      <c r="F375" s="145"/>
      <c r="G375" s="165"/>
      <c r="H375" s="7"/>
      <c r="I375" s="7"/>
      <c r="J375" s="7"/>
      <c r="K375" s="7"/>
      <c r="L375" s="7"/>
      <c r="M375" s="7"/>
      <c r="N375" s="7"/>
      <c r="O375" s="7"/>
    </row>
    <row r="376" spans="1:15" ht="13.5" thickBot="1" x14ac:dyDescent="0.25">
      <c r="A376" s="316" t="s">
        <v>197</v>
      </c>
      <c r="B376" s="317"/>
      <c r="C376" s="317"/>
      <c r="D376" s="317"/>
      <c r="E376" s="318"/>
      <c r="F376" s="145"/>
      <c r="G376" s="165"/>
      <c r="H376" s="7"/>
      <c r="I376" s="7"/>
      <c r="J376" s="7"/>
      <c r="K376" s="7"/>
      <c r="L376" s="7"/>
      <c r="M376" s="7"/>
      <c r="N376" s="7"/>
      <c r="O376" s="7"/>
    </row>
    <row r="377" spans="1:15" x14ac:dyDescent="0.2">
      <c r="A377" s="314"/>
      <c r="B377" s="10">
        <v>2019</v>
      </c>
      <c r="C377" s="10">
        <v>2020</v>
      </c>
      <c r="D377" s="10">
        <v>2021</v>
      </c>
      <c r="E377" s="10">
        <v>2022</v>
      </c>
      <c r="F377" s="145"/>
      <c r="G377" s="165"/>
      <c r="H377" s="7"/>
      <c r="I377" s="7"/>
      <c r="J377" s="7"/>
      <c r="K377" s="7"/>
      <c r="L377" s="7"/>
      <c r="M377" s="7"/>
      <c r="N377" s="7"/>
      <c r="O377" s="7"/>
    </row>
    <row r="378" spans="1:15" ht="26.25" thickBot="1" x14ac:dyDescent="0.25">
      <c r="A378" s="315"/>
      <c r="B378" s="17" t="s">
        <v>5</v>
      </c>
      <c r="C378" s="17" t="s">
        <v>6</v>
      </c>
      <c r="D378" s="17" t="s">
        <v>6</v>
      </c>
      <c r="E378" s="17" t="s">
        <v>6</v>
      </c>
      <c r="F378" s="145"/>
      <c r="G378" s="165"/>
      <c r="H378" s="7"/>
      <c r="I378" s="7"/>
      <c r="J378" s="7"/>
      <c r="K378" s="7"/>
      <c r="L378" s="7"/>
      <c r="M378" s="7"/>
      <c r="N378" s="7"/>
      <c r="O378" s="7"/>
    </row>
    <row r="379" spans="1:15" ht="13.5" thickBot="1" x14ac:dyDescent="0.25">
      <c r="A379" s="23" t="s">
        <v>0</v>
      </c>
      <c r="B379" s="37">
        <f>B380+B381</f>
        <v>73442</v>
      </c>
      <c r="C379" s="37">
        <f t="shared" ref="C379:E379" si="68">C380+C381</f>
        <v>72606</v>
      </c>
      <c r="D379" s="37">
        <f t="shared" si="68"/>
        <v>72606</v>
      </c>
      <c r="E379" s="37">
        <f t="shared" si="68"/>
        <v>72606</v>
      </c>
      <c r="F379" s="145"/>
      <c r="G379" s="165"/>
      <c r="H379" s="7"/>
      <c r="I379" s="7"/>
      <c r="J379" s="7"/>
      <c r="K379" s="7"/>
      <c r="L379" s="7"/>
      <c r="M379" s="7"/>
      <c r="N379" s="7"/>
      <c r="O379" s="7"/>
    </row>
    <row r="380" spans="1:15" ht="13.5" thickBot="1" x14ac:dyDescent="0.25">
      <c r="A380" s="24" t="s">
        <v>47</v>
      </c>
      <c r="B380" s="38">
        <v>73442</v>
      </c>
      <c r="C380" s="38">
        <v>72606</v>
      </c>
      <c r="D380" s="38">
        <v>72606</v>
      </c>
      <c r="E380" s="38">
        <v>72606</v>
      </c>
      <c r="F380" s="145"/>
      <c r="G380" s="165"/>
      <c r="H380" s="7"/>
      <c r="I380" s="7"/>
      <c r="J380" s="7"/>
      <c r="K380" s="7"/>
      <c r="L380" s="7"/>
      <c r="M380" s="7"/>
      <c r="N380" s="7"/>
      <c r="O380" s="7"/>
    </row>
    <row r="381" spans="1:15" ht="13.5" thickBot="1" x14ac:dyDescent="0.25">
      <c r="A381" s="24" t="s">
        <v>48</v>
      </c>
      <c r="B381" s="38"/>
      <c r="C381" s="39"/>
      <c r="D381" s="39"/>
      <c r="E381" s="39"/>
      <c r="F381" s="145"/>
      <c r="G381" s="165"/>
      <c r="H381" s="7"/>
      <c r="I381" s="7"/>
      <c r="J381" s="7"/>
      <c r="K381" s="7"/>
      <c r="L381" s="7"/>
      <c r="M381" s="7"/>
      <c r="N381" s="7"/>
      <c r="O381" s="7"/>
    </row>
    <row r="382" spans="1:15" ht="26.25" thickBot="1" x14ac:dyDescent="0.25">
      <c r="A382" s="23" t="s">
        <v>28</v>
      </c>
      <c r="B382" s="37">
        <f>B383+B384</f>
        <v>12153</v>
      </c>
      <c r="C382" s="37">
        <f t="shared" ref="C382:E382" si="69">C383+C384</f>
        <v>12027</v>
      </c>
      <c r="D382" s="37">
        <f t="shared" si="69"/>
        <v>12027</v>
      </c>
      <c r="E382" s="37">
        <f t="shared" si="69"/>
        <v>12027</v>
      </c>
      <c r="F382" s="145"/>
      <c r="G382" s="165"/>
      <c r="H382" s="7"/>
      <c r="I382" s="7"/>
      <c r="J382" s="7"/>
      <c r="K382" s="7"/>
      <c r="L382" s="7"/>
      <c r="M382" s="7"/>
      <c r="N382" s="7"/>
      <c r="O382" s="7"/>
    </row>
    <row r="383" spans="1:15" ht="13.5" thickBot="1" x14ac:dyDescent="0.25">
      <c r="A383" s="24" t="s">
        <v>47</v>
      </c>
      <c r="B383" s="38">
        <v>12153</v>
      </c>
      <c r="C383" s="38">
        <v>12027</v>
      </c>
      <c r="D383" s="38">
        <v>12027</v>
      </c>
      <c r="E383" s="38">
        <v>12027</v>
      </c>
      <c r="F383" s="145"/>
      <c r="G383" s="165"/>
      <c r="H383" s="7"/>
      <c r="I383" s="7"/>
      <c r="J383" s="7"/>
      <c r="K383" s="7"/>
      <c r="L383" s="7"/>
      <c r="M383" s="7"/>
      <c r="N383" s="7"/>
      <c r="O383" s="7"/>
    </row>
    <row r="384" spans="1:15" ht="13.5" thickBot="1" x14ac:dyDescent="0.25">
      <c r="A384" s="24" t="s">
        <v>48</v>
      </c>
      <c r="B384" s="38"/>
      <c r="C384" s="38"/>
      <c r="D384" s="38"/>
      <c r="E384" s="38"/>
      <c r="F384" s="145"/>
      <c r="G384" s="165"/>
      <c r="H384" s="7"/>
      <c r="I384" s="7"/>
      <c r="J384" s="7"/>
      <c r="K384" s="7"/>
      <c r="L384" s="7"/>
      <c r="M384" s="7"/>
      <c r="N384" s="7"/>
      <c r="O384" s="7"/>
    </row>
    <row r="385" spans="1:15" ht="13.5" thickBot="1" x14ac:dyDescent="0.25">
      <c r="A385" s="23" t="s">
        <v>1</v>
      </c>
      <c r="B385" s="19">
        <f>B386+B387</f>
        <v>14269</v>
      </c>
      <c r="C385" s="19">
        <f t="shared" ref="C385:E385" si="70">C386+C387</f>
        <v>13169</v>
      </c>
      <c r="D385" s="19">
        <f t="shared" si="70"/>
        <v>13169</v>
      </c>
      <c r="E385" s="19">
        <f t="shared" si="70"/>
        <v>13169</v>
      </c>
      <c r="F385" s="145"/>
      <c r="G385" s="165"/>
      <c r="H385" s="7"/>
      <c r="I385" s="7"/>
      <c r="J385" s="7"/>
      <c r="K385" s="7"/>
      <c r="L385" s="7"/>
      <c r="M385" s="7"/>
      <c r="N385" s="7"/>
      <c r="O385" s="7"/>
    </row>
    <row r="386" spans="1:15" ht="13.5" thickBot="1" x14ac:dyDescent="0.25">
      <c r="A386" s="24" t="s">
        <v>47</v>
      </c>
      <c r="B386" s="25">
        <v>14200</v>
      </c>
      <c r="C386" s="25">
        <v>13100</v>
      </c>
      <c r="D386" s="25">
        <v>13100</v>
      </c>
      <c r="E386" s="25">
        <v>13100</v>
      </c>
      <c r="F386" s="145"/>
      <c r="G386" s="165"/>
      <c r="H386" s="7"/>
      <c r="I386" s="7"/>
      <c r="J386" s="7"/>
      <c r="K386" s="7"/>
      <c r="L386" s="7"/>
      <c r="M386" s="7"/>
      <c r="N386" s="7"/>
      <c r="O386" s="7"/>
    </row>
    <row r="387" spans="1:15" ht="13.5" thickBot="1" x14ac:dyDescent="0.25">
      <c r="A387" s="24" t="s">
        <v>48</v>
      </c>
      <c r="B387" s="38">
        <v>69</v>
      </c>
      <c r="C387" s="38">
        <v>69</v>
      </c>
      <c r="D387" s="38">
        <v>69</v>
      </c>
      <c r="E387" s="38">
        <v>69</v>
      </c>
      <c r="F387" s="145"/>
      <c r="G387" s="165"/>
      <c r="H387" s="7"/>
      <c r="I387" s="7"/>
      <c r="J387" s="7"/>
      <c r="K387" s="7"/>
      <c r="L387" s="7"/>
      <c r="M387" s="7"/>
      <c r="N387" s="7"/>
      <c r="O387" s="7"/>
    </row>
    <row r="388" spans="1:15" ht="13.5" thickBot="1" x14ac:dyDescent="0.25">
      <c r="A388" s="23" t="s">
        <v>2</v>
      </c>
      <c r="B388" s="37">
        <f>B389+B390</f>
        <v>0</v>
      </c>
      <c r="C388" s="37">
        <f t="shared" ref="C388:E388" si="71">C389+C390</f>
        <v>0</v>
      </c>
      <c r="D388" s="37">
        <f t="shared" si="71"/>
        <v>0</v>
      </c>
      <c r="E388" s="37">
        <f t="shared" si="71"/>
        <v>0</v>
      </c>
      <c r="F388" s="145"/>
      <c r="G388" s="165"/>
      <c r="H388" s="7"/>
      <c r="I388" s="7"/>
      <c r="J388" s="7"/>
      <c r="K388" s="7"/>
      <c r="L388" s="7"/>
      <c r="M388" s="7"/>
      <c r="N388" s="7"/>
      <c r="O388" s="7"/>
    </row>
    <row r="389" spans="1:15" ht="13.5" thickBot="1" x14ac:dyDescent="0.25">
      <c r="A389" s="24" t="s">
        <v>47</v>
      </c>
      <c r="B389" s="37"/>
      <c r="C389" s="37"/>
      <c r="D389" s="37"/>
      <c r="E389" s="37"/>
      <c r="F389" s="145"/>
      <c r="G389" s="165"/>
      <c r="H389" s="7"/>
      <c r="I389" s="7"/>
      <c r="J389" s="7"/>
      <c r="K389" s="7"/>
      <c r="L389" s="7"/>
      <c r="M389" s="7"/>
      <c r="N389" s="7"/>
      <c r="O389" s="7"/>
    </row>
    <row r="390" spans="1:15" ht="13.5" thickBot="1" x14ac:dyDescent="0.25">
      <c r="A390" s="24" t="s">
        <v>48</v>
      </c>
      <c r="B390" s="37"/>
      <c r="C390" s="37"/>
      <c r="D390" s="37"/>
      <c r="E390" s="37"/>
      <c r="F390" s="145"/>
      <c r="G390" s="165"/>
      <c r="H390" s="7"/>
      <c r="I390" s="7"/>
      <c r="J390" s="7"/>
      <c r="K390" s="7"/>
      <c r="L390" s="7"/>
      <c r="M390" s="7"/>
      <c r="N390" s="7"/>
      <c r="O390" s="7"/>
    </row>
    <row r="391" spans="1:15" ht="26.25" thickBot="1" x14ac:dyDescent="0.25">
      <c r="A391" s="23" t="s">
        <v>24</v>
      </c>
      <c r="B391" s="37">
        <f>B392+B393</f>
        <v>500</v>
      </c>
      <c r="C391" s="37">
        <f t="shared" ref="C391:E391" si="72">C392+C393</f>
        <v>500</v>
      </c>
      <c r="D391" s="37">
        <f t="shared" si="72"/>
        <v>500</v>
      </c>
      <c r="E391" s="37">
        <f t="shared" si="72"/>
        <v>500</v>
      </c>
      <c r="F391" s="145"/>
      <c r="G391" s="165"/>
      <c r="H391" s="7"/>
      <c r="I391" s="7"/>
      <c r="J391" s="7"/>
      <c r="K391" s="7"/>
      <c r="L391" s="7"/>
      <c r="M391" s="7"/>
      <c r="N391" s="7"/>
      <c r="O391" s="7"/>
    </row>
    <row r="392" spans="1:15" ht="13.5" thickBot="1" x14ac:dyDescent="0.25">
      <c r="A392" s="24" t="s">
        <v>47</v>
      </c>
      <c r="B392" s="38">
        <v>500</v>
      </c>
      <c r="C392" s="38">
        <v>500</v>
      </c>
      <c r="D392" s="38">
        <v>500</v>
      </c>
      <c r="E392" s="38">
        <v>500</v>
      </c>
      <c r="F392" s="145"/>
      <c r="G392" s="165"/>
      <c r="H392" s="7"/>
      <c r="I392" s="7"/>
      <c r="J392" s="7"/>
      <c r="K392" s="7"/>
      <c r="L392" s="7"/>
      <c r="M392" s="7"/>
      <c r="N392" s="7"/>
      <c r="O392" s="7"/>
    </row>
    <row r="393" spans="1:15" ht="13.5" thickBot="1" x14ac:dyDescent="0.25">
      <c r="A393" s="24" t="s">
        <v>48</v>
      </c>
      <c r="B393" s="38"/>
      <c r="C393" s="38"/>
      <c r="D393" s="38"/>
      <c r="E393" s="38"/>
      <c r="F393" s="145"/>
      <c r="G393" s="165"/>
      <c r="H393" s="7"/>
      <c r="I393" s="7"/>
      <c r="J393" s="7"/>
      <c r="K393" s="7"/>
      <c r="L393" s="7"/>
      <c r="M393" s="7"/>
      <c r="N393" s="7"/>
      <c r="O393" s="7"/>
    </row>
    <row r="394" spans="1:15" ht="13.5" thickBot="1" x14ac:dyDescent="0.25">
      <c r="A394" s="23" t="s">
        <v>25</v>
      </c>
      <c r="B394" s="37">
        <f>B395+B396</f>
        <v>500</v>
      </c>
      <c r="C394" s="37">
        <f t="shared" ref="C394:E394" si="73">C395+C396</f>
        <v>500</v>
      </c>
      <c r="D394" s="37">
        <f t="shared" si="73"/>
        <v>500</v>
      </c>
      <c r="E394" s="37">
        <f t="shared" si="73"/>
        <v>500</v>
      </c>
      <c r="F394" s="145"/>
      <c r="G394" s="165"/>
      <c r="H394" s="7"/>
      <c r="I394" s="7"/>
      <c r="J394" s="7"/>
      <c r="K394" s="7"/>
      <c r="L394" s="7"/>
      <c r="M394" s="7"/>
      <c r="N394" s="7"/>
      <c r="O394" s="7"/>
    </row>
    <row r="395" spans="1:15" ht="13.5" thickBot="1" x14ac:dyDescent="0.25">
      <c r="A395" s="24" t="s">
        <v>47</v>
      </c>
      <c r="B395" s="38">
        <v>500</v>
      </c>
      <c r="C395" s="38">
        <v>500</v>
      </c>
      <c r="D395" s="38">
        <v>500</v>
      </c>
      <c r="E395" s="38">
        <v>500</v>
      </c>
      <c r="F395" s="145"/>
      <c r="G395" s="165"/>
      <c r="H395" s="7"/>
      <c r="I395" s="7"/>
      <c r="J395" s="7"/>
      <c r="K395" s="7"/>
      <c r="L395" s="7"/>
      <c r="M395" s="7"/>
      <c r="N395" s="7"/>
      <c r="O395" s="7"/>
    </row>
    <row r="396" spans="1:15" ht="13.5" thickBot="1" x14ac:dyDescent="0.25">
      <c r="A396" s="24" t="s">
        <v>48</v>
      </c>
      <c r="B396" s="38"/>
      <c r="C396" s="38"/>
      <c r="D396" s="38"/>
      <c r="E396" s="38"/>
      <c r="F396" s="145"/>
      <c r="G396" s="165"/>
      <c r="H396" s="7"/>
      <c r="I396" s="7"/>
      <c r="J396" s="7"/>
      <c r="K396" s="7"/>
      <c r="L396" s="7"/>
      <c r="M396" s="7"/>
      <c r="N396" s="7"/>
      <c r="O396" s="7"/>
    </row>
    <row r="397" spans="1:15" ht="26.25" thickBot="1" x14ac:dyDescent="0.25">
      <c r="A397" s="23" t="s">
        <v>3</v>
      </c>
      <c r="B397" s="37">
        <f>B398+B399</f>
        <v>83</v>
      </c>
      <c r="C397" s="37">
        <f t="shared" ref="C397:E397" si="74">C398+C399</f>
        <v>0</v>
      </c>
      <c r="D397" s="37">
        <f t="shared" si="74"/>
        <v>0</v>
      </c>
      <c r="E397" s="37">
        <f t="shared" si="74"/>
        <v>0</v>
      </c>
      <c r="F397" s="145"/>
      <c r="G397" s="165"/>
      <c r="H397" s="7"/>
      <c r="I397" s="7"/>
      <c r="J397" s="7"/>
      <c r="K397" s="7"/>
      <c r="L397" s="7"/>
      <c r="M397" s="7"/>
      <c r="N397" s="7"/>
      <c r="O397" s="7"/>
    </row>
    <row r="398" spans="1:15" ht="13.5" thickBot="1" x14ac:dyDescent="0.25">
      <c r="A398" s="24" t="s">
        <v>47</v>
      </c>
      <c r="B398" s="37">
        <v>83</v>
      </c>
      <c r="C398" s="37"/>
      <c r="D398" s="37"/>
      <c r="E398" s="37"/>
      <c r="F398" s="145"/>
      <c r="G398" s="165"/>
      <c r="H398" s="7"/>
      <c r="I398" s="7"/>
      <c r="J398" s="7"/>
      <c r="K398" s="7"/>
      <c r="L398" s="7"/>
      <c r="M398" s="7"/>
      <c r="N398" s="7"/>
      <c r="O398" s="7"/>
    </row>
    <row r="399" spans="1:15" ht="13.5" thickBot="1" x14ac:dyDescent="0.25">
      <c r="A399" s="24" t="s">
        <v>48</v>
      </c>
      <c r="B399" s="45"/>
      <c r="C399" s="36"/>
      <c r="D399" s="36"/>
      <c r="E399" s="36"/>
      <c r="F399" s="145"/>
      <c r="G399" s="165"/>
      <c r="H399" s="7"/>
      <c r="I399" s="7"/>
      <c r="J399" s="7"/>
      <c r="K399" s="7"/>
      <c r="L399" s="7"/>
      <c r="M399" s="7"/>
      <c r="N399" s="7"/>
      <c r="O399" s="7"/>
    </row>
    <row r="400" spans="1:15" ht="13.5" thickBot="1" x14ac:dyDescent="0.25">
      <c r="A400" s="33" t="s">
        <v>77</v>
      </c>
      <c r="B400" s="36">
        <f>B397+B394+B391+B388+B385+B382+B379</f>
        <v>100947</v>
      </c>
      <c r="C400" s="36">
        <f t="shared" ref="C400:E400" si="75">C397+C394+C391+C388+C385+C382+C379</f>
        <v>98802</v>
      </c>
      <c r="D400" s="36">
        <f t="shared" si="75"/>
        <v>98802</v>
      </c>
      <c r="E400" s="36">
        <f t="shared" si="75"/>
        <v>98802</v>
      </c>
      <c r="F400" s="145"/>
      <c r="G400" s="165"/>
      <c r="H400" s="7"/>
      <c r="I400" s="7"/>
      <c r="J400" s="7"/>
      <c r="K400" s="7"/>
      <c r="L400" s="7"/>
      <c r="M400" s="7"/>
      <c r="N400" s="7"/>
      <c r="O400" s="7"/>
    </row>
    <row r="401" spans="1:15" ht="13.5" thickBot="1" x14ac:dyDescent="0.25">
      <c r="A401" s="29" t="s">
        <v>31</v>
      </c>
      <c r="B401" s="34">
        <f>IF(B400-B371=0,0,"Error")</f>
        <v>0</v>
      </c>
      <c r="C401" s="34">
        <f>IF(C400-C371=0,0,"Error")</f>
        <v>0</v>
      </c>
      <c r="D401" s="34">
        <f>IF(D400-D371=0,0,"Error")</f>
        <v>0</v>
      </c>
      <c r="E401" s="34">
        <f>IF(E400-E371=0,0,"Error")</f>
        <v>0</v>
      </c>
      <c r="F401" s="145"/>
      <c r="G401" s="165"/>
      <c r="H401" s="7"/>
      <c r="I401" s="7"/>
      <c r="J401" s="7"/>
      <c r="K401" s="7"/>
      <c r="L401" s="7"/>
      <c r="M401" s="7"/>
      <c r="N401" s="7"/>
      <c r="O401" s="7"/>
    </row>
    <row r="402" spans="1:15" ht="27" customHeight="1" thickBot="1" x14ac:dyDescent="0.25">
      <c r="A402" s="164" t="s">
        <v>127</v>
      </c>
      <c r="B402" s="338" t="s">
        <v>78</v>
      </c>
      <c r="C402" s="339"/>
      <c r="D402" s="339"/>
      <c r="E402" s="340"/>
      <c r="F402" s="145" t="s">
        <v>79</v>
      </c>
      <c r="G402" s="165"/>
      <c r="H402" s="7"/>
      <c r="I402" s="7"/>
      <c r="J402" s="7"/>
      <c r="K402" s="7"/>
      <c r="L402" s="7"/>
      <c r="M402" s="7"/>
      <c r="N402" s="7"/>
      <c r="O402" s="7"/>
    </row>
    <row r="403" spans="1:15" ht="24" customHeight="1" thickBot="1" x14ac:dyDescent="0.25">
      <c r="A403" s="14" t="s">
        <v>9</v>
      </c>
      <c r="B403" s="341" t="s">
        <v>241</v>
      </c>
      <c r="C403" s="341"/>
      <c r="D403" s="341"/>
      <c r="E403" s="341"/>
      <c r="F403" s="145"/>
      <c r="G403" s="165"/>
      <c r="H403" s="7"/>
      <c r="I403" s="7"/>
      <c r="J403" s="7"/>
      <c r="K403" s="7"/>
      <c r="L403" s="7"/>
      <c r="M403" s="7"/>
      <c r="N403" s="7"/>
      <c r="O403" s="7"/>
    </row>
    <row r="404" spans="1:15" ht="13.5" thickBot="1" x14ac:dyDescent="0.25">
      <c r="A404" s="14" t="s">
        <v>14</v>
      </c>
      <c r="B404" s="324" t="s">
        <v>80</v>
      </c>
      <c r="C404" s="325"/>
      <c r="D404" s="325"/>
      <c r="E404" s="326"/>
      <c r="F404" s="145"/>
      <c r="G404" s="165"/>
      <c r="H404" s="7"/>
      <c r="I404" s="7"/>
      <c r="J404" s="7"/>
      <c r="K404" s="7"/>
      <c r="L404" s="7"/>
      <c r="M404" s="7"/>
      <c r="N404" s="7"/>
      <c r="O404" s="7"/>
    </row>
    <row r="405" spans="1:15" x14ac:dyDescent="0.2">
      <c r="A405" s="314"/>
      <c r="B405" s="10">
        <v>2019</v>
      </c>
      <c r="C405" s="10">
        <v>2020</v>
      </c>
      <c r="D405" s="10">
        <v>2021</v>
      </c>
      <c r="E405" s="10">
        <v>2022</v>
      </c>
      <c r="F405" s="145"/>
      <c r="G405" s="165"/>
      <c r="H405" s="7"/>
      <c r="I405" s="7"/>
      <c r="J405" s="7"/>
      <c r="K405" s="7"/>
      <c r="L405" s="7"/>
      <c r="M405" s="7"/>
      <c r="N405" s="7"/>
      <c r="O405" s="7"/>
    </row>
    <row r="406" spans="1:15" ht="26.25" thickBot="1" x14ac:dyDescent="0.25">
      <c r="A406" s="315"/>
      <c r="B406" s="17" t="s">
        <v>5</v>
      </c>
      <c r="C406" s="17" t="s">
        <v>6</v>
      </c>
      <c r="D406" s="17" t="s">
        <v>6</v>
      </c>
      <c r="E406" s="17" t="s">
        <v>6</v>
      </c>
      <c r="F406" s="145"/>
      <c r="G406" s="165"/>
      <c r="H406" s="7"/>
      <c r="I406" s="7"/>
      <c r="J406" s="7"/>
      <c r="K406" s="7"/>
      <c r="L406" s="7"/>
      <c r="M406" s="7"/>
      <c r="N406" s="7"/>
      <c r="O406" s="7"/>
    </row>
    <row r="407" spans="1:15" ht="13.5" thickBot="1" x14ac:dyDescent="0.25">
      <c r="A407" s="14" t="s">
        <v>8</v>
      </c>
      <c r="B407" s="18">
        <v>135</v>
      </c>
      <c r="C407" s="18">
        <v>100</v>
      </c>
      <c r="D407" s="18">
        <v>102</v>
      </c>
      <c r="E407" s="18">
        <v>102</v>
      </c>
      <c r="F407" s="145"/>
      <c r="G407" s="170"/>
      <c r="H407" s="7"/>
      <c r="I407" s="7"/>
      <c r="J407" s="7"/>
      <c r="K407" s="7"/>
      <c r="L407" s="7"/>
      <c r="M407" s="7"/>
      <c r="N407" s="7"/>
      <c r="O407" s="7"/>
    </row>
    <row r="408" spans="1:15" ht="13.5" thickBot="1" x14ac:dyDescent="0.25">
      <c r="A408" s="14" t="s">
        <v>15</v>
      </c>
      <c r="B408" s="18">
        <v>103706</v>
      </c>
      <c r="C408" s="18">
        <v>81981</v>
      </c>
      <c r="D408" s="18">
        <v>84181</v>
      </c>
      <c r="E408" s="18">
        <v>84681</v>
      </c>
      <c r="F408" s="145"/>
      <c r="G408" s="165"/>
      <c r="H408" s="7"/>
      <c r="I408" s="7"/>
      <c r="J408" s="7"/>
      <c r="K408" s="7"/>
      <c r="L408" s="7"/>
      <c r="M408" s="7"/>
      <c r="N408" s="7"/>
      <c r="O408" s="7"/>
    </row>
    <row r="409" spans="1:15" ht="13.5" thickBot="1" x14ac:dyDescent="0.25">
      <c r="A409" s="14" t="s">
        <v>23</v>
      </c>
      <c r="B409" s="20">
        <f>B408/B407</f>
        <v>768.19259259259263</v>
      </c>
      <c r="C409" s="20">
        <f>C408/C407</f>
        <v>819.81</v>
      </c>
      <c r="D409" s="20">
        <f>D408/D407</f>
        <v>825.3039215686274</v>
      </c>
      <c r="E409" s="20">
        <f>E408/E407</f>
        <v>830.20588235294122</v>
      </c>
      <c r="F409" s="163"/>
      <c r="G409" s="165"/>
      <c r="H409" s="7"/>
      <c r="I409" s="7"/>
      <c r="J409" s="7"/>
      <c r="K409" s="7"/>
      <c r="L409" s="7"/>
      <c r="M409" s="7"/>
      <c r="N409" s="7"/>
      <c r="O409" s="7"/>
    </row>
    <row r="410" spans="1:15" ht="13.5" thickBot="1" x14ac:dyDescent="0.25">
      <c r="A410" s="14" t="s">
        <v>16</v>
      </c>
      <c r="B410" s="133"/>
      <c r="C410" s="21">
        <f>C407/B407-1</f>
        <v>-0.2592592592592593</v>
      </c>
      <c r="D410" s="21">
        <f>D407/C407-1</f>
        <v>2.0000000000000018E-2</v>
      </c>
      <c r="E410" s="21">
        <f>E407/D407-1</f>
        <v>0</v>
      </c>
      <c r="F410" s="145"/>
      <c r="G410" s="165"/>
      <c r="H410" s="7"/>
      <c r="I410" s="7"/>
      <c r="J410" s="7"/>
      <c r="K410" s="7"/>
      <c r="L410" s="7"/>
      <c r="M410" s="7"/>
      <c r="N410" s="7"/>
      <c r="O410" s="7"/>
    </row>
    <row r="411" spans="1:15" ht="26.25" thickBot="1" x14ac:dyDescent="0.25">
      <c r="A411" s="14" t="s">
        <v>17</v>
      </c>
      <c r="B411" s="133"/>
      <c r="C411" s="21">
        <f>C408/B408-1</f>
        <v>-0.20948643280041657</v>
      </c>
      <c r="D411" s="21">
        <f t="shared" ref="D411:E412" si="76">D408/C408-1</f>
        <v>2.6835486271209241E-2</v>
      </c>
      <c r="E411" s="21">
        <f t="shared" si="76"/>
        <v>5.939582566137247E-3</v>
      </c>
      <c r="F411" s="145"/>
      <c r="G411" s="165"/>
      <c r="H411" s="7"/>
      <c r="I411" s="7"/>
      <c r="J411" s="7"/>
      <c r="K411" s="7"/>
      <c r="L411" s="7"/>
      <c r="M411" s="7"/>
      <c r="N411" s="7"/>
      <c r="O411" s="7"/>
    </row>
    <row r="412" spans="1:15" ht="26.25" thickBot="1" x14ac:dyDescent="0.25">
      <c r="A412" s="14" t="s">
        <v>18</v>
      </c>
      <c r="B412" s="133"/>
      <c r="C412" s="21">
        <f>C409/B409-1</f>
        <v>6.7193315719437541E-2</v>
      </c>
      <c r="D412" s="21">
        <f t="shared" si="76"/>
        <v>6.7014571286365676E-3</v>
      </c>
      <c r="E412" s="21">
        <f t="shared" si="76"/>
        <v>5.939582566137469E-3</v>
      </c>
      <c r="F412" s="145"/>
      <c r="G412" s="165"/>
      <c r="H412" s="7"/>
      <c r="I412" s="7"/>
      <c r="J412" s="7"/>
      <c r="K412" s="7"/>
      <c r="L412" s="7"/>
      <c r="M412" s="7"/>
      <c r="N412" s="7"/>
      <c r="O412" s="7"/>
    </row>
    <row r="413" spans="1:15" ht="13.5" thickBot="1" x14ac:dyDescent="0.25">
      <c r="A413" s="316" t="s">
        <v>198</v>
      </c>
      <c r="B413" s="317"/>
      <c r="C413" s="317"/>
      <c r="D413" s="317"/>
      <c r="E413" s="318"/>
      <c r="F413" s="145"/>
      <c r="G413" s="165"/>
      <c r="H413" s="7"/>
      <c r="I413" s="7"/>
      <c r="J413" s="7"/>
      <c r="K413" s="7"/>
      <c r="L413" s="7"/>
      <c r="M413" s="7"/>
      <c r="N413" s="7"/>
      <c r="O413" s="7"/>
    </row>
    <row r="414" spans="1:15" x14ac:dyDescent="0.2">
      <c r="A414" s="314"/>
      <c r="B414" s="10">
        <v>2019</v>
      </c>
      <c r="C414" s="10">
        <v>2020</v>
      </c>
      <c r="D414" s="10">
        <v>2021</v>
      </c>
      <c r="E414" s="10">
        <v>2022</v>
      </c>
      <c r="F414" s="145"/>
      <c r="G414" s="165"/>
      <c r="H414" s="7"/>
      <c r="I414" s="7"/>
      <c r="J414" s="7"/>
      <c r="K414" s="7"/>
      <c r="L414" s="7"/>
      <c r="M414" s="7"/>
      <c r="N414" s="7"/>
      <c r="O414" s="7"/>
    </row>
    <row r="415" spans="1:15" ht="26.25" thickBot="1" x14ac:dyDescent="0.25">
      <c r="A415" s="315"/>
      <c r="B415" s="17" t="s">
        <v>5</v>
      </c>
      <c r="C415" s="17" t="s">
        <v>6</v>
      </c>
      <c r="D415" s="17" t="s">
        <v>6</v>
      </c>
      <c r="E415" s="17" t="s">
        <v>6</v>
      </c>
      <c r="F415" s="145"/>
      <c r="G415" s="165"/>
      <c r="H415" s="7"/>
      <c r="I415" s="7"/>
      <c r="J415" s="7"/>
      <c r="K415" s="7"/>
      <c r="L415" s="7"/>
      <c r="M415" s="7"/>
      <c r="N415" s="7"/>
      <c r="O415" s="7"/>
    </row>
    <row r="416" spans="1:15" ht="13.5" thickBot="1" x14ac:dyDescent="0.25">
      <c r="A416" s="23" t="s">
        <v>0</v>
      </c>
      <c r="B416" s="19">
        <f>B417+B418</f>
        <v>0</v>
      </c>
      <c r="C416" s="19">
        <f t="shared" ref="C416:E416" si="77">C417+C418</f>
        <v>0</v>
      </c>
      <c r="D416" s="19">
        <f t="shared" si="77"/>
        <v>0</v>
      </c>
      <c r="E416" s="19">
        <f t="shared" si="77"/>
        <v>0</v>
      </c>
      <c r="F416" s="145"/>
      <c r="G416" s="165"/>
      <c r="H416" s="7"/>
      <c r="I416" s="7"/>
      <c r="J416" s="7"/>
      <c r="K416" s="7"/>
      <c r="L416" s="7"/>
      <c r="M416" s="7"/>
      <c r="N416" s="7"/>
      <c r="O416" s="7"/>
    </row>
    <row r="417" spans="1:15" ht="13.5" thickBot="1" x14ac:dyDescent="0.25">
      <c r="A417" s="24" t="s">
        <v>47</v>
      </c>
      <c r="B417" s="19"/>
      <c r="C417" s="47"/>
      <c r="D417" s="47"/>
      <c r="E417" s="47"/>
      <c r="F417" s="145"/>
      <c r="G417" s="165"/>
      <c r="H417" s="7"/>
      <c r="I417" s="7"/>
      <c r="J417" s="7"/>
      <c r="K417" s="7"/>
      <c r="L417" s="7"/>
      <c r="M417" s="7"/>
      <c r="N417" s="7"/>
      <c r="O417" s="7"/>
    </row>
    <row r="418" spans="1:15" ht="13.5" thickBot="1" x14ac:dyDescent="0.25">
      <c r="A418" s="24" t="s">
        <v>48</v>
      </c>
      <c r="B418" s="19"/>
      <c r="C418" s="47"/>
      <c r="D418" s="47"/>
      <c r="E418" s="47"/>
      <c r="F418" s="145"/>
      <c r="G418" s="165"/>
      <c r="H418" s="7"/>
      <c r="I418" s="7"/>
      <c r="J418" s="7"/>
      <c r="K418" s="7"/>
      <c r="L418" s="7"/>
      <c r="M418" s="7"/>
      <c r="N418" s="7"/>
      <c r="O418" s="7"/>
    </row>
    <row r="419" spans="1:15" ht="26.25" thickBot="1" x14ac:dyDescent="0.25">
      <c r="A419" s="23" t="s">
        <v>28</v>
      </c>
      <c r="B419" s="19">
        <f>B420+B421</f>
        <v>0</v>
      </c>
      <c r="C419" s="19">
        <f t="shared" ref="C419:E419" si="78">C420+C421</f>
        <v>0</v>
      </c>
      <c r="D419" s="19">
        <f t="shared" si="78"/>
        <v>0</v>
      </c>
      <c r="E419" s="19">
        <f t="shared" si="78"/>
        <v>0</v>
      </c>
      <c r="F419" s="145"/>
      <c r="G419" s="165"/>
      <c r="H419" s="7"/>
      <c r="I419" s="7"/>
      <c r="J419" s="7"/>
      <c r="K419" s="7"/>
      <c r="L419" s="7"/>
      <c r="M419" s="7"/>
      <c r="N419" s="7"/>
      <c r="O419" s="7"/>
    </row>
    <row r="420" spans="1:15" ht="13.5" thickBot="1" x14ac:dyDescent="0.25">
      <c r="A420" s="24" t="s">
        <v>47</v>
      </c>
      <c r="B420" s="19"/>
      <c r="C420" s="19"/>
      <c r="D420" s="19"/>
      <c r="E420" s="19"/>
      <c r="F420" s="145"/>
      <c r="G420" s="165"/>
      <c r="H420" s="7"/>
      <c r="I420" s="7"/>
      <c r="J420" s="7"/>
      <c r="K420" s="7"/>
      <c r="L420" s="7"/>
      <c r="M420" s="7"/>
      <c r="N420" s="7"/>
      <c r="O420" s="7"/>
    </row>
    <row r="421" spans="1:15" ht="13.5" thickBot="1" x14ac:dyDescent="0.25">
      <c r="A421" s="24" t="s">
        <v>48</v>
      </c>
      <c r="B421" s="19"/>
      <c r="C421" s="19"/>
      <c r="D421" s="19"/>
      <c r="E421" s="19"/>
      <c r="F421" s="145"/>
      <c r="G421" s="165"/>
      <c r="H421" s="7"/>
      <c r="I421" s="7"/>
      <c r="J421" s="7"/>
      <c r="K421" s="7"/>
      <c r="L421" s="7"/>
      <c r="M421" s="7"/>
      <c r="N421" s="7"/>
      <c r="O421" s="7"/>
    </row>
    <row r="422" spans="1:15" ht="13.5" thickBot="1" x14ac:dyDescent="0.25">
      <c r="A422" s="23" t="s">
        <v>1</v>
      </c>
      <c r="B422" s="19">
        <f>B423+B424</f>
        <v>5698</v>
      </c>
      <c r="C422" s="19">
        <f t="shared" ref="C422:E422" si="79">C423+C424</f>
        <v>8831</v>
      </c>
      <c r="D422" s="19">
        <f t="shared" si="79"/>
        <v>8831</v>
      </c>
      <c r="E422" s="19">
        <f t="shared" si="79"/>
        <v>8831</v>
      </c>
      <c r="F422" s="145"/>
      <c r="G422" s="165"/>
      <c r="H422" s="7"/>
      <c r="I422" s="7"/>
      <c r="J422" s="7"/>
      <c r="K422" s="7"/>
      <c r="L422" s="7"/>
      <c r="M422" s="7"/>
      <c r="N422" s="7"/>
      <c r="O422" s="7"/>
    </row>
    <row r="423" spans="1:15" ht="13.5" thickBot="1" x14ac:dyDescent="0.25">
      <c r="A423" s="24" t="s">
        <v>47</v>
      </c>
      <c r="B423" s="25">
        <v>5698</v>
      </c>
      <c r="C423" s="25">
        <v>7461</v>
      </c>
      <c r="D423" s="25">
        <v>7461</v>
      </c>
      <c r="E423" s="25">
        <v>7461</v>
      </c>
      <c r="F423" s="145"/>
      <c r="G423" s="165"/>
      <c r="H423" s="7"/>
      <c r="I423" s="7"/>
      <c r="J423" s="7"/>
      <c r="K423" s="7"/>
      <c r="L423" s="7"/>
      <c r="M423" s="7"/>
      <c r="N423" s="7"/>
      <c r="O423" s="7"/>
    </row>
    <row r="424" spans="1:15" ht="13.5" thickBot="1" x14ac:dyDescent="0.25">
      <c r="A424" s="24" t="s">
        <v>48</v>
      </c>
      <c r="B424" s="171">
        <v>0</v>
      </c>
      <c r="C424" s="25">
        <v>1370</v>
      </c>
      <c r="D424" s="25">
        <v>1370</v>
      </c>
      <c r="E424" s="25">
        <v>1370</v>
      </c>
      <c r="F424" s="145"/>
      <c r="G424" s="165"/>
      <c r="H424" s="7"/>
      <c r="I424" s="7"/>
      <c r="J424" s="7"/>
      <c r="K424" s="7"/>
      <c r="L424" s="7"/>
      <c r="M424" s="7"/>
      <c r="N424" s="7"/>
      <c r="O424" s="7"/>
    </row>
    <row r="425" spans="1:15" ht="13.5" thickBot="1" x14ac:dyDescent="0.25">
      <c r="A425" s="23" t="s">
        <v>2</v>
      </c>
      <c r="B425" s="19">
        <f>B426+B427</f>
        <v>0</v>
      </c>
      <c r="C425" s="19">
        <f t="shared" ref="C425:E425" si="80">C426+C427</f>
        <v>0</v>
      </c>
      <c r="D425" s="19">
        <f t="shared" si="80"/>
        <v>0</v>
      </c>
      <c r="E425" s="19">
        <f t="shared" si="80"/>
        <v>0</v>
      </c>
      <c r="F425" s="145"/>
      <c r="G425" s="165"/>
      <c r="H425" s="7"/>
      <c r="I425" s="7"/>
      <c r="J425" s="7"/>
      <c r="K425" s="7"/>
      <c r="L425" s="7"/>
      <c r="M425" s="7"/>
      <c r="N425" s="7"/>
      <c r="O425" s="7"/>
    </row>
    <row r="426" spans="1:15" ht="13.5" thickBot="1" x14ac:dyDescent="0.25">
      <c r="A426" s="24" t="s">
        <v>47</v>
      </c>
      <c r="B426" s="19"/>
      <c r="C426" s="19"/>
      <c r="D426" s="19"/>
      <c r="E426" s="19"/>
      <c r="F426" s="145"/>
      <c r="G426" s="165"/>
      <c r="H426" s="7"/>
      <c r="I426" s="7"/>
      <c r="J426" s="7"/>
      <c r="K426" s="7"/>
      <c r="L426" s="7"/>
      <c r="M426" s="7"/>
      <c r="N426" s="7"/>
      <c r="O426" s="7"/>
    </row>
    <row r="427" spans="1:15" ht="13.5" thickBot="1" x14ac:dyDescent="0.25">
      <c r="A427" s="24" t="s">
        <v>48</v>
      </c>
      <c r="B427" s="19"/>
      <c r="C427" s="19"/>
      <c r="D427" s="19"/>
      <c r="E427" s="19"/>
      <c r="F427" s="145"/>
      <c r="G427" s="165"/>
      <c r="H427" s="7"/>
      <c r="I427" s="7"/>
      <c r="J427" s="7"/>
      <c r="K427" s="7"/>
      <c r="L427" s="7"/>
      <c r="M427" s="7"/>
      <c r="N427" s="7"/>
      <c r="O427" s="7"/>
    </row>
    <row r="428" spans="1:15" ht="26.25" thickBot="1" x14ac:dyDescent="0.25">
      <c r="A428" s="23" t="s">
        <v>24</v>
      </c>
      <c r="B428" s="19">
        <f>B429+B430</f>
        <v>89376</v>
      </c>
      <c r="C428" s="19">
        <f t="shared" ref="C428:E428" si="81">C429+C430</f>
        <v>65000</v>
      </c>
      <c r="D428" s="19">
        <f t="shared" si="81"/>
        <v>67200</v>
      </c>
      <c r="E428" s="19">
        <f t="shared" si="81"/>
        <v>67700</v>
      </c>
      <c r="F428" s="145"/>
      <c r="G428" s="165"/>
      <c r="H428" s="7"/>
      <c r="I428" s="7"/>
      <c r="J428" s="7"/>
      <c r="K428" s="7"/>
      <c r="L428" s="7"/>
      <c r="M428" s="7"/>
      <c r="N428" s="7"/>
      <c r="O428" s="7"/>
    </row>
    <row r="429" spans="1:15" ht="13.5" thickBot="1" x14ac:dyDescent="0.25">
      <c r="A429" s="24" t="s">
        <v>47</v>
      </c>
      <c r="B429" s="25">
        <v>89376</v>
      </c>
      <c r="C429" s="25">
        <v>65000</v>
      </c>
      <c r="D429" s="25">
        <v>67200</v>
      </c>
      <c r="E429" s="25">
        <v>67700</v>
      </c>
      <c r="F429" s="145"/>
      <c r="G429" s="165"/>
      <c r="H429" s="7"/>
      <c r="I429" s="7"/>
      <c r="J429" s="7"/>
      <c r="K429" s="7"/>
      <c r="L429" s="7"/>
      <c r="M429" s="7"/>
      <c r="N429" s="7"/>
      <c r="O429" s="7"/>
    </row>
    <row r="430" spans="1:15" ht="13.5" thickBot="1" x14ac:dyDescent="0.25">
      <c r="A430" s="24" t="s">
        <v>48</v>
      </c>
      <c r="B430" s="25"/>
      <c r="C430" s="25"/>
      <c r="D430" s="25"/>
      <c r="E430" s="25"/>
      <c r="F430" s="145"/>
      <c r="G430" s="165"/>
      <c r="H430" s="7"/>
      <c r="I430" s="124"/>
      <c r="J430" s="124"/>
      <c r="K430" s="124"/>
      <c r="L430" s="124"/>
      <c r="M430" s="7"/>
      <c r="N430" s="7"/>
      <c r="O430" s="7"/>
    </row>
    <row r="431" spans="1:15" ht="13.5" thickBot="1" x14ac:dyDescent="0.25">
      <c r="A431" s="23" t="s">
        <v>25</v>
      </c>
      <c r="B431" s="19">
        <f>B432+B433</f>
        <v>6255</v>
      </c>
      <c r="C431" s="19">
        <f t="shared" ref="C431:E431" si="82">C432+C433</f>
        <v>8150</v>
      </c>
      <c r="D431" s="19">
        <f t="shared" si="82"/>
        <v>8150</v>
      </c>
      <c r="E431" s="19">
        <f t="shared" si="82"/>
        <v>8150</v>
      </c>
      <c r="F431" s="145"/>
      <c r="G431" s="165"/>
      <c r="H431" s="7"/>
      <c r="I431" s="125"/>
      <c r="J431" s="125"/>
      <c r="K431" s="125"/>
      <c r="L431" s="125"/>
      <c r="M431" s="7"/>
      <c r="N431" s="7"/>
      <c r="O431" s="7"/>
    </row>
    <row r="432" spans="1:15" ht="13.5" thickBot="1" x14ac:dyDescent="0.25">
      <c r="A432" s="24" t="s">
        <v>47</v>
      </c>
      <c r="B432" s="25">
        <v>6255</v>
      </c>
      <c r="C432" s="25">
        <v>8150</v>
      </c>
      <c r="D432" s="25">
        <v>8150</v>
      </c>
      <c r="E432" s="25">
        <v>8150</v>
      </c>
      <c r="F432" s="145"/>
      <c r="G432" s="165"/>
      <c r="H432" s="7"/>
      <c r="I432" s="48"/>
      <c r="J432" s="48"/>
      <c r="K432" s="48"/>
      <c r="L432" s="48"/>
      <c r="M432" s="7"/>
      <c r="N432" s="7"/>
      <c r="O432" s="7"/>
    </row>
    <row r="433" spans="1:15" ht="13.5" thickBot="1" x14ac:dyDescent="0.25">
      <c r="A433" s="24" t="s">
        <v>48</v>
      </c>
      <c r="B433" s="25"/>
      <c r="C433" s="25"/>
      <c r="D433" s="25"/>
      <c r="E433" s="25"/>
      <c r="F433" s="145"/>
      <c r="G433" s="165"/>
      <c r="H433" s="7"/>
      <c r="I433" s="48"/>
      <c r="J433" s="48"/>
      <c r="K433" s="48"/>
      <c r="L433" s="48"/>
      <c r="M433" s="7"/>
      <c r="N433" s="7"/>
      <c r="O433" s="7"/>
    </row>
    <row r="434" spans="1:15" ht="26.25" thickBot="1" x14ac:dyDescent="0.25">
      <c r="A434" s="23" t="s">
        <v>3</v>
      </c>
      <c r="B434" s="19">
        <f>B435+B436</f>
        <v>2377</v>
      </c>
      <c r="C434" s="19">
        <f t="shared" ref="C434:E434" si="83">C435+C436</f>
        <v>0</v>
      </c>
      <c r="D434" s="19">
        <f t="shared" si="83"/>
        <v>0</v>
      </c>
      <c r="E434" s="19">
        <f t="shared" si="83"/>
        <v>0</v>
      </c>
      <c r="F434" s="145"/>
      <c r="G434" s="165"/>
      <c r="H434" s="7"/>
      <c r="I434" s="49"/>
      <c r="J434" s="124"/>
      <c r="K434" s="124"/>
      <c r="L434" s="49"/>
      <c r="M434" s="7"/>
      <c r="N434" s="7"/>
      <c r="O434" s="7"/>
    </row>
    <row r="435" spans="1:15" ht="13.5" thickBot="1" x14ac:dyDescent="0.25">
      <c r="A435" s="24" t="s">
        <v>47</v>
      </c>
      <c r="B435" s="19">
        <v>2377</v>
      </c>
      <c r="C435" s="19"/>
      <c r="D435" s="19"/>
      <c r="E435" s="19"/>
      <c r="F435" s="145"/>
      <c r="G435" s="165"/>
      <c r="H435" s="7"/>
      <c r="I435" s="50"/>
      <c r="J435" s="51"/>
      <c r="K435" s="51"/>
      <c r="L435" s="50"/>
      <c r="M435" s="7"/>
      <c r="N435" s="7"/>
      <c r="O435" s="7"/>
    </row>
    <row r="436" spans="1:15" ht="13.5" thickBot="1" x14ac:dyDescent="0.25">
      <c r="A436" s="24" t="s">
        <v>48</v>
      </c>
      <c r="B436" s="45"/>
      <c r="C436" s="36"/>
      <c r="D436" s="36"/>
      <c r="E436" s="36"/>
      <c r="F436" s="145"/>
      <c r="G436" s="165"/>
      <c r="H436" s="7"/>
      <c r="I436" s="50"/>
      <c r="J436" s="50"/>
      <c r="K436" s="50"/>
      <c r="L436" s="50"/>
      <c r="M436" s="7"/>
      <c r="N436" s="7"/>
      <c r="O436" s="7"/>
    </row>
    <row r="437" spans="1:15" ht="13.5" thickBot="1" x14ac:dyDescent="0.25">
      <c r="A437" s="33" t="s">
        <v>81</v>
      </c>
      <c r="B437" s="36">
        <f>B434+B431+B428+B425+B422+B419+B416</f>
        <v>103706</v>
      </c>
      <c r="C437" s="36">
        <f t="shared" ref="C437:E437" si="84">C434+C431+C428+C425+C422+C419+C416</f>
        <v>81981</v>
      </c>
      <c r="D437" s="36">
        <f t="shared" si="84"/>
        <v>84181</v>
      </c>
      <c r="E437" s="36">
        <f t="shared" si="84"/>
        <v>84681</v>
      </c>
      <c r="F437" s="145"/>
      <c r="G437" s="165"/>
      <c r="H437" s="7"/>
      <c r="I437" s="124"/>
      <c r="J437" s="52"/>
      <c r="K437" s="52"/>
      <c r="L437" s="52"/>
      <c r="M437" s="7"/>
      <c r="N437" s="7"/>
      <c r="O437" s="7"/>
    </row>
    <row r="438" spans="1:15" ht="13.5" thickBot="1" x14ac:dyDescent="0.25">
      <c r="A438" s="31" t="s">
        <v>31</v>
      </c>
      <c r="B438" s="34">
        <f>IF(B437-B408=0,0,"Error")</f>
        <v>0</v>
      </c>
      <c r="C438" s="34">
        <f>IF(C437-C408=0,0,"Error")</f>
        <v>0</v>
      </c>
      <c r="D438" s="34">
        <f>IF(D437-D408=0,0,"Error")</f>
        <v>0</v>
      </c>
      <c r="E438" s="34">
        <f>IF(E437-E408=0,0,"Error")</f>
        <v>0</v>
      </c>
      <c r="F438" s="145"/>
      <c r="G438" s="165"/>
      <c r="H438" s="7"/>
      <c r="I438" s="124"/>
      <c r="J438" s="52"/>
      <c r="K438" s="52"/>
      <c r="L438" s="52"/>
      <c r="M438" s="7"/>
      <c r="N438" s="7"/>
      <c r="O438" s="7"/>
    </row>
    <row r="439" spans="1:15" ht="13.5" thickBot="1" x14ac:dyDescent="0.25">
      <c r="A439" s="330" t="s">
        <v>38</v>
      </c>
      <c r="B439" s="331"/>
      <c r="C439" s="331"/>
      <c r="D439" s="331"/>
      <c r="E439" s="332"/>
      <c r="F439" s="145"/>
      <c r="G439" s="165"/>
      <c r="H439" s="7"/>
      <c r="I439" s="124"/>
      <c r="J439" s="52"/>
      <c r="K439" s="52"/>
      <c r="L439" s="52"/>
      <c r="M439" s="7"/>
      <c r="N439" s="7"/>
      <c r="O439" s="7"/>
    </row>
    <row r="440" spans="1:15" ht="13.5" thickBot="1" x14ac:dyDescent="0.25">
      <c r="A440" s="330" t="s">
        <v>33</v>
      </c>
      <c r="B440" s="331"/>
      <c r="C440" s="331"/>
      <c r="D440" s="331"/>
      <c r="E440" s="332"/>
      <c r="F440" s="145"/>
      <c r="G440" s="165"/>
      <c r="H440" s="7"/>
      <c r="I440" s="7"/>
      <c r="J440" s="7"/>
      <c r="K440" s="7"/>
      <c r="L440" s="7"/>
      <c r="M440" s="7"/>
      <c r="N440" s="7"/>
      <c r="O440" s="7"/>
    </row>
    <row r="441" spans="1:15" ht="15.75" customHeight="1" thickBot="1" x14ac:dyDescent="0.25">
      <c r="A441" s="172" t="s">
        <v>242</v>
      </c>
      <c r="B441" s="333" t="s">
        <v>82</v>
      </c>
      <c r="C441" s="334"/>
      <c r="D441" s="335"/>
      <c r="E441" s="336"/>
      <c r="F441" s="145"/>
      <c r="G441" s="165"/>
      <c r="H441" s="7"/>
      <c r="I441" s="7"/>
      <c r="J441" s="7"/>
      <c r="K441" s="7"/>
      <c r="L441" s="7"/>
      <c r="M441" s="7"/>
      <c r="N441" s="7"/>
      <c r="O441" s="7"/>
    </row>
    <row r="442" spans="1:15" ht="61.5" customHeight="1" thickBot="1" x14ac:dyDescent="0.25">
      <c r="A442" s="162" t="s">
        <v>92</v>
      </c>
      <c r="B442" s="173" t="s">
        <v>93</v>
      </c>
      <c r="C442" s="174" t="s">
        <v>84</v>
      </c>
      <c r="D442" s="175"/>
      <c r="E442" s="176" t="s">
        <v>92</v>
      </c>
      <c r="F442" s="145"/>
      <c r="G442" s="177"/>
      <c r="H442" s="53"/>
      <c r="J442" s="7"/>
      <c r="K442" s="7"/>
      <c r="L442" s="7"/>
      <c r="M442" s="7"/>
      <c r="N442" s="7"/>
      <c r="O442" s="7"/>
    </row>
    <row r="443" spans="1:15" ht="13.5" thickBot="1" x14ac:dyDescent="0.25">
      <c r="A443" s="14" t="s">
        <v>9</v>
      </c>
      <c r="B443" s="337" t="s">
        <v>93</v>
      </c>
      <c r="C443" s="337"/>
      <c r="D443" s="337"/>
      <c r="E443" s="337"/>
      <c r="F443" s="145"/>
      <c r="G443" s="177"/>
      <c r="H443" s="53"/>
      <c r="J443" s="7"/>
      <c r="K443" s="7"/>
      <c r="L443" s="7"/>
      <c r="M443" s="7"/>
      <c r="N443" s="7"/>
      <c r="O443" s="7"/>
    </row>
    <row r="444" spans="1:15" ht="13.5" thickBot="1" x14ac:dyDescent="0.25">
      <c r="A444" s="14" t="s">
        <v>14</v>
      </c>
      <c r="B444" s="324" t="s">
        <v>85</v>
      </c>
      <c r="C444" s="325"/>
      <c r="D444" s="325"/>
      <c r="E444" s="326"/>
      <c r="F444" s="145"/>
      <c r="G444" s="165"/>
      <c r="H444" s="7"/>
      <c r="J444" s="7"/>
      <c r="K444" s="7"/>
      <c r="L444" s="7"/>
      <c r="M444" s="7"/>
      <c r="N444" s="7"/>
      <c r="O444" s="7"/>
    </row>
    <row r="445" spans="1:15" x14ac:dyDescent="0.2">
      <c r="A445" s="314"/>
      <c r="B445" s="10">
        <v>2019</v>
      </c>
      <c r="C445" s="10">
        <v>2020</v>
      </c>
      <c r="D445" s="10">
        <v>2021</v>
      </c>
      <c r="E445" s="10">
        <v>2022</v>
      </c>
      <c r="F445" s="145"/>
      <c r="G445" s="165"/>
      <c r="H445" s="7"/>
      <c r="J445" s="7"/>
      <c r="K445" s="7"/>
      <c r="L445" s="7"/>
      <c r="M445" s="7"/>
      <c r="N445" s="7"/>
      <c r="O445" s="7"/>
    </row>
    <row r="446" spans="1:15" ht="26.25" thickBot="1" x14ac:dyDescent="0.25">
      <c r="A446" s="315"/>
      <c r="B446" s="17" t="s">
        <v>5</v>
      </c>
      <c r="C446" s="17" t="s">
        <v>6</v>
      </c>
      <c r="D446" s="17" t="s">
        <v>6</v>
      </c>
      <c r="E446" s="17" t="s">
        <v>6</v>
      </c>
      <c r="F446" s="145"/>
      <c r="G446" s="165"/>
      <c r="H446" s="7"/>
      <c r="J446" s="7"/>
      <c r="K446" s="7"/>
      <c r="L446" s="7"/>
      <c r="M446" s="7"/>
      <c r="N446" s="7"/>
      <c r="O446" s="7"/>
    </row>
    <row r="447" spans="1:15" ht="13.5" thickBot="1" x14ac:dyDescent="0.25">
      <c r="A447" s="14" t="s">
        <v>8</v>
      </c>
      <c r="B447" s="20">
        <v>128</v>
      </c>
      <c r="C447" s="54"/>
      <c r="D447" s="20"/>
      <c r="E447" s="20"/>
      <c r="F447" s="145"/>
      <c r="G447" s="165"/>
      <c r="H447" s="7"/>
      <c r="J447" s="7"/>
      <c r="K447" s="7"/>
      <c r="L447" s="7"/>
      <c r="M447" s="7"/>
      <c r="N447" s="7"/>
      <c r="O447" s="7"/>
    </row>
    <row r="448" spans="1:15" ht="13.5" thickBot="1" x14ac:dyDescent="0.25">
      <c r="A448" s="14" t="s">
        <v>15</v>
      </c>
      <c r="B448" s="20">
        <v>321200</v>
      </c>
      <c r="C448" s="20"/>
      <c r="D448" s="20">
        <v>0</v>
      </c>
      <c r="E448" s="20">
        <v>0</v>
      </c>
      <c r="F448" s="145"/>
      <c r="G448" s="165"/>
      <c r="H448" s="7"/>
      <c r="I448" s="7"/>
      <c r="J448" s="7"/>
      <c r="K448" s="7"/>
      <c r="L448" s="7"/>
      <c r="M448" s="7"/>
      <c r="N448" s="7"/>
      <c r="O448" s="7"/>
    </row>
    <row r="449" spans="1:15" ht="13.5" thickBot="1" x14ac:dyDescent="0.25">
      <c r="A449" s="14" t="s">
        <v>23</v>
      </c>
      <c r="B449" s="20">
        <f>B448/B447</f>
        <v>2509.375</v>
      </c>
      <c r="C449" s="20" t="e">
        <f t="shared" ref="C449:E449" si="85">C448/C447</f>
        <v>#DIV/0!</v>
      </c>
      <c r="D449" s="20" t="e">
        <f t="shared" si="85"/>
        <v>#DIV/0!</v>
      </c>
      <c r="E449" s="20" t="e">
        <f t="shared" si="85"/>
        <v>#DIV/0!</v>
      </c>
      <c r="F449" s="145"/>
      <c r="G449" s="165"/>
      <c r="H449" s="7"/>
      <c r="I449" s="7"/>
      <c r="J449" s="7"/>
      <c r="K449" s="7"/>
      <c r="L449" s="7"/>
      <c r="M449" s="7"/>
      <c r="N449" s="7"/>
      <c r="O449" s="7"/>
    </row>
    <row r="450" spans="1:15" ht="13.5" thickBot="1" x14ac:dyDescent="0.25">
      <c r="A450" s="14" t="s">
        <v>16</v>
      </c>
      <c r="B450" s="133" t="s">
        <v>22</v>
      </c>
      <c r="C450" s="21">
        <f>C447/B447-1</f>
        <v>-1</v>
      </c>
      <c r="D450" s="21" t="e">
        <f t="shared" ref="D450:E452" si="86">D447/C447-1</f>
        <v>#DIV/0!</v>
      </c>
      <c r="E450" s="21" t="e">
        <f t="shared" si="86"/>
        <v>#DIV/0!</v>
      </c>
      <c r="F450" s="145"/>
      <c r="G450" s="170"/>
      <c r="H450" s="46"/>
      <c r="I450" s="46"/>
      <c r="J450" s="7"/>
      <c r="K450" s="7"/>
      <c r="L450" s="7"/>
      <c r="M450" s="7"/>
      <c r="N450" s="7"/>
      <c r="O450" s="7"/>
    </row>
    <row r="451" spans="1:15" ht="26.25" thickBot="1" x14ac:dyDescent="0.25">
      <c r="A451" s="14" t="s">
        <v>17</v>
      </c>
      <c r="B451" s="133" t="s">
        <v>22</v>
      </c>
      <c r="C451" s="21">
        <f>C448/B448-1</f>
        <v>-1</v>
      </c>
      <c r="D451" s="21" t="e">
        <f t="shared" si="86"/>
        <v>#DIV/0!</v>
      </c>
      <c r="E451" s="21" t="e">
        <f t="shared" si="86"/>
        <v>#DIV/0!</v>
      </c>
      <c r="F451" s="145"/>
      <c r="G451" s="165"/>
      <c r="H451" s="7"/>
      <c r="I451" s="7"/>
      <c r="J451" s="7"/>
      <c r="K451" s="7"/>
      <c r="L451" s="7"/>
      <c r="M451" s="7"/>
      <c r="N451" s="7"/>
      <c r="O451" s="7"/>
    </row>
    <row r="452" spans="1:15" ht="26.25" thickBot="1" x14ac:dyDescent="0.25">
      <c r="A452" s="14" t="s">
        <v>18</v>
      </c>
      <c r="B452" s="133" t="s">
        <v>22</v>
      </c>
      <c r="C452" s="21" t="e">
        <f>C449/B449-1</f>
        <v>#DIV/0!</v>
      </c>
      <c r="D452" s="21" t="e">
        <f t="shared" si="86"/>
        <v>#DIV/0!</v>
      </c>
      <c r="E452" s="21" t="e">
        <f t="shared" si="86"/>
        <v>#DIV/0!</v>
      </c>
      <c r="F452" s="145"/>
      <c r="G452" s="165"/>
      <c r="H452" s="7"/>
      <c r="I452" s="7"/>
      <c r="J452" s="7"/>
      <c r="K452" s="7"/>
      <c r="L452" s="7"/>
      <c r="M452" s="7"/>
      <c r="N452" s="7"/>
      <c r="O452" s="7"/>
    </row>
    <row r="453" spans="1:15" ht="13.5" thickBot="1" x14ac:dyDescent="0.25">
      <c r="A453" s="316" t="s">
        <v>199</v>
      </c>
      <c r="B453" s="317"/>
      <c r="C453" s="317"/>
      <c r="D453" s="317"/>
      <c r="E453" s="318"/>
      <c r="F453" s="145"/>
      <c r="G453" s="165"/>
      <c r="H453" s="7"/>
      <c r="I453" s="7"/>
      <c r="J453" s="7"/>
      <c r="K453" s="7"/>
      <c r="L453" s="7"/>
      <c r="M453" s="7"/>
      <c r="N453" s="7"/>
      <c r="O453" s="7"/>
    </row>
    <row r="454" spans="1:15" x14ac:dyDescent="0.2">
      <c r="A454" s="314"/>
      <c r="B454" s="10">
        <v>2019</v>
      </c>
      <c r="C454" s="10">
        <v>2020</v>
      </c>
      <c r="D454" s="10">
        <v>2021</v>
      </c>
      <c r="E454" s="10">
        <v>2022</v>
      </c>
      <c r="F454" s="145"/>
      <c r="G454" s="165"/>
      <c r="H454" s="7"/>
      <c r="I454" s="7"/>
      <c r="J454" s="7"/>
      <c r="K454" s="7"/>
      <c r="L454" s="7"/>
      <c r="M454" s="7"/>
      <c r="N454" s="7"/>
      <c r="O454" s="7"/>
    </row>
    <row r="455" spans="1:15" ht="26.25" thickBot="1" x14ac:dyDescent="0.25">
      <c r="A455" s="315"/>
      <c r="B455" s="17" t="s">
        <v>5</v>
      </c>
      <c r="C455" s="17" t="s">
        <v>6</v>
      </c>
      <c r="D455" s="17" t="s">
        <v>6</v>
      </c>
      <c r="E455" s="17" t="s">
        <v>6</v>
      </c>
      <c r="F455" s="145"/>
      <c r="G455" s="165"/>
      <c r="H455" s="7"/>
      <c r="I455" s="7"/>
      <c r="J455" s="7"/>
      <c r="K455" s="7"/>
      <c r="L455" s="7"/>
      <c r="M455" s="7"/>
      <c r="N455" s="7"/>
      <c r="O455" s="7"/>
    </row>
    <row r="456" spans="1:15" ht="13.5" thickBot="1" x14ac:dyDescent="0.25">
      <c r="A456" s="23" t="s">
        <v>34</v>
      </c>
      <c r="B456" s="36">
        <f>B457+B458+B459+B460</f>
        <v>0</v>
      </c>
      <c r="C456" s="36">
        <f t="shared" ref="C456:E456" si="87">C457+C458+C459+C460</f>
        <v>0</v>
      </c>
      <c r="D456" s="36">
        <f t="shared" si="87"/>
        <v>0</v>
      </c>
      <c r="E456" s="36">
        <f t="shared" si="87"/>
        <v>0</v>
      </c>
      <c r="F456" s="145"/>
      <c r="G456" s="165"/>
      <c r="H456" s="7"/>
      <c r="I456" s="7"/>
      <c r="J456" s="7"/>
      <c r="K456" s="7"/>
      <c r="L456" s="7"/>
      <c r="M456" s="7"/>
      <c r="N456" s="7"/>
      <c r="O456" s="7"/>
    </row>
    <row r="457" spans="1:15" ht="13.5" thickBot="1" x14ac:dyDescent="0.25">
      <c r="A457" s="24" t="s">
        <v>47</v>
      </c>
      <c r="B457" s="36"/>
      <c r="C457" s="36"/>
      <c r="D457" s="36"/>
      <c r="E457" s="36"/>
      <c r="F457" s="145"/>
      <c r="G457" s="165"/>
      <c r="H457" s="7"/>
      <c r="I457" s="7"/>
      <c r="J457" s="7"/>
      <c r="K457" s="7"/>
      <c r="L457" s="7"/>
      <c r="M457" s="7"/>
      <c r="N457" s="7"/>
      <c r="O457" s="7"/>
    </row>
    <row r="458" spans="1:15" ht="13.5" thickBot="1" x14ac:dyDescent="0.25">
      <c r="A458" s="24" t="s">
        <v>86</v>
      </c>
      <c r="B458" s="36"/>
      <c r="C458" s="36"/>
      <c r="D458" s="36"/>
      <c r="E458" s="36"/>
      <c r="F458" s="145"/>
      <c r="G458" s="165"/>
      <c r="H458" s="7"/>
      <c r="I458" s="7"/>
      <c r="J458" s="7"/>
      <c r="K458" s="7"/>
      <c r="L458" s="7"/>
      <c r="M458" s="7"/>
      <c r="N458" s="7"/>
      <c r="O458" s="7"/>
    </row>
    <row r="459" spans="1:15" ht="13.5" thickBot="1" x14ac:dyDescent="0.25">
      <c r="A459" s="24" t="s">
        <v>87</v>
      </c>
      <c r="B459" s="36"/>
      <c r="C459" s="36"/>
      <c r="D459" s="36"/>
      <c r="E459" s="36"/>
      <c r="F459" s="145"/>
      <c r="G459" s="165"/>
      <c r="H459" s="7"/>
      <c r="I459" s="7"/>
      <c r="J459" s="7"/>
      <c r="K459" s="7"/>
      <c r="L459" s="7"/>
      <c r="M459" s="7"/>
      <c r="N459" s="7"/>
      <c r="O459" s="7"/>
    </row>
    <row r="460" spans="1:15" ht="13.5" thickBot="1" x14ac:dyDescent="0.25">
      <c r="A460" s="24" t="s">
        <v>88</v>
      </c>
      <c r="B460" s="36"/>
      <c r="C460" s="36"/>
      <c r="D460" s="36"/>
      <c r="E460" s="36"/>
      <c r="F460" s="145"/>
      <c r="G460" s="165"/>
      <c r="H460" s="7"/>
      <c r="I460" s="7"/>
      <c r="J460" s="7"/>
      <c r="K460" s="7"/>
      <c r="L460" s="7"/>
      <c r="M460" s="7"/>
      <c r="N460" s="7"/>
      <c r="O460" s="7"/>
    </row>
    <row r="461" spans="1:15" ht="13.5" thickBot="1" x14ac:dyDescent="0.25">
      <c r="A461" s="23" t="s">
        <v>35</v>
      </c>
      <c r="B461" s="45">
        <f>B462+B463+B464+B465</f>
        <v>321200</v>
      </c>
      <c r="C461" s="45">
        <f t="shared" ref="C461:E461" si="88">C462+C463+C464+C465</f>
        <v>0</v>
      </c>
      <c r="D461" s="45">
        <f t="shared" si="88"/>
        <v>0</v>
      </c>
      <c r="E461" s="45">
        <f t="shared" si="88"/>
        <v>0</v>
      </c>
      <c r="F461" s="145"/>
      <c r="G461" s="165"/>
      <c r="H461" s="7"/>
      <c r="I461" s="7"/>
      <c r="J461" s="7"/>
      <c r="K461" s="7"/>
      <c r="L461" s="7"/>
      <c r="M461" s="7"/>
      <c r="N461" s="7"/>
      <c r="O461" s="7"/>
    </row>
    <row r="462" spans="1:15" ht="13.5" thickBot="1" x14ac:dyDescent="0.25">
      <c r="A462" s="24" t="s">
        <v>47</v>
      </c>
      <c r="B462" s="45">
        <v>321200</v>
      </c>
      <c r="C462" s="36"/>
      <c r="D462" s="36"/>
      <c r="E462" s="36"/>
      <c r="F462" s="145"/>
      <c r="G462" s="165"/>
      <c r="H462" s="7"/>
      <c r="I462" s="7"/>
      <c r="J462" s="7"/>
      <c r="K462" s="7"/>
      <c r="L462" s="7"/>
      <c r="M462" s="7"/>
      <c r="N462" s="7"/>
      <c r="O462" s="7"/>
    </row>
    <row r="463" spans="1:15" ht="13.5" thickBot="1" x14ac:dyDescent="0.25">
      <c r="A463" s="24" t="s">
        <v>86</v>
      </c>
      <c r="B463" s="45"/>
      <c r="C463" s="36"/>
      <c r="D463" s="36"/>
      <c r="E463" s="36"/>
      <c r="F463" s="145"/>
      <c r="G463" s="165"/>
      <c r="H463" s="7"/>
      <c r="I463" s="7"/>
      <c r="J463" s="7"/>
      <c r="K463" s="7"/>
      <c r="L463" s="7"/>
      <c r="M463" s="7"/>
      <c r="N463" s="7"/>
      <c r="O463" s="7"/>
    </row>
    <row r="464" spans="1:15" ht="13.5" thickBot="1" x14ac:dyDescent="0.25">
      <c r="A464" s="24" t="s">
        <v>87</v>
      </c>
      <c r="B464" s="45"/>
      <c r="C464" s="36"/>
      <c r="D464" s="36"/>
      <c r="E464" s="36"/>
      <c r="F464" s="145"/>
      <c r="G464" s="165"/>
      <c r="H464" s="7"/>
      <c r="I464" s="7"/>
      <c r="J464" s="7"/>
      <c r="K464" s="7"/>
      <c r="L464" s="7"/>
      <c r="M464" s="7"/>
      <c r="N464" s="7"/>
      <c r="O464" s="7"/>
    </row>
    <row r="465" spans="1:15" ht="13.5" thickBot="1" x14ac:dyDescent="0.25">
      <c r="A465" s="24" t="s">
        <v>88</v>
      </c>
      <c r="B465" s="45"/>
      <c r="C465" s="36"/>
      <c r="D465" s="36"/>
      <c r="E465" s="36"/>
      <c r="F465" s="145"/>
      <c r="G465" s="165"/>
      <c r="H465" s="7"/>
      <c r="I465" s="7"/>
      <c r="J465" s="7"/>
      <c r="K465" s="7"/>
      <c r="L465" s="7"/>
      <c r="M465" s="7"/>
      <c r="N465" s="7"/>
      <c r="O465" s="7"/>
    </row>
    <row r="466" spans="1:15" ht="13.5" thickBot="1" x14ac:dyDescent="0.25">
      <c r="A466" s="55" t="s">
        <v>30</v>
      </c>
      <c r="B466" s="45">
        <f>B456+B461</f>
        <v>321200</v>
      </c>
      <c r="C466" s="45">
        <f t="shared" ref="C466:E466" si="89">C456+C461</f>
        <v>0</v>
      </c>
      <c r="D466" s="45">
        <f t="shared" si="89"/>
        <v>0</v>
      </c>
      <c r="E466" s="45">
        <f t="shared" si="89"/>
        <v>0</v>
      </c>
      <c r="F466" s="145"/>
      <c r="G466" s="165"/>
      <c r="H466" s="7"/>
      <c r="I466" s="7"/>
      <c r="J466" s="7"/>
      <c r="K466" s="7"/>
      <c r="L466" s="7"/>
      <c r="M466" s="7"/>
      <c r="N466" s="7"/>
      <c r="O466" s="7"/>
    </row>
    <row r="467" spans="1:15" ht="20.25" customHeight="1" thickBot="1" x14ac:dyDescent="0.25">
      <c r="A467" s="172" t="s">
        <v>242</v>
      </c>
      <c r="B467" s="333" t="s">
        <v>243</v>
      </c>
      <c r="C467" s="334"/>
      <c r="D467" s="335"/>
      <c r="E467" s="336"/>
      <c r="F467" s="145"/>
      <c r="G467" s="165"/>
      <c r="H467" s="7"/>
      <c r="I467" s="7"/>
      <c r="J467" s="7"/>
      <c r="K467" s="7"/>
      <c r="L467" s="7"/>
      <c r="M467" s="7"/>
      <c r="N467" s="7"/>
      <c r="O467" s="7"/>
    </row>
    <row r="468" spans="1:15" ht="77.25" thickBot="1" x14ac:dyDescent="0.25">
      <c r="A468" s="162" t="s">
        <v>244</v>
      </c>
      <c r="B468" s="173" t="s">
        <v>245</v>
      </c>
      <c r="C468" s="174" t="s">
        <v>84</v>
      </c>
      <c r="D468" s="175"/>
      <c r="E468" s="176"/>
      <c r="F468" s="145"/>
      <c r="G468" s="165"/>
      <c r="H468" s="7"/>
      <c r="I468" s="7"/>
      <c r="J468" s="7"/>
      <c r="K468" s="7"/>
      <c r="L468" s="7"/>
      <c r="M468" s="7"/>
      <c r="N468" s="7"/>
      <c r="O468" s="7"/>
    </row>
    <row r="469" spans="1:15" ht="13.5" thickBot="1" x14ac:dyDescent="0.25">
      <c r="A469" s="14" t="s">
        <v>9</v>
      </c>
      <c r="B469" s="337" t="s">
        <v>245</v>
      </c>
      <c r="C469" s="337"/>
      <c r="D469" s="337"/>
      <c r="E469" s="337"/>
      <c r="F469" s="145"/>
      <c r="G469" s="165"/>
      <c r="H469" s="7"/>
      <c r="I469" s="7"/>
      <c r="J469" s="7"/>
      <c r="K469" s="7"/>
      <c r="L469" s="7"/>
      <c r="M469" s="7"/>
      <c r="N469" s="7"/>
      <c r="O469" s="7"/>
    </row>
    <row r="470" spans="1:15" ht="13.5" thickBot="1" x14ac:dyDescent="0.25">
      <c r="A470" s="14" t="s">
        <v>14</v>
      </c>
      <c r="B470" s="324" t="s">
        <v>85</v>
      </c>
      <c r="C470" s="325"/>
      <c r="D470" s="325"/>
      <c r="E470" s="326"/>
      <c r="F470" s="145"/>
      <c r="G470" s="165"/>
      <c r="H470" s="7"/>
      <c r="I470" s="7"/>
      <c r="J470" s="7"/>
      <c r="K470" s="7"/>
      <c r="L470" s="7"/>
      <c r="M470" s="7"/>
      <c r="N470" s="7"/>
      <c r="O470" s="7"/>
    </row>
    <row r="471" spans="1:15" x14ac:dyDescent="0.2">
      <c r="A471" s="314"/>
      <c r="B471" s="10">
        <v>2019</v>
      </c>
      <c r="C471" s="10">
        <v>2020</v>
      </c>
      <c r="D471" s="10">
        <v>2021</v>
      </c>
      <c r="E471" s="10">
        <v>2022</v>
      </c>
      <c r="F471" s="145"/>
      <c r="G471" s="165"/>
      <c r="H471" s="7"/>
      <c r="I471" s="7"/>
      <c r="J471" s="7"/>
      <c r="K471" s="7"/>
      <c r="L471" s="7"/>
      <c r="M471" s="7"/>
      <c r="N471" s="7"/>
      <c r="O471" s="7"/>
    </row>
    <row r="472" spans="1:15" ht="26.25" thickBot="1" x14ac:dyDescent="0.25">
      <c r="A472" s="315"/>
      <c r="B472" s="17" t="s">
        <v>5</v>
      </c>
      <c r="C472" s="17" t="s">
        <v>6</v>
      </c>
      <c r="D472" s="17" t="s">
        <v>6</v>
      </c>
      <c r="E472" s="17" t="s">
        <v>6</v>
      </c>
      <c r="F472" s="145"/>
      <c r="G472" s="177"/>
      <c r="H472" s="53"/>
      <c r="J472" s="7"/>
      <c r="K472" s="7"/>
      <c r="L472" s="7"/>
      <c r="M472" s="7"/>
      <c r="N472" s="7"/>
      <c r="O472" s="7"/>
    </row>
    <row r="473" spans="1:15" ht="13.5" thickBot="1" x14ac:dyDescent="0.25">
      <c r="A473" s="14" t="s">
        <v>8</v>
      </c>
      <c r="B473" s="20"/>
      <c r="C473" s="54">
        <v>5</v>
      </c>
      <c r="D473" s="20"/>
      <c r="E473" s="20"/>
      <c r="F473" s="145"/>
      <c r="G473" s="177"/>
      <c r="H473" s="53"/>
      <c r="J473" s="7"/>
      <c r="K473" s="7"/>
      <c r="L473" s="7"/>
      <c r="M473" s="7"/>
      <c r="N473" s="7"/>
      <c r="O473" s="7"/>
    </row>
    <row r="474" spans="1:15" ht="13.5" thickBot="1" x14ac:dyDescent="0.25">
      <c r="A474" s="14" t="s">
        <v>15</v>
      </c>
      <c r="B474" s="20"/>
      <c r="C474" s="20">
        <v>500</v>
      </c>
      <c r="D474" s="20">
        <v>0</v>
      </c>
      <c r="E474" s="20">
        <v>0</v>
      </c>
      <c r="F474" s="145"/>
      <c r="G474" s="177"/>
      <c r="H474" s="53"/>
      <c r="J474" s="7"/>
      <c r="K474" s="7"/>
      <c r="L474" s="7"/>
      <c r="M474" s="7"/>
      <c r="N474" s="7"/>
      <c r="O474" s="7"/>
    </row>
    <row r="475" spans="1:15" ht="13.5" thickBot="1" x14ac:dyDescent="0.25">
      <c r="A475" s="14" t="s">
        <v>23</v>
      </c>
      <c r="B475" s="20" t="e">
        <f>B474/B473</f>
        <v>#DIV/0!</v>
      </c>
      <c r="C475" s="20">
        <f t="shared" ref="C475:E475" si="90">C474/C473</f>
        <v>100</v>
      </c>
      <c r="D475" s="20" t="e">
        <f t="shared" si="90"/>
        <v>#DIV/0!</v>
      </c>
      <c r="E475" s="20" t="e">
        <f t="shared" si="90"/>
        <v>#DIV/0!</v>
      </c>
      <c r="F475" s="145"/>
      <c r="G475" s="165"/>
      <c r="H475" s="7"/>
      <c r="J475" s="7"/>
      <c r="K475" s="7"/>
      <c r="L475" s="7"/>
      <c r="M475" s="7"/>
      <c r="N475" s="7"/>
      <c r="O475" s="7"/>
    </row>
    <row r="476" spans="1:15" ht="13.5" thickBot="1" x14ac:dyDescent="0.25">
      <c r="A476" s="14" t="s">
        <v>16</v>
      </c>
      <c r="B476" s="133" t="s">
        <v>22</v>
      </c>
      <c r="C476" s="21" t="e">
        <f>C473/B473-1</f>
        <v>#DIV/0!</v>
      </c>
      <c r="D476" s="21">
        <f t="shared" ref="D476:E478" si="91">D473/C473-1</f>
        <v>-1</v>
      </c>
      <c r="E476" s="21" t="e">
        <f t="shared" si="91"/>
        <v>#DIV/0!</v>
      </c>
      <c r="F476" s="145"/>
      <c r="G476" s="170"/>
      <c r="H476" s="46"/>
      <c r="J476" s="7"/>
      <c r="K476" s="7"/>
      <c r="L476" s="7"/>
      <c r="M476" s="7"/>
      <c r="N476" s="7"/>
      <c r="O476" s="7"/>
    </row>
    <row r="477" spans="1:15" ht="26.25" thickBot="1" x14ac:dyDescent="0.25">
      <c r="A477" s="14" t="s">
        <v>17</v>
      </c>
      <c r="B477" s="133" t="s">
        <v>22</v>
      </c>
      <c r="C477" s="21" t="e">
        <f>C474/B474-1</f>
        <v>#DIV/0!</v>
      </c>
      <c r="D477" s="21">
        <f t="shared" si="91"/>
        <v>-1</v>
      </c>
      <c r="E477" s="21" t="e">
        <f t="shared" si="91"/>
        <v>#DIV/0!</v>
      </c>
      <c r="F477" s="145"/>
      <c r="G477" s="165"/>
      <c r="H477" s="7"/>
      <c r="J477" s="7"/>
      <c r="K477" s="7"/>
      <c r="L477" s="7"/>
      <c r="M477" s="7"/>
      <c r="N477" s="7"/>
      <c r="O477" s="7"/>
    </row>
    <row r="478" spans="1:15" ht="26.25" thickBot="1" x14ac:dyDescent="0.25">
      <c r="A478" s="14" t="s">
        <v>18</v>
      </c>
      <c r="B478" s="133" t="s">
        <v>22</v>
      </c>
      <c r="C478" s="21" t="e">
        <f>C475/B475-1</f>
        <v>#DIV/0!</v>
      </c>
      <c r="D478" s="21" t="e">
        <f t="shared" si="91"/>
        <v>#DIV/0!</v>
      </c>
      <c r="E478" s="21" t="e">
        <f t="shared" si="91"/>
        <v>#DIV/0!</v>
      </c>
      <c r="F478" s="145"/>
      <c r="G478" s="165"/>
      <c r="H478" s="7"/>
      <c r="I478" s="7"/>
      <c r="J478" s="7"/>
      <c r="K478" s="7"/>
      <c r="L478" s="7"/>
      <c r="M478" s="7"/>
      <c r="N478" s="7"/>
      <c r="O478" s="7"/>
    </row>
    <row r="479" spans="1:15" ht="13.5" thickBot="1" x14ac:dyDescent="0.25">
      <c r="A479" s="316" t="s">
        <v>199</v>
      </c>
      <c r="B479" s="317"/>
      <c r="C479" s="317"/>
      <c r="D479" s="317"/>
      <c r="E479" s="318"/>
      <c r="F479" s="145"/>
      <c r="G479" s="165"/>
      <c r="H479" s="7"/>
      <c r="J479" s="7"/>
      <c r="K479" s="7"/>
      <c r="L479" s="7"/>
      <c r="M479" s="7"/>
      <c r="N479" s="7"/>
      <c r="O479" s="7"/>
    </row>
    <row r="480" spans="1:15" x14ac:dyDescent="0.2">
      <c r="A480" s="314"/>
      <c r="B480" s="10">
        <v>2019</v>
      </c>
      <c r="C480" s="10">
        <v>2020</v>
      </c>
      <c r="D480" s="10">
        <v>2021</v>
      </c>
      <c r="E480" s="10">
        <v>2022</v>
      </c>
      <c r="F480" s="145"/>
      <c r="G480" s="165"/>
      <c r="H480" s="7"/>
      <c r="J480" s="7"/>
      <c r="K480" s="7"/>
      <c r="L480" s="7"/>
      <c r="M480" s="7"/>
      <c r="N480" s="7"/>
      <c r="O480" s="7"/>
    </row>
    <row r="481" spans="1:15" ht="26.25" thickBot="1" x14ac:dyDescent="0.25">
      <c r="A481" s="315"/>
      <c r="B481" s="17" t="s">
        <v>5</v>
      </c>
      <c r="C481" s="17" t="s">
        <v>6</v>
      </c>
      <c r="D481" s="17" t="s">
        <v>6</v>
      </c>
      <c r="E481" s="17" t="s">
        <v>6</v>
      </c>
      <c r="F481" s="145"/>
      <c r="G481" s="165"/>
      <c r="H481" s="7"/>
      <c r="J481" s="7"/>
      <c r="K481" s="7"/>
      <c r="L481" s="7"/>
      <c r="M481" s="7"/>
      <c r="N481" s="7"/>
      <c r="O481" s="7"/>
    </row>
    <row r="482" spans="1:15" ht="13.5" thickBot="1" x14ac:dyDescent="0.25">
      <c r="A482" s="23" t="s">
        <v>34</v>
      </c>
      <c r="B482" s="36">
        <f>B483+B484+B485+B486</f>
        <v>0</v>
      </c>
      <c r="C482" s="36">
        <f t="shared" ref="C482:E482" si="92">C483+C484+C485+C486</f>
        <v>0</v>
      </c>
      <c r="D482" s="36">
        <f t="shared" si="92"/>
        <v>0</v>
      </c>
      <c r="E482" s="36">
        <f t="shared" si="92"/>
        <v>0</v>
      </c>
      <c r="F482" s="145"/>
      <c r="G482" s="165"/>
      <c r="H482" s="7"/>
      <c r="J482" s="7"/>
      <c r="K482" s="7"/>
      <c r="L482" s="7"/>
      <c r="M482" s="7"/>
      <c r="N482" s="7"/>
      <c r="O482" s="7"/>
    </row>
    <row r="483" spans="1:15" ht="13.5" thickBot="1" x14ac:dyDescent="0.25">
      <c r="A483" s="24" t="s">
        <v>47</v>
      </c>
      <c r="B483" s="36"/>
      <c r="C483" s="36"/>
      <c r="D483" s="36"/>
      <c r="E483" s="36"/>
      <c r="F483" s="145"/>
      <c r="G483" s="165"/>
      <c r="H483" s="7"/>
      <c r="J483" s="7"/>
      <c r="K483" s="7"/>
      <c r="L483" s="7"/>
      <c r="M483" s="7"/>
      <c r="N483" s="7"/>
      <c r="O483" s="7"/>
    </row>
    <row r="484" spans="1:15" ht="13.5" thickBot="1" x14ac:dyDescent="0.25">
      <c r="A484" s="24" t="s">
        <v>86</v>
      </c>
      <c r="B484" s="36"/>
      <c r="C484" s="36"/>
      <c r="D484" s="36"/>
      <c r="E484" s="36"/>
      <c r="F484" s="145"/>
      <c r="G484" s="165"/>
      <c r="H484" s="7"/>
      <c r="J484" s="7"/>
      <c r="K484" s="7"/>
      <c r="L484" s="7"/>
      <c r="M484" s="7"/>
      <c r="N484" s="7"/>
      <c r="O484" s="7"/>
    </row>
    <row r="485" spans="1:15" ht="13.5" thickBot="1" x14ac:dyDescent="0.25">
      <c r="A485" s="24" t="s">
        <v>87</v>
      </c>
      <c r="B485" s="36"/>
      <c r="C485" s="36"/>
      <c r="D485" s="36"/>
      <c r="E485" s="36"/>
      <c r="F485" s="145"/>
      <c r="G485" s="165"/>
      <c r="H485" s="7"/>
      <c r="I485" s="7"/>
      <c r="J485" s="7"/>
      <c r="K485" s="7"/>
      <c r="L485" s="7"/>
      <c r="M485" s="7"/>
      <c r="N485" s="7"/>
      <c r="O485" s="7"/>
    </row>
    <row r="486" spans="1:15" ht="13.5" thickBot="1" x14ac:dyDescent="0.25">
      <c r="A486" s="24" t="s">
        <v>88</v>
      </c>
      <c r="B486" s="36"/>
      <c r="C486" s="36"/>
      <c r="D486" s="36"/>
      <c r="E486" s="36"/>
      <c r="F486" s="145"/>
      <c r="G486" s="165"/>
      <c r="H486" s="7"/>
      <c r="I486" s="7"/>
      <c r="J486" s="7"/>
      <c r="K486" s="7"/>
      <c r="L486" s="7"/>
      <c r="M486" s="7"/>
      <c r="N486" s="7"/>
      <c r="O486" s="7"/>
    </row>
    <row r="487" spans="1:15" ht="13.5" thickBot="1" x14ac:dyDescent="0.25">
      <c r="A487" s="23" t="s">
        <v>35</v>
      </c>
      <c r="B487" s="45">
        <f>B488+B489+B490+B491</f>
        <v>0</v>
      </c>
      <c r="C487" s="45">
        <f t="shared" ref="C487:E487" si="93">C488+C489+C490+C491</f>
        <v>500</v>
      </c>
      <c r="D487" s="45">
        <f t="shared" si="93"/>
        <v>0</v>
      </c>
      <c r="E487" s="45">
        <f t="shared" si="93"/>
        <v>0</v>
      </c>
      <c r="F487" s="145"/>
      <c r="G487" s="165"/>
      <c r="H487" s="7"/>
      <c r="I487" s="7"/>
      <c r="J487" s="7"/>
      <c r="K487" s="7"/>
      <c r="L487" s="7"/>
      <c r="M487" s="7"/>
      <c r="N487" s="7"/>
      <c r="O487" s="7"/>
    </row>
    <row r="488" spans="1:15" ht="13.5" thickBot="1" x14ac:dyDescent="0.25">
      <c r="A488" s="24" t="s">
        <v>47</v>
      </c>
      <c r="B488" s="45"/>
      <c r="C488" s="36"/>
      <c r="D488" s="36"/>
      <c r="E488" s="36"/>
      <c r="F488" s="145"/>
      <c r="G488" s="165"/>
      <c r="H488" s="7"/>
      <c r="I488" s="7"/>
      <c r="J488" s="7"/>
      <c r="K488" s="7"/>
      <c r="L488" s="7"/>
      <c r="M488" s="7"/>
      <c r="N488" s="7"/>
      <c r="O488" s="7"/>
    </row>
    <row r="489" spans="1:15" ht="13.5" thickBot="1" x14ac:dyDescent="0.25">
      <c r="A489" s="24" t="s">
        <v>86</v>
      </c>
      <c r="B489" s="45"/>
      <c r="C489" s="36"/>
      <c r="D489" s="36"/>
      <c r="E489" s="36"/>
      <c r="F489" s="145"/>
      <c r="G489" s="165"/>
      <c r="H489" s="7"/>
      <c r="I489" s="7"/>
      <c r="J489" s="7"/>
      <c r="K489" s="7"/>
      <c r="L489" s="7"/>
      <c r="M489" s="7"/>
      <c r="N489" s="7"/>
      <c r="O489" s="7"/>
    </row>
    <row r="490" spans="1:15" ht="13.5" thickBot="1" x14ac:dyDescent="0.25">
      <c r="A490" s="24" t="s">
        <v>87</v>
      </c>
      <c r="B490" s="45"/>
      <c r="C490" s="36"/>
      <c r="D490" s="36"/>
      <c r="E490" s="36"/>
      <c r="F490" s="145"/>
      <c r="G490" s="165"/>
      <c r="H490" s="7"/>
      <c r="I490" s="7"/>
      <c r="J490" s="7"/>
      <c r="K490" s="7"/>
      <c r="L490" s="7"/>
      <c r="M490" s="7"/>
      <c r="N490" s="7"/>
      <c r="O490" s="7"/>
    </row>
    <row r="491" spans="1:15" ht="13.5" thickBot="1" x14ac:dyDescent="0.25">
      <c r="A491" s="24" t="s">
        <v>88</v>
      </c>
      <c r="B491" s="45"/>
      <c r="C491" s="36">
        <v>500</v>
      </c>
      <c r="D491" s="36"/>
      <c r="E491" s="36"/>
      <c r="F491" s="145"/>
      <c r="G491" s="165"/>
      <c r="H491" s="7"/>
      <c r="I491" s="7"/>
      <c r="J491" s="7"/>
      <c r="K491" s="7"/>
      <c r="L491" s="7"/>
      <c r="M491" s="7"/>
      <c r="N491" s="7"/>
      <c r="O491" s="7"/>
    </row>
    <row r="492" spans="1:15" ht="13.5" thickBot="1" x14ac:dyDescent="0.25">
      <c r="A492" s="55" t="s">
        <v>53</v>
      </c>
      <c r="B492" s="45">
        <f>B482+B487</f>
        <v>0</v>
      </c>
      <c r="C492" s="45">
        <f t="shared" ref="C492:E492" si="94">C482+C487</f>
        <v>500</v>
      </c>
      <c r="D492" s="45">
        <f t="shared" si="94"/>
        <v>0</v>
      </c>
      <c r="E492" s="45">
        <f t="shared" si="94"/>
        <v>0</v>
      </c>
      <c r="F492" s="145"/>
      <c r="G492" s="165"/>
      <c r="H492" s="7"/>
      <c r="J492" s="7"/>
      <c r="K492" s="7"/>
      <c r="L492" s="7"/>
      <c r="M492" s="7"/>
      <c r="N492" s="7"/>
      <c r="O492" s="7"/>
    </row>
    <row r="493" spans="1:15" ht="13.5" thickBot="1" x14ac:dyDescent="0.25">
      <c r="A493" s="330" t="s">
        <v>32</v>
      </c>
      <c r="B493" s="331"/>
      <c r="C493" s="331"/>
      <c r="D493" s="331"/>
      <c r="E493" s="332"/>
      <c r="F493" s="145"/>
      <c r="G493" s="165"/>
      <c r="H493" s="7"/>
      <c r="J493" s="7"/>
      <c r="K493" s="7"/>
      <c r="L493" s="7"/>
      <c r="M493" s="7"/>
      <c r="N493" s="7"/>
      <c r="O493" s="7"/>
    </row>
    <row r="494" spans="1:15" ht="13.5" thickBot="1" x14ac:dyDescent="0.25">
      <c r="A494" s="330" t="s">
        <v>36</v>
      </c>
      <c r="B494" s="331"/>
      <c r="C494" s="331"/>
      <c r="D494" s="331"/>
      <c r="E494" s="332"/>
      <c r="F494" s="145"/>
      <c r="G494" s="165"/>
      <c r="H494" s="7"/>
      <c r="J494" s="7"/>
      <c r="K494" s="7"/>
      <c r="L494" s="7"/>
      <c r="M494" s="7"/>
      <c r="N494" s="7"/>
      <c r="O494" s="7"/>
    </row>
    <row r="495" spans="1:15" ht="24.75" thickBot="1" x14ac:dyDescent="0.25">
      <c r="A495" s="172" t="s">
        <v>242</v>
      </c>
      <c r="B495" s="305" t="s">
        <v>246</v>
      </c>
      <c r="C495" s="306"/>
      <c r="D495" s="306"/>
      <c r="E495" s="307"/>
      <c r="F495" s="145"/>
      <c r="G495" s="165"/>
      <c r="H495" s="7"/>
      <c r="J495" s="7"/>
      <c r="K495" s="7"/>
      <c r="L495" s="7"/>
      <c r="M495" s="7"/>
      <c r="N495" s="7"/>
      <c r="O495" s="7"/>
    </row>
    <row r="496" spans="1:15" ht="77.25" thickBot="1" x14ac:dyDescent="0.25">
      <c r="A496" s="162" t="s">
        <v>94</v>
      </c>
      <c r="B496" s="178" t="s">
        <v>96</v>
      </c>
      <c r="C496" s="174" t="s">
        <v>84</v>
      </c>
      <c r="D496" s="322" t="s">
        <v>94</v>
      </c>
      <c r="E496" s="323"/>
      <c r="F496" s="145"/>
      <c r="G496" s="177"/>
      <c r="H496" s="53"/>
      <c r="J496" s="7"/>
      <c r="K496" s="121"/>
      <c r="L496" s="121"/>
      <c r="M496" s="121"/>
      <c r="N496" s="121"/>
      <c r="O496" s="7"/>
    </row>
    <row r="497" spans="1:15" ht="13.5" thickBot="1" x14ac:dyDescent="0.25">
      <c r="A497" s="14" t="s">
        <v>9</v>
      </c>
      <c r="B497" s="327" t="s">
        <v>96</v>
      </c>
      <c r="C497" s="328"/>
      <c r="D497" s="328"/>
      <c r="E497" s="329"/>
      <c r="F497" s="145"/>
      <c r="G497" s="177"/>
      <c r="H497" s="53"/>
      <c r="J497" s="7"/>
      <c r="K497" s="7"/>
      <c r="L497" s="7"/>
      <c r="M497" s="7"/>
      <c r="N497" s="7"/>
      <c r="O497" s="7"/>
    </row>
    <row r="498" spans="1:15" ht="13.5" thickBot="1" x14ac:dyDescent="0.25">
      <c r="A498" s="14" t="s">
        <v>14</v>
      </c>
      <c r="B498" s="324" t="s">
        <v>97</v>
      </c>
      <c r="C498" s="325"/>
      <c r="D498" s="325"/>
      <c r="E498" s="326"/>
      <c r="F498" s="145"/>
      <c r="G498" s="165"/>
      <c r="H498" s="7"/>
      <c r="J498" s="7"/>
      <c r="K498" s="7"/>
      <c r="L498" s="7"/>
      <c r="M498" s="7"/>
      <c r="N498" s="7"/>
      <c r="O498" s="7"/>
    </row>
    <row r="499" spans="1:15" x14ac:dyDescent="0.2">
      <c r="A499" s="314"/>
      <c r="B499" s="10">
        <v>2019</v>
      </c>
      <c r="C499" s="10">
        <v>2020</v>
      </c>
      <c r="D499" s="10">
        <v>2021</v>
      </c>
      <c r="E499" s="10">
        <v>2022</v>
      </c>
      <c r="F499" s="145"/>
      <c r="G499" s="165"/>
      <c r="H499" s="7"/>
      <c r="J499" s="7"/>
      <c r="K499" s="7"/>
      <c r="L499" s="7"/>
      <c r="M499" s="7"/>
      <c r="N499" s="7"/>
      <c r="O499" s="7"/>
    </row>
    <row r="500" spans="1:15" ht="26.25" thickBot="1" x14ac:dyDescent="0.25">
      <c r="A500" s="315"/>
      <c r="B500" s="17" t="s">
        <v>5</v>
      </c>
      <c r="C500" s="17" t="s">
        <v>6</v>
      </c>
      <c r="D500" s="17" t="s">
        <v>6</v>
      </c>
      <c r="E500" s="17" t="s">
        <v>6</v>
      </c>
      <c r="F500" s="145"/>
      <c r="G500" s="165"/>
      <c r="H500" s="7"/>
      <c r="J500" s="179"/>
      <c r="K500" s="4"/>
      <c r="L500" s="7"/>
      <c r="M500" s="7"/>
      <c r="N500" s="7"/>
      <c r="O500" s="7"/>
    </row>
    <row r="501" spans="1:15" ht="13.5" thickBot="1" x14ac:dyDescent="0.25">
      <c r="A501" s="14" t="s">
        <v>8</v>
      </c>
      <c r="B501" s="18">
        <v>1</v>
      </c>
      <c r="C501" s="18">
        <v>1</v>
      </c>
      <c r="D501" s="18"/>
      <c r="E501" s="18"/>
      <c r="F501" s="145"/>
      <c r="G501" s="165"/>
      <c r="H501" s="7"/>
      <c r="J501" s="56"/>
      <c r="K501" s="4"/>
      <c r="L501" s="7"/>
      <c r="M501" s="7"/>
      <c r="N501" s="7"/>
      <c r="O501" s="7"/>
    </row>
    <row r="502" spans="1:15" ht="13.5" thickBot="1" x14ac:dyDescent="0.25">
      <c r="A502" s="14" t="s">
        <v>15</v>
      </c>
      <c r="B502" s="37">
        <v>378800</v>
      </c>
      <c r="C502" s="37">
        <v>200220</v>
      </c>
      <c r="D502" s="37"/>
      <c r="E502" s="37"/>
      <c r="F502" s="145"/>
      <c r="G502" s="165"/>
      <c r="H502" s="7"/>
      <c r="J502" s="56"/>
      <c r="K502" s="4"/>
      <c r="L502" s="7"/>
      <c r="M502" s="7"/>
      <c r="N502" s="7"/>
      <c r="O502" s="7"/>
    </row>
    <row r="503" spans="1:15" ht="13.5" thickBot="1" x14ac:dyDescent="0.25">
      <c r="A503" s="14" t="s">
        <v>23</v>
      </c>
      <c r="B503" s="20">
        <f>B502/B501</f>
        <v>378800</v>
      </c>
      <c r="C503" s="20">
        <f t="shared" ref="C503:E503" si="95">C502/C501</f>
        <v>200220</v>
      </c>
      <c r="D503" s="20" t="e">
        <f t="shared" si="95"/>
        <v>#DIV/0!</v>
      </c>
      <c r="E503" s="20" t="e">
        <f t="shared" si="95"/>
        <v>#DIV/0!</v>
      </c>
      <c r="F503" s="145"/>
      <c r="G503" s="165"/>
      <c r="H503" s="7"/>
      <c r="J503" s="7"/>
      <c r="K503" s="7"/>
      <c r="L503" s="7"/>
      <c r="M503" s="7"/>
      <c r="N503" s="7"/>
      <c r="O503" s="7"/>
    </row>
    <row r="504" spans="1:15" ht="13.5" thickBot="1" x14ac:dyDescent="0.25">
      <c r="A504" s="14" t="s">
        <v>16</v>
      </c>
      <c r="B504" s="133" t="s">
        <v>22</v>
      </c>
      <c r="C504" s="21">
        <f>C501/B501-1</f>
        <v>0</v>
      </c>
      <c r="D504" s="21">
        <f t="shared" ref="D504:E506" si="96">D501/C501-1</f>
        <v>-1</v>
      </c>
      <c r="E504" s="21" t="e">
        <f t="shared" si="96"/>
        <v>#DIV/0!</v>
      </c>
      <c r="F504" s="145"/>
      <c r="G504" s="170"/>
      <c r="H504" s="46"/>
      <c r="J504" s="7"/>
      <c r="K504" s="7"/>
      <c r="L504" s="7"/>
      <c r="M504" s="7"/>
      <c r="N504" s="7"/>
      <c r="O504" s="7"/>
    </row>
    <row r="505" spans="1:15" ht="26.25" thickBot="1" x14ac:dyDescent="0.25">
      <c r="A505" s="14" t="s">
        <v>17</v>
      </c>
      <c r="B505" s="133" t="s">
        <v>22</v>
      </c>
      <c r="C505" s="21">
        <f>C502/B502-1</f>
        <v>-0.4714361140443506</v>
      </c>
      <c r="D505" s="21">
        <f t="shared" si="96"/>
        <v>-1</v>
      </c>
      <c r="E505" s="21" t="e">
        <f t="shared" si="96"/>
        <v>#DIV/0!</v>
      </c>
      <c r="F505" s="145"/>
      <c r="G505" s="165"/>
      <c r="H505" s="7"/>
      <c r="J505" s="7"/>
      <c r="K505" s="7"/>
      <c r="L505" s="7"/>
      <c r="M505" s="7"/>
      <c r="N505" s="7"/>
      <c r="O505" s="7"/>
    </row>
    <row r="506" spans="1:15" ht="26.25" thickBot="1" x14ac:dyDescent="0.25">
      <c r="A506" s="14" t="s">
        <v>18</v>
      </c>
      <c r="B506" s="133" t="s">
        <v>22</v>
      </c>
      <c r="C506" s="21">
        <f>C503/B503-1</f>
        <v>-0.4714361140443506</v>
      </c>
      <c r="D506" s="21" t="e">
        <f t="shared" si="96"/>
        <v>#DIV/0!</v>
      </c>
      <c r="E506" s="21" t="e">
        <f t="shared" si="96"/>
        <v>#DIV/0!</v>
      </c>
      <c r="F506" s="145"/>
      <c r="G506" s="165"/>
      <c r="H506" s="7"/>
      <c r="J506" s="7"/>
      <c r="K506" s="7"/>
      <c r="L506" s="7"/>
      <c r="M506" s="7"/>
      <c r="N506" s="7"/>
      <c r="O506" s="7"/>
    </row>
    <row r="507" spans="1:15" ht="13.5" thickBot="1" x14ac:dyDescent="0.25">
      <c r="A507" s="316" t="s">
        <v>199</v>
      </c>
      <c r="B507" s="317"/>
      <c r="C507" s="317"/>
      <c r="D507" s="317"/>
      <c r="E507" s="318"/>
      <c r="F507" s="145"/>
      <c r="G507" s="165"/>
      <c r="H507" s="7"/>
      <c r="J507" s="7"/>
      <c r="K507" s="7"/>
      <c r="L507" s="7"/>
      <c r="M507" s="7"/>
      <c r="N507" s="7"/>
      <c r="O507" s="7"/>
    </row>
    <row r="508" spans="1:15" x14ac:dyDescent="0.2">
      <c r="A508" s="314"/>
      <c r="B508" s="10">
        <v>2019</v>
      </c>
      <c r="C508" s="10">
        <v>2020</v>
      </c>
      <c r="D508" s="10">
        <v>2021</v>
      </c>
      <c r="E508" s="10">
        <v>2022</v>
      </c>
      <c r="F508" s="145"/>
      <c r="G508" s="165"/>
      <c r="H508" s="7"/>
      <c r="J508" s="7"/>
      <c r="K508" s="7"/>
      <c r="L508" s="7"/>
      <c r="M508" s="7"/>
      <c r="N508" s="7"/>
      <c r="O508" s="7"/>
    </row>
    <row r="509" spans="1:15" ht="26.25" thickBot="1" x14ac:dyDescent="0.25">
      <c r="A509" s="315"/>
      <c r="B509" s="17" t="s">
        <v>5</v>
      </c>
      <c r="C509" s="17" t="s">
        <v>6</v>
      </c>
      <c r="D509" s="17" t="s">
        <v>6</v>
      </c>
      <c r="E509" s="17" t="s">
        <v>6</v>
      </c>
      <c r="F509" s="145"/>
      <c r="G509" s="165"/>
      <c r="H509" s="7"/>
      <c r="J509" s="7"/>
      <c r="K509" s="7"/>
      <c r="L509" s="7"/>
      <c r="M509" s="7"/>
      <c r="N509" s="7"/>
      <c r="O509" s="7"/>
    </row>
    <row r="510" spans="1:15" ht="13.5" thickBot="1" x14ac:dyDescent="0.25">
      <c r="A510" s="23" t="s">
        <v>34</v>
      </c>
      <c r="B510" s="36">
        <f>B511+B512+B513+B514</f>
        <v>0</v>
      </c>
      <c r="C510" s="36">
        <f t="shared" ref="C510:E510" si="97">C511+C512+C513+C514</f>
        <v>0</v>
      </c>
      <c r="D510" s="36">
        <f t="shared" si="97"/>
        <v>0</v>
      </c>
      <c r="E510" s="36">
        <f t="shared" si="97"/>
        <v>0</v>
      </c>
      <c r="F510" s="145"/>
      <c r="G510" s="165"/>
      <c r="H510" s="7"/>
      <c r="J510" s="7"/>
      <c r="K510" s="7"/>
      <c r="L510" s="7"/>
      <c r="M510" s="7"/>
      <c r="N510" s="7"/>
      <c r="O510" s="7"/>
    </row>
    <row r="511" spans="1:15" ht="13.5" thickBot="1" x14ac:dyDescent="0.25">
      <c r="A511" s="24" t="s">
        <v>47</v>
      </c>
      <c r="B511" s="36"/>
      <c r="C511" s="36"/>
      <c r="D511" s="36"/>
      <c r="E511" s="36"/>
      <c r="F511" s="145"/>
      <c r="G511" s="165"/>
      <c r="H511" s="7"/>
      <c r="J511" s="7"/>
      <c r="K511" s="7"/>
      <c r="L511" s="7"/>
      <c r="M511" s="7"/>
      <c r="N511" s="7"/>
      <c r="O511" s="7"/>
    </row>
    <row r="512" spans="1:15" ht="13.5" thickBot="1" x14ac:dyDescent="0.25">
      <c r="A512" s="24" t="s">
        <v>86</v>
      </c>
      <c r="B512" s="36"/>
      <c r="C512" s="36"/>
      <c r="D512" s="36"/>
      <c r="E512" s="36"/>
      <c r="F512" s="145"/>
      <c r="G512" s="165"/>
      <c r="H512" s="7"/>
      <c r="J512" s="7"/>
      <c r="K512" s="7"/>
      <c r="L512" s="7"/>
      <c r="M512" s="7"/>
      <c r="N512" s="7"/>
      <c r="O512" s="7"/>
    </row>
    <row r="513" spans="1:16" ht="13.5" thickBot="1" x14ac:dyDescent="0.25">
      <c r="A513" s="24" t="s">
        <v>87</v>
      </c>
      <c r="B513" s="36"/>
      <c r="C513" s="36"/>
      <c r="D513" s="36"/>
      <c r="E513" s="36"/>
      <c r="F513" s="145"/>
      <c r="G513" s="165"/>
      <c r="H513" s="7"/>
      <c r="J513" s="7"/>
      <c r="K513" s="7"/>
      <c r="L513" s="7"/>
      <c r="M513" s="7"/>
      <c r="N513" s="7"/>
      <c r="O513" s="7"/>
    </row>
    <row r="514" spans="1:16" ht="13.5" thickBot="1" x14ac:dyDescent="0.25">
      <c r="A514" s="24" t="s">
        <v>88</v>
      </c>
      <c r="B514" s="36"/>
      <c r="C514" s="36"/>
      <c r="D514" s="36"/>
      <c r="E514" s="36"/>
      <c r="F514" s="145"/>
      <c r="G514" s="165"/>
      <c r="H514" s="7"/>
      <c r="J514" s="7"/>
      <c r="K514" s="7"/>
      <c r="L514" s="7"/>
      <c r="M514" s="7"/>
      <c r="N514" s="7"/>
      <c r="O514" s="7"/>
    </row>
    <row r="515" spans="1:16" ht="13.5" thickBot="1" x14ac:dyDescent="0.25">
      <c r="A515" s="23" t="s">
        <v>35</v>
      </c>
      <c r="B515" s="37">
        <f>B516+B517+B518+B519</f>
        <v>378800</v>
      </c>
      <c r="C515" s="37">
        <f t="shared" ref="C515:E515" si="98">C516+C517+C518+C519</f>
        <v>200220</v>
      </c>
      <c r="D515" s="37">
        <f t="shared" si="98"/>
        <v>0</v>
      </c>
      <c r="E515" s="37">
        <f t="shared" si="98"/>
        <v>0</v>
      </c>
      <c r="F515" s="145"/>
      <c r="G515" s="165"/>
      <c r="H515" s="7"/>
      <c r="J515" s="7"/>
      <c r="K515" s="7"/>
      <c r="L515" s="7"/>
      <c r="M515" s="7"/>
      <c r="N515" s="7"/>
      <c r="O515" s="7"/>
    </row>
    <row r="516" spans="1:16" ht="13.5" thickBot="1" x14ac:dyDescent="0.25">
      <c r="A516" s="24" t="s">
        <v>47</v>
      </c>
      <c r="B516" s="38">
        <v>378800</v>
      </c>
      <c r="C516" s="36">
        <v>200220</v>
      </c>
      <c r="D516" s="36"/>
      <c r="E516" s="36"/>
      <c r="F516" s="145"/>
      <c r="G516" s="165"/>
      <c r="H516" s="7"/>
      <c r="J516" s="7"/>
      <c r="K516" s="7"/>
      <c r="L516" s="7"/>
      <c r="M516" s="7"/>
      <c r="N516" s="7"/>
      <c r="O516" s="7"/>
    </row>
    <row r="517" spans="1:16" ht="13.5" thickBot="1" x14ac:dyDescent="0.25">
      <c r="A517" s="24" t="s">
        <v>86</v>
      </c>
      <c r="B517" s="45"/>
      <c r="C517" s="36"/>
      <c r="D517" s="36"/>
      <c r="E517" s="36"/>
      <c r="F517" s="145"/>
      <c r="G517" s="165"/>
      <c r="H517" s="7"/>
      <c r="J517" s="7"/>
      <c r="K517" s="7"/>
      <c r="L517" s="7"/>
      <c r="M517" s="7"/>
      <c r="N517" s="7"/>
      <c r="O517" s="7"/>
    </row>
    <row r="518" spans="1:16" ht="13.5" thickBot="1" x14ac:dyDescent="0.25">
      <c r="A518" s="24" t="s">
        <v>87</v>
      </c>
      <c r="B518" s="45"/>
      <c r="C518" s="36"/>
      <c r="D518" s="36"/>
      <c r="E518" s="36"/>
      <c r="F518" s="145"/>
      <c r="G518" s="165"/>
      <c r="H518" s="7"/>
      <c r="J518" s="7"/>
      <c r="K518" s="7"/>
      <c r="L518" s="7"/>
      <c r="M518" s="7"/>
      <c r="N518" s="7"/>
      <c r="O518" s="7"/>
      <c r="P518" s="7"/>
    </row>
    <row r="519" spans="1:16" ht="13.5" thickBot="1" x14ac:dyDescent="0.25">
      <c r="A519" s="24" t="s">
        <v>88</v>
      </c>
      <c r="B519" s="45"/>
      <c r="C519" s="36"/>
      <c r="D519" s="36"/>
      <c r="E519" s="36"/>
      <c r="F519" s="145"/>
      <c r="G519" s="165"/>
      <c r="H519" s="7"/>
      <c r="J519" s="7"/>
      <c r="K519" s="7"/>
      <c r="L519" s="7"/>
      <c r="M519" s="7"/>
      <c r="N519" s="7"/>
      <c r="O519" s="7"/>
      <c r="P519" s="7"/>
    </row>
    <row r="520" spans="1:16" ht="13.5" thickBot="1" x14ac:dyDescent="0.25">
      <c r="A520" s="57" t="s">
        <v>30</v>
      </c>
      <c r="B520" s="45">
        <f>B510+B515</f>
        <v>378800</v>
      </c>
      <c r="C520" s="45">
        <f t="shared" ref="C520:E520" si="99">C510+C515</f>
        <v>200220</v>
      </c>
      <c r="D520" s="45">
        <f t="shared" si="99"/>
        <v>0</v>
      </c>
      <c r="E520" s="45">
        <f t="shared" si="99"/>
        <v>0</v>
      </c>
      <c r="F520" s="145"/>
      <c r="G520" s="165"/>
      <c r="H520" s="7"/>
      <c r="J520" s="7"/>
      <c r="K520" s="7"/>
      <c r="L520" s="7"/>
      <c r="M520" s="7"/>
      <c r="N520" s="7"/>
      <c r="O520" s="7"/>
      <c r="P520" s="7"/>
    </row>
    <row r="521" spans="1:16" ht="192" thickBot="1" x14ac:dyDescent="0.25">
      <c r="A521" s="162" t="s">
        <v>244</v>
      </c>
      <c r="B521" s="178" t="s">
        <v>247</v>
      </c>
      <c r="C521" s="174" t="s">
        <v>84</v>
      </c>
      <c r="D521" s="322"/>
      <c r="E521" s="323"/>
      <c r="F521" s="145"/>
      <c r="G521" s="177"/>
      <c r="H521" s="53"/>
      <c r="J521" s="7"/>
      <c r="K521" s="126"/>
      <c r="L521" s="126"/>
      <c r="M521" s="126"/>
      <c r="N521" s="126"/>
      <c r="O521" s="126"/>
      <c r="P521" s="7"/>
    </row>
    <row r="522" spans="1:16" ht="13.5" thickBot="1" x14ac:dyDescent="0.25">
      <c r="A522" s="14" t="s">
        <v>9</v>
      </c>
      <c r="B522" s="324" t="s">
        <v>247</v>
      </c>
      <c r="C522" s="325"/>
      <c r="D522" s="325"/>
      <c r="E522" s="326"/>
      <c r="F522" s="145"/>
      <c r="G522" s="177"/>
      <c r="H522" s="53"/>
      <c r="J522" s="7"/>
      <c r="K522" s="58"/>
      <c r="L522" s="127"/>
      <c r="M522" s="127"/>
      <c r="N522" s="127"/>
      <c r="O522" s="127"/>
      <c r="P522" s="7"/>
    </row>
    <row r="523" spans="1:16" ht="13.5" thickBot="1" x14ac:dyDescent="0.25">
      <c r="A523" s="14" t="s">
        <v>14</v>
      </c>
      <c r="B523" s="324" t="s">
        <v>128</v>
      </c>
      <c r="C523" s="325"/>
      <c r="D523" s="325"/>
      <c r="E523" s="326"/>
      <c r="F523" s="145"/>
      <c r="G523" s="165"/>
      <c r="H523" s="7"/>
      <c r="J523" s="7"/>
      <c r="K523" s="58"/>
      <c r="L523" s="58"/>
      <c r="M523" s="59"/>
      <c r="N523" s="123"/>
      <c r="O523" s="123"/>
      <c r="P523" s="7"/>
    </row>
    <row r="524" spans="1:16" x14ac:dyDescent="0.2">
      <c r="A524" s="314"/>
      <c r="B524" s="10">
        <v>2019</v>
      </c>
      <c r="C524" s="10">
        <v>2020</v>
      </c>
      <c r="D524" s="10">
        <v>2021</v>
      </c>
      <c r="E524" s="10">
        <v>2022</v>
      </c>
      <c r="F524" s="145"/>
      <c r="G524" s="165"/>
      <c r="H524" s="7"/>
      <c r="J524" s="7"/>
      <c r="K524" s="60"/>
      <c r="L524" s="123"/>
      <c r="M524" s="123"/>
      <c r="N524" s="123"/>
      <c r="O524" s="123"/>
      <c r="P524" s="7"/>
    </row>
    <row r="525" spans="1:16" ht="26.25" thickBot="1" x14ac:dyDescent="0.25">
      <c r="A525" s="315"/>
      <c r="B525" s="17" t="s">
        <v>5</v>
      </c>
      <c r="C525" s="17" t="s">
        <v>6</v>
      </c>
      <c r="D525" s="17" t="s">
        <v>6</v>
      </c>
      <c r="E525" s="17" t="s">
        <v>6</v>
      </c>
      <c r="F525" s="145"/>
      <c r="G525" s="165"/>
      <c r="H525" s="7"/>
      <c r="J525" s="7"/>
      <c r="K525" s="49"/>
      <c r="L525" s="124"/>
      <c r="M525" s="124"/>
      <c r="N525" s="124"/>
      <c r="O525" s="124"/>
      <c r="P525" s="7"/>
    </row>
    <row r="526" spans="1:16" ht="13.5" thickBot="1" x14ac:dyDescent="0.25">
      <c r="A526" s="14" t="s">
        <v>8</v>
      </c>
      <c r="B526" s="18"/>
      <c r="C526" s="18">
        <v>1</v>
      </c>
      <c r="D526" s="18">
        <v>1</v>
      </c>
      <c r="E526" s="18">
        <v>1</v>
      </c>
      <c r="F526" s="145"/>
      <c r="G526" s="165"/>
      <c r="H526" s="7"/>
      <c r="J526" s="7"/>
      <c r="K526" s="49"/>
      <c r="L526" s="125"/>
      <c r="M526" s="125"/>
      <c r="N526" s="125"/>
      <c r="O526" s="125"/>
      <c r="P526" s="7"/>
    </row>
    <row r="527" spans="1:16" ht="13.5" thickBot="1" x14ac:dyDescent="0.25">
      <c r="A527" s="14" t="s">
        <v>15</v>
      </c>
      <c r="B527" s="37">
        <v>0</v>
      </c>
      <c r="C527" s="37">
        <v>271280</v>
      </c>
      <c r="D527" s="37">
        <v>492500</v>
      </c>
      <c r="E527" s="37">
        <v>492500</v>
      </c>
      <c r="F527" s="145"/>
      <c r="G527" s="165"/>
      <c r="H527" s="7"/>
      <c r="I527" s="3"/>
      <c r="J527" s="7"/>
      <c r="K527" s="124"/>
      <c r="L527" s="48"/>
      <c r="M527" s="48"/>
      <c r="N527" s="48"/>
      <c r="O527" s="48"/>
      <c r="P527" s="7"/>
    </row>
    <row r="528" spans="1:16" ht="13.5" thickBot="1" x14ac:dyDescent="0.25">
      <c r="A528" s="14" t="s">
        <v>23</v>
      </c>
      <c r="B528" s="20" t="e">
        <f>B527/B526</f>
        <v>#DIV/0!</v>
      </c>
      <c r="C528" s="20">
        <f t="shared" ref="C528:E528" si="100">C527/C526</f>
        <v>271280</v>
      </c>
      <c r="D528" s="20">
        <f t="shared" si="100"/>
        <v>492500</v>
      </c>
      <c r="E528" s="20">
        <f t="shared" si="100"/>
        <v>492500</v>
      </c>
      <c r="F528" s="145"/>
      <c r="G528" s="165"/>
      <c r="H528" s="7"/>
      <c r="I528" s="7"/>
      <c r="J528" s="7"/>
      <c r="K528" s="124"/>
      <c r="L528" s="48"/>
      <c r="M528" s="48"/>
      <c r="N528" s="48"/>
      <c r="O528" s="48"/>
      <c r="P528" s="7"/>
    </row>
    <row r="529" spans="1:16" ht="13.5" thickBot="1" x14ac:dyDescent="0.25">
      <c r="A529" s="14" t="s">
        <v>16</v>
      </c>
      <c r="B529" s="133" t="s">
        <v>22</v>
      </c>
      <c r="C529" s="21" t="e">
        <f>C526/B526-1</f>
        <v>#DIV/0!</v>
      </c>
      <c r="D529" s="21">
        <f t="shared" ref="D529:E531" si="101">D526/C526-1</f>
        <v>0</v>
      </c>
      <c r="E529" s="21">
        <f t="shared" si="101"/>
        <v>0</v>
      </c>
      <c r="F529" s="145"/>
      <c r="G529" s="170"/>
      <c r="H529" s="46"/>
      <c r="I529" s="46"/>
      <c r="J529" s="7"/>
      <c r="K529" s="49"/>
      <c r="L529" s="50"/>
      <c r="M529" s="50"/>
      <c r="N529" s="50"/>
      <c r="O529" s="50"/>
      <c r="P529" s="7"/>
    </row>
    <row r="530" spans="1:16" ht="26.25" thickBot="1" x14ac:dyDescent="0.25">
      <c r="A530" s="14" t="s">
        <v>17</v>
      </c>
      <c r="B530" s="133" t="s">
        <v>22</v>
      </c>
      <c r="C530" s="21" t="e">
        <f>C527/B527-1</f>
        <v>#DIV/0!</v>
      </c>
      <c r="D530" s="21">
        <f t="shared" si="101"/>
        <v>0.81546741374225884</v>
      </c>
      <c r="E530" s="21">
        <f t="shared" si="101"/>
        <v>0</v>
      </c>
      <c r="F530" s="145"/>
      <c r="G530" s="165"/>
      <c r="H530" s="7"/>
      <c r="I530" s="7"/>
      <c r="J530" s="7"/>
      <c r="K530" s="7"/>
      <c r="L530" s="7"/>
      <c r="M530" s="7"/>
      <c r="N530" s="7"/>
      <c r="O530" s="7"/>
      <c r="P530" s="7"/>
    </row>
    <row r="531" spans="1:16" ht="26.25" thickBot="1" x14ac:dyDescent="0.25">
      <c r="A531" s="14" t="s">
        <v>18</v>
      </c>
      <c r="B531" s="133" t="s">
        <v>22</v>
      </c>
      <c r="C531" s="21" t="e">
        <f>C528/B528-1</f>
        <v>#DIV/0!</v>
      </c>
      <c r="D531" s="21">
        <f t="shared" si="101"/>
        <v>0.81546741374225884</v>
      </c>
      <c r="E531" s="21">
        <f t="shared" si="101"/>
        <v>0</v>
      </c>
      <c r="F531" s="145"/>
      <c r="G531" s="165"/>
      <c r="H531" s="7"/>
      <c r="I531" s="7"/>
      <c r="J531" s="7"/>
      <c r="K531" s="7"/>
      <c r="L531" s="7"/>
      <c r="M531" s="7"/>
      <c r="N531" s="7"/>
      <c r="O531" s="7"/>
      <c r="P531" s="7"/>
    </row>
    <row r="532" spans="1:16" ht="13.5" thickBot="1" x14ac:dyDescent="0.25">
      <c r="A532" s="316" t="s">
        <v>199</v>
      </c>
      <c r="B532" s="317"/>
      <c r="C532" s="317"/>
      <c r="D532" s="317"/>
      <c r="E532" s="318"/>
      <c r="F532" s="145"/>
      <c r="G532" s="165"/>
      <c r="H532" s="7"/>
      <c r="I532" s="7"/>
      <c r="J532" s="7"/>
      <c r="K532" s="7"/>
      <c r="L532" s="7"/>
      <c r="M532" s="7"/>
      <c r="N532" s="7"/>
      <c r="O532" s="7"/>
    </row>
    <row r="533" spans="1:16" x14ac:dyDescent="0.2">
      <c r="A533" s="314"/>
      <c r="B533" s="10">
        <v>2019</v>
      </c>
      <c r="C533" s="10">
        <v>2020</v>
      </c>
      <c r="D533" s="10">
        <v>2021</v>
      </c>
      <c r="E533" s="10">
        <v>2022</v>
      </c>
      <c r="F533" s="145"/>
      <c r="G533" s="165"/>
      <c r="H533" s="7"/>
      <c r="I533" s="7"/>
      <c r="J533" s="7"/>
      <c r="K533" s="7"/>
      <c r="L533" s="7"/>
      <c r="M533" s="7"/>
      <c r="N533" s="7"/>
      <c r="O533" s="7"/>
    </row>
    <row r="534" spans="1:16" ht="26.25" thickBot="1" x14ac:dyDescent="0.25">
      <c r="A534" s="315"/>
      <c r="B534" s="17" t="s">
        <v>5</v>
      </c>
      <c r="C534" s="17" t="s">
        <v>6</v>
      </c>
      <c r="D534" s="17" t="s">
        <v>6</v>
      </c>
      <c r="E534" s="17" t="s">
        <v>6</v>
      </c>
      <c r="F534" s="145"/>
      <c r="G534" s="165"/>
      <c r="H534" s="7"/>
      <c r="I534" s="7"/>
      <c r="J534" s="7"/>
      <c r="K534" s="7"/>
      <c r="L534" s="7"/>
      <c r="M534" s="7"/>
      <c r="N534" s="7"/>
      <c r="O534" s="7"/>
    </row>
    <row r="535" spans="1:16" ht="13.5" thickBot="1" x14ac:dyDescent="0.25">
      <c r="A535" s="23" t="s">
        <v>34</v>
      </c>
      <c r="B535" s="36">
        <f>B536+B537+B538+B539</f>
        <v>0</v>
      </c>
      <c r="C535" s="36">
        <f t="shared" ref="C535:E535" si="102">C536+C537+C538+C539</f>
        <v>0</v>
      </c>
      <c r="D535" s="36">
        <f t="shared" si="102"/>
        <v>0</v>
      </c>
      <c r="E535" s="36">
        <f t="shared" si="102"/>
        <v>0</v>
      </c>
      <c r="F535" s="145"/>
      <c r="G535" s="165"/>
      <c r="H535" s="7"/>
      <c r="I535" s="7"/>
      <c r="J535" s="7"/>
      <c r="K535" s="7"/>
      <c r="L535" s="7"/>
      <c r="M535" s="7"/>
      <c r="N535" s="7"/>
      <c r="O535" s="7"/>
    </row>
    <row r="536" spans="1:16" ht="13.5" thickBot="1" x14ac:dyDescent="0.25">
      <c r="A536" s="24" t="s">
        <v>47</v>
      </c>
      <c r="B536" s="36"/>
      <c r="C536" s="36"/>
      <c r="D536" s="36"/>
      <c r="E536" s="36"/>
      <c r="F536" s="145"/>
      <c r="G536" s="165"/>
      <c r="H536" s="7"/>
      <c r="I536" s="7"/>
      <c r="J536" s="7"/>
      <c r="K536" s="7"/>
      <c r="L536" s="7"/>
      <c r="M536" s="7"/>
      <c r="N536" s="7"/>
      <c r="O536" s="7"/>
    </row>
    <row r="537" spans="1:16" ht="13.5" thickBot="1" x14ac:dyDescent="0.25">
      <c r="A537" s="24" t="s">
        <v>86</v>
      </c>
      <c r="B537" s="36"/>
      <c r="C537" s="36"/>
      <c r="D537" s="36"/>
      <c r="E537" s="36"/>
      <c r="F537" s="145"/>
      <c r="G537" s="165"/>
      <c r="H537" s="7"/>
      <c r="I537" s="7"/>
      <c r="J537" s="7"/>
      <c r="K537" s="7"/>
      <c r="L537" s="7"/>
      <c r="M537" s="7"/>
      <c r="N537" s="7"/>
      <c r="O537" s="7"/>
    </row>
    <row r="538" spans="1:16" ht="13.5" thickBot="1" x14ac:dyDescent="0.25">
      <c r="A538" s="24" t="s">
        <v>87</v>
      </c>
      <c r="B538" s="36"/>
      <c r="C538" s="36"/>
      <c r="D538" s="36"/>
      <c r="E538" s="36"/>
      <c r="F538" s="145"/>
      <c r="G538" s="165"/>
      <c r="H538" s="7"/>
      <c r="I538" s="7"/>
      <c r="J538" s="7"/>
      <c r="K538" s="7"/>
      <c r="L538" s="7"/>
      <c r="M538" s="7"/>
      <c r="N538" s="7"/>
      <c r="O538" s="7"/>
    </row>
    <row r="539" spans="1:16" ht="13.5" thickBot="1" x14ac:dyDescent="0.25">
      <c r="A539" s="24" t="s">
        <v>88</v>
      </c>
      <c r="B539" s="36"/>
      <c r="C539" s="36"/>
      <c r="D539" s="36"/>
      <c r="E539" s="36"/>
      <c r="F539" s="145"/>
      <c r="G539" s="165"/>
      <c r="H539" s="7"/>
      <c r="I539" s="7"/>
      <c r="J539" s="7"/>
      <c r="K539" s="7"/>
      <c r="L539" s="7"/>
      <c r="M539" s="7"/>
      <c r="N539" s="7"/>
      <c r="O539" s="7"/>
    </row>
    <row r="540" spans="1:16" ht="13.5" thickBot="1" x14ac:dyDescent="0.25">
      <c r="A540" s="23" t="s">
        <v>35</v>
      </c>
      <c r="B540" s="37">
        <f>B541+B542+B543+B544</f>
        <v>0</v>
      </c>
      <c r="C540" s="37">
        <f t="shared" ref="C540:E540" si="103">C541+C542+C543+C544</f>
        <v>271280</v>
      </c>
      <c r="D540" s="37">
        <f t="shared" si="103"/>
        <v>492500</v>
      </c>
      <c r="E540" s="37">
        <f t="shared" si="103"/>
        <v>492500</v>
      </c>
      <c r="F540" s="145"/>
      <c r="G540" s="165"/>
      <c r="H540" s="7"/>
      <c r="I540" s="7"/>
      <c r="J540" s="7"/>
      <c r="K540" s="7"/>
      <c r="L540" s="7"/>
      <c r="M540" s="7"/>
      <c r="N540" s="7"/>
      <c r="O540" s="7"/>
    </row>
    <row r="541" spans="1:16" ht="13.5" thickBot="1" x14ac:dyDescent="0.25">
      <c r="A541" s="24" t="s">
        <v>47</v>
      </c>
      <c r="B541" s="38"/>
      <c r="C541" s="36">
        <v>271280</v>
      </c>
      <c r="D541" s="36">
        <v>492500</v>
      </c>
      <c r="E541" s="36">
        <v>492500</v>
      </c>
      <c r="F541" s="145"/>
      <c r="G541" s="165"/>
      <c r="H541" s="7"/>
      <c r="I541" s="7"/>
      <c r="J541" s="7"/>
      <c r="K541" s="7"/>
      <c r="L541" s="7"/>
      <c r="M541" s="7"/>
      <c r="N541" s="7"/>
      <c r="O541" s="7"/>
    </row>
    <row r="542" spans="1:16" ht="13.5" thickBot="1" x14ac:dyDescent="0.25">
      <c r="A542" s="24" t="s">
        <v>86</v>
      </c>
      <c r="B542" s="45"/>
      <c r="C542" s="36"/>
      <c r="D542" s="36"/>
      <c r="E542" s="36"/>
      <c r="F542" s="145"/>
      <c r="G542" s="165"/>
      <c r="H542" s="7"/>
      <c r="K542" s="7"/>
      <c r="L542" s="7"/>
      <c r="M542" s="7"/>
      <c r="N542" s="7"/>
      <c r="O542" s="7"/>
    </row>
    <row r="543" spans="1:16" ht="13.5" thickBot="1" x14ac:dyDescent="0.25">
      <c r="A543" s="24" t="s">
        <v>87</v>
      </c>
      <c r="B543" s="45"/>
      <c r="C543" s="36"/>
      <c r="D543" s="36"/>
      <c r="E543" s="36"/>
      <c r="F543" s="145"/>
      <c r="G543" s="165"/>
      <c r="H543" s="7"/>
      <c r="K543" s="7"/>
      <c r="L543" s="7"/>
      <c r="M543" s="7"/>
      <c r="N543" s="7"/>
      <c r="O543" s="7"/>
    </row>
    <row r="544" spans="1:16" ht="13.5" thickBot="1" x14ac:dyDescent="0.25">
      <c r="A544" s="24" t="s">
        <v>88</v>
      </c>
      <c r="B544" s="45"/>
      <c r="C544" s="36"/>
      <c r="D544" s="36"/>
      <c r="E544" s="36"/>
      <c r="F544" s="145"/>
      <c r="G544" s="165"/>
      <c r="H544" s="7"/>
      <c r="K544" s="7"/>
      <c r="L544" s="7"/>
      <c r="M544" s="7"/>
      <c r="N544" s="7"/>
      <c r="O544" s="7"/>
    </row>
    <row r="545" spans="1:15" ht="13.5" thickBot="1" x14ac:dyDescent="0.25">
      <c r="A545" s="57" t="s">
        <v>53</v>
      </c>
      <c r="B545" s="45">
        <f>B535+B540</f>
        <v>0</v>
      </c>
      <c r="C545" s="45">
        <f t="shared" ref="C545:E545" si="104">C535+C540</f>
        <v>271280</v>
      </c>
      <c r="D545" s="45">
        <f t="shared" si="104"/>
        <v>492500</v>
      </c>
      <c r="E545" s="45">
        <f t="shared" si="104"/>
        <v>492500</v>
      </c>
      <c r="F545" s="145"/>
      <c r="G545" s="165"/>
      <c r="H545" s="7"/>
      <c r="K545" s="7"/>
      <c r="L545" s="7"/>
      <c r="M545" s="7"/>
      <c r="N545" s="7"/>
      <c r="O545" s="7"/>
    </row>
    <row r="546" spans="1:15" ht="17.25" customHeight="1" thickBot="1" x14ac:dyDescent="0.25">
      <c r="A546" s="172" t="s">
        <v>242</v>
      </c>
      <c r="B546" s="319" t="s">
        <v>248</v>
      </c>
      <c r="C546" s="320"/>
      <c r="D546" s="320"/>
      <c r="E546" s="321"/>
      <c r="F546" s="145"/>
      <c r="G546" s="165"/>
      <c r="H546" s="7"/>
      <c r="K546" s="7"/>
      <c r="L546" s="7"/>
      <c r="M546" s="7"/>
      <c r="N546" s="7"/>
      <c r="O546" s="7"/>
    </row>
    <row r="547" spans="1:15" ht="102.75" thickBot="1" x14ac:dyDescent="0.25">
      <c r="A547" s="180" t="s">
        <v>244</v>
      </c>
      <c r="B547" s="181" t="s">
        <v>249</v>
      </c>
      <c r="C547" s="182" t="s">
        <v>84</v>
      </c>
      <c r="D547" s="183"/>
      <c r="E547" s="184"/>
      <c r="F547" s="145"/>
      <c r="G547" s="165"/>
      <c r="H547" s="7"/>
      <c r="K547" s="7"/>
      <c r="L547" s="7"/>
      <c r="M547" s="7"/>
      <c r="N547" s="7"/>
      <c r="O547" s="7"/>
    </row>
    <row r="548" spans="1:15" ht="21.75" customHeight="1" thickBot="1" x14ac:dyDescent="0.25">
      <c r="A548" s="14" t="s">
        <v>9</v>
      </c>
      <c r="B548" s="308" t="s">
        <v>249</v>
      </c>
      <c r="C548" s="309"/>
      <c r="D548" s="309"/>
      <c r="E548" s="310"/>
      <c r="F548" s="145"/>
      <c r="G548" s="165"/>
      <c r="H548" s="7"/>
      <c r="K548" s="7"/>
      <c r="L548" s="7"/>
      <c r="M548" s="7"/>
      <c r="N548" s="7"/>
      <c r="O548" s="7"/>
    </row>
    <row r="549" spans="1:15" ht="13.5" thickBot="1" x14ac:dyDescent="0.25">
      <c r="A549" s="14" t="s">
        <v>14</v>
      </c>
      <c r="B549" s="311" t="s">
        <v>98</v>
      </c>
      <c r="C549" s="312"/>
      <c r="D549" s="312"/>
      <c r="E549" s="313"/>
      <c r="F549" s="145"/>
      <c r="G549" s="165"/>
      <c r="H549" s="7"/>
      <c r="K549" s="7"/>
      <c r="L549" s="7"/>
      <c r="M549" s="7"/>
      <c r="N549" s="7"/>
      <c r="O549" s="7"/>
    </row>
    <row r="550" spans="1:15" x14ac:dyDescent="0.2">
      <c r="A550" s="314"/>
      <c r="B550" s="10">
        <v>2019</v>
      </c>
      <c r="C550" s="10">
        <v>2020</v>
      </c>
      <c r="D550" s="10">
        <v>2021</v>
      </c>
      <c r="E550" s="10">
        <v>2022</v>
      </c>
      <c r="F550" s="145"/>
      <c r="G550" s="165"/>
      <c r="H550" s="7"/>
      <c r="K550" s="7"/>
      <c r="L550" s="7"/>
      <c r="M550" s="7"/>
      <c r="N550" s="7"/>
      <c r="O550" s="7"/>
    </row>
    <row r="551" spans="1:15" ht="26.25" thickBot="1" x14ac:dyDescent="0.25">
      <c r="A551" s="315"/>
      <c r="B551" s="17" t="s">
        <v>5</v>
      </c>
      <c r="C551" s="17" t="s">
        <v>6</v>
      </c>
      <c r="D551" s="17" t="s">
        <v>6</v>
      </c>
      <c r="E551" s="17" t="s">
        <v>6</v>
      </c>
      <c r="F551" s="145"/>
      <c r="G551" s="165"/>
      <c r="H551" s="7"/>
      <c r="K551" s="7"/>
      <c r="L551" s="7"/>
      <c r="M551" s="7"/>
      <c r="N551" s="7"/>
      <c r="O551" s="7"/>
    </row>
    <row r="552" spans="1:15" ht="13.5" thickBot="1" x14ac:dyDescent="0.25">
      <c r="A552" s="14" t="s">
        <v>8</v>
      </c>
      <c r="B552" s="14"/>
      <c r="C552" s="61">
        <v>1</v>
      </c>
      <c r="D552" s="133"/>
      <c r="E552" s="14"/>
      <c r="F552" s="145"/>
      <c r="G552" s="165"/>
      <c r="H552" s="7"/>
      <c r="J552" s="7"/>
      <c r="K552" s="7"/>
      <c r="L552" s="7"/>
      <c r="M552" s="7"/>
      <c r="N552" s="7"/>
      <c r="O552" s="7"/>
    </row>
    <row r="553" spans="1:15" ht="13.5" thickBot="1" x14ac:dyDescent="0.25">
      <c r="A553" s="14" t="s">
        <v>15</v>
      </c>
      <c r="B553" s="20">
        <v>0</v>
      </c>
      <c r="C553" s="37">
        <v>500</v>
      </c>
      <c r="D553" s="37">
        <v>0</v>
      </c>
      <c r="E553" s="20">
        <v>0</v>
      </c>
      <c r="F553" s="145"/>
      <c r="G553" s="165"/>
      <c r="H553" s="7"/>
      <c r="J553" s="7"/>
      <c r="K553" s="7"/>
      <c r="L553" s="7"/>
      <c r="M553" s="7"/>
      <c r="N553" s="7"/>
      <c r="O553" s="7"/>
    </row>
    <row r="554" spans="1:15" ht="13.5" thickBot="1" x14ac:dyDescent="0.25">
      <c r="A554" s="14" t="s">
        <v>23</v>
      </c>
      <c r="B554" s="20" t="e">
        <f>B553/B552</f>
        <v>#DIV/0!</v>
      </c>
      <c r="C554" s="20">
        <f t="shared" ref="C554:E554" si="105">C553/C552</f>
        <v>500</v>
      </c>
      <c r="D554" s="20" t="e">
        <f t="shared" si="105"/>
        <v>#DIV/0!</v>
      </c>
      <c r="E554" s="20" t="e">
        <f t="shared" si="105"/>
        <v>#DIV/0!</v>
      </c>
      <c r="F554" s="145"/>
      <c r="G554" s="165"/>
      <c r="J554" s="7"/>
      <c r="K554" s="7"/>
      <c r="L554" s="7"/>
      <c r="M554" s="7"/>
      <c r="N554" s="7"/>
      <c r="O554" s="7"/>
    </row>
    <row r="555" spans="1:15" ht="13.5" thickBot="1" x14ac:dyDescent="0.25">
      <c r="A555" s="14" t="s">
        <v>16</v>
      </c>
      <c r="B555" s="133" t="s">
        <v>22</v>
      </c>
      <c r="C555" s="21" t="e">
        <f>C552/B552-1</f>
        <v>#DIV/0!</v>
      </c>
      <c r="D555" s="21">
        <f t="shared" ref="D555:E557" si="106">D552/C552-1</f>
        <v>-1</v>
      </c>
      <c r="E555" s="21" t="e">
        <f t="shared" si="106"/>
        <v>#DIV/0!</v>
      </c>
      <c r="F555" s="145"/>
      <c r="G555" s="170"/>
      <c r="J555" s="7"/>
      <c r="K555" s="7"/>
      <c r="L555" s="7"/>
      <c r="M555" s="7"/>
      <c r="N555" s="7"/>
      <c r="O555" s="7"/>
    </row>
    <row r="556" spans="1:15" ht="26.25" thickBot="1" x14ac:dyDescent="0.25">
      <c r="A556" s="14" t="s">
        <v>17</v>
      </c>
      <c r="B556" s="133" t="s">
        <v>22</v>
      </c>
      <c r="C556" s="21" t="e">
        <f>C553/B553-1</f>
        <v>#DIV/0!</v>
      </c>
      <c r="D556" s="21">
        <f t="shared" si="106"/>
        <v>-1</v>
      </c>
      <c r="E556" s="21" t="e">
        <f t="shared" si="106"/>
        <v>#DIV/0!</v>
      </c>
      <c r="F556" s="145"/>
      <c r="G556" s="165"/>
      <c r="J556" s="7"/>
      <c r="K556" s="7"/>
      <c r="L556" s="7"/>
      <c r="M556" s="7"/>
      <c r="N556" s="7"/>
      <c r="O556" s="7"/>
    </row>
    <row r="557" spans="1:15" ht="26.25" thickBot="1" x14ac:dyDescent="0.25">
      <c r="A557" s="14" t="s">
        <v>18</v>
      </c>
      <c r="B557" s="133" t="s">
        <v>22</v>
      </c>
      <c r="C557" s="21" t="e">
        <f>C554/B554-1</f>
        <v>#DIV/0!</v>
      </c>
      <c r="D557" s="21" t="e">
        <f t="shared" si="106"/>
        <v>#DIV/0!</v>
      </c>
      <c r="E557" s="21" t="e">
        <f t="shared" si="106"/>
        <v>#DIV/0!</v>
      </c>
      <c r="F557" s="145"/>
      <c r="G557" s="165"/>
      <c r="J557" s="7"/>
      <c r="K557" s="7"/>
      <c r="L557" s="7"/>
      <c r="M557" s="7"/>
      <c r="N557" s="7"/>
      <c r="O557" s="7"/>
    </row>
    <row r="558" spans="1:15" ht="13.5" thickBot="1" x14ac:dyDescent="0.25">
      <c r="A558" s="316" t="s">
        <v>200</v>
      </c>
      <c r="B558" s="317"/>
      <c r="C558" s="317"/>
      <c r="D558" s="317"/>
      <c r="E558" s="318"/>
      <c r="F558" s="145"/>
      <c r="G558" s="165"/>
      <c r="J558" s="7"/>
      <c r="K558" s="7"/>
      <c r="L558" s="7"/>
      <c r="M558" s="7"/>
      <c r="N558" s="7"/>
      <c r="O558" s="7"/>
    </row>
    <row r="559" spans="1:15" x14ac:dyDescent="0.2">
      <c r="A559" s="314"/>
      <c r="B559" s="10">
        <v>2019</v>
      </c>
      <c r="C559" s="10">
        <v>2020</v>
      </c>
      <c r="D559" s="10">
        <v>2021</v>
      </c>
      <c r="E559" s="10">
        <v>2022</v>
      </c>
      <c r="F559" s="145"/>
      <c r="G559" s="165"/>
      <c r="J559" s="7"/>
      <c r="K559" s="7"/>
      <c r="L559" s="7"/>
      <c r="M559" s="7"/>
      <c r="N559" s="7"/>
      <c r="O559" s="7"/>
    </row>
    <row r="560" spans="1:15" ht="26.25" thickBot="1" x14ac:dyDescent="0.25">
      <c r="A560" s="315"/>
      <c r="B560" s="17" t="s">
        <v>5</v>
      </c>
      <c r="C560" s="17" t="s">
        <v>6</v>
      </c>
      <c r="D560" s="17" t="s">
        <v>6</v>
      </c>
      <c r="E560" s="17" t="s">
        <v>6</v>
      </c>
      <c r="F560" s="145"/>
      <c r="G560" s="165"/>
      <c r="J560" s="7"/>
      <c r="K560" s="7"/>
      <c r="L560" s="7"/>
      <c r="M560" s="7"/>
      <c r="N560" s="7"/>
      <c r="O560" s="7"/>
    </row>
    <row r="561" spans="1:15" ht="13.5" thickBot="1" x14ac:dyDescent="0.25">
      <c r="A561" s="23" t="s">
        <v>34</v>
      </c>
      <c r="B561" s="36">
        <f>B562+B563+B564+B565</f>
        <v>0</v>
      </c>
      <c r="C561" s="36">
        <f t="shared" ref="C561:E561" si="107">C562+C563+C564+C565</f>
        <v>0</v>
      </c>
      <c r="D561" s="36">
        <f t="shared" si="107"/>
        <v>0</v>
      </c>
      <c r="E561" s="36">
        <f t="shared" si="107"/>
        <v>0</v>
      </c>
      <c r="F561" s="145"/>
      <c r="G561" s="145"/>
    </row>
    <row r="562" spans="1:15" ht="13.5" thickBot="1" x14ac:dyDescent="0.25">
      <c r="A562" s="24" t="s">
        <v>47</v>
      </c>
      <c r="B562" s="36"/>
      <c r="C562" s="36"/>
      <c r="D562" s="36"/>
      <c r="E562" s="36"/>
      <c r="F562" s="145"/>
      <c r="G562" s="145"/>
    </row>
    <row r="563" spans="1:15" ht="13.5" thickBot="1" x14ac:dyDescent="0.25">
      <c r="A563" s="24" t="s">
        <v>86</v>
      </c>
      <c r="B563" s="36"/>
      <c r="C563" s="36"/>
      <c r="D563" s="36"/>
      <c r="E563" s="36"/>
      <c r="F563" s="145"/>
      <c r="G563" s="145"/>
    </row>
    <row r="564" spans="1:15" ht="13.5" thickBot="1" x14ac:dyDescent="0.25">
      <c r="A564" s="24" t="s">
        <v>87</v>
      </c>
      <c r="B564" s="36"/>
      <c r="C564" s="36"/>
      <c r="D564" s="36"/>
      <c r="E564" s="36"/>
      <c r="F564" s="145"/>
      <c r="G564" s="145"/>
      <c r="I564" s="7"/>
    </row>
    <row r="565" spans="1:15" ht="13.5" thickBot="1" x14ac:dyDescent="0.25">
      <c r="A565" s="24" t="s">
        <v>88</v>
      </c>
      <c r="B565" s="36"/>
      <c r="C565" s="36"/>
      <c r="D565" s="36"/>
      <c r="E565" s="36"/>
      <c r="F565" s="145"/>
      <c r="G565" s="145"/>
      <c r="I565" s="7"/>
    </row>
    <row r="566" spans="1:15" ht="13.5" thickBot="1" x14ac:dyDescent="0.25">
      <c r="A566" s="23" t="s">
        <v>35</v>
      </c>
      <c r="B566" s="36">
        <f>B567+B568+B569+B570</f>
        <v>0</v>
      </c>
      <c r="C566" s="36">
        <f t="shared" ref="C566:E566" si="108">C567+C568+C569+C570</f>
        <v>500</v>
      </c>
      <c r="D566" s="36">
        <f t="shared" si="108"/>
        <v>0</v>
      </c>
      <c r="E566" s="36">
        <f t="shared" si="108"/>
        <v>0</v>
      </c>
      <c r="F566" s="145"/>
      <c r="G566" s="145"/>
      <c r="H566" s="7"/>
      <c r="I566" s="7"/>
    </row>
    <row r="567" spans="1:15" ht="13.5" thickBot="1" x14ac:dyDescent="0.25">
      <c r="A567" s="24" t="s">
        <v>47</v>
      </c>
      <c r="B567" s="45"/>
      <c r="C567" s="38"/>
      <c r="D567" s="38"/>
      <c r="E567" s="36"/>
      <c r="F567" s="145"/>
      <c r="G567" s="145"/>
      <c r="H567" s="185"/>
      <c r="I567" s="7"/>
    </row>
    <row r="568" spans="1:15" ht="13.5" thickBot="1" x14ac:dyDescent="0.25">
      <c r="A568" s="24" t="s">
        <v>86</v>
      </c>
      <c r="B568" s="45"/>
      <c r="C568" s="36"/>
      <c r="D568" s="36"/>
      <c r="E568" s="36"/>
      <c r="F568" s="145"/>
      <c r="G568" s="145"/>
      <c r="H568" s="185"/>
      <c r="I568" s="7"/>
    </row>
    <row r="569" spans="1:15" ht="13.5" thickBot="1" x14ac:dyDescent="0.25">
      <c r="A569" s="24" t="s">
        <v>87</v>
      </c>
      <c r="B569" s="45"/>
      <c r="C569" s="36"/>
      <c r="D569" s="36"/>
      <c r="E569" s="36"/>
      <c r="F569" s="145"/>
      <c r="G569" s="145"/>
      <c r="H569" s="186"/>
      <c r="I569" s="7"/>
    </row>
    <row r="570" spans="1:15" ht="13.5" thickBot="1" x14ac:dyDescent="0.25">
      <c r="A570" s="24" t="s">
        <v>88</v>
      </c>
      <c r="B570" s="45"/>
      <c r="C570" s="36">
        <v>500</v>
      </c>
      <c r="D570" s="36"/>
      <c r="E570" s="36"/>
      <c r="F570" s="145"/>
      <c r="G570" s="145"/>
      <c r="H570" s="186"/>
      <c r="I570" s="7"/>
    </row>
    <row r="571" spans="1:15" ht="13.5" thickBot="1" x14ac:dyDescent="0.25">
      <c r="A571" s="55" t="s">
        <v>89</v>
      </c>
      <c r="B571" s="45">
        <f>B561+B566</f>
        <v>0</v>
      </c>
      <c r="C571" s="45">
        <f>C561+C566</f>
        <v>500</v>
      </c>
      <c r="D571" s="45">
        <f t="shared" ref="D571:E571" si="109">D561+D566</f>
        <v>0</v>
      </c>
      <c r="E571" s="45">
        <f t="shared" si="109"/>
        <v>0</v>
      </c>
      <c r="F571" s="145"/>
      <c r="G571" s="145"/>
      <c r="H571" s="186"/>
      <c r="I571" s="7"/>
    </row>
    <row r="572" spans="1:15" ht="20.25" customHeight="1" thickBot="1" x14ac:dyDescent="0.25">
      <c r="A572" s="172" t="s">
        <v>242</v>
      </c>
      <c r="B572" s="305" t="s">
        <v>250</v>
      </c>
      <c r="C572" s="306"/>
      <c r="D572" s="306"/>
      <c r="E572" s="307"/>
      <c r="F572" s="145"/>
      <c r="G572" s="145"/>
    </row>
    <row r="573" spans="1:15" ht="179.25" thickBot="1" x14ac:dyDescent="0.25">
      <c r="A573" s="187" t="s">
        <v>244</v>
      </c>
      <c r="B573" s="173" t="s">
        <v>251</v>
      </c>
      <c r="C573" s="174" t="s">
        <v>84</v>
      </c>
      <c r="D573" s="188"/>
      <c r="E573" s="189"/>
      <c r="F573" s="145"/>
      <c r="G573" s="165"/>
      <c r="H573" s="190"/>
      <c r="I573" s="7"/>
      <c r="J573" s="7"/>
      <c r="K573" s="7"/>
      <c r="L573" s="7"/>
      <c r="M573" s="7"/>
      <c r="N573" s="7"/>
      <c r="O573" s="7"/>
    </row>
    <row r="574" spans="1:15" ht="28.5" customHeight="1" thickBot="1" x14ac:dyDescent="0.25">
      <c r="A574" s="14" t="s">
        <v>9</v>
      </c>
      <c r="B574" s="308" t="s">
        <v>251</v>
      </c>
      <c r="C574" s="309"/>
      <c r="D574" s="309"/>
      <c r="E574" s="310"/>
      <c r="F574" s="145"/>
      <c r="G574" s="165"/>
      <c r="H574" s="7"/>
      <c r="J574" s="7"/>
      <c r="K574" s="7"/>
      <c r="L574" s="7"/>
      <c r="M574" s="7"/>
      <c r="N574" s="7"/>
      <c r="O574" s="7"/>
    </row>
    <row r="575" spans="1:15" ht="13.5" thickBot="1" x14ac:dyDescent="0.25">
      <c r="A575" s="14" t="s">
        <v>14</v>
      </c>
      <c r="B575" s="311" t="s">
        <v>98</v>
      </c>
      <c r="C575" s="312"/>
      <c r="D575" s="312"/>
      <c r="E575" s="313"/>
      <c r="F575" s="145"/>
      <c r="G575" s="165"/>
      <c r="H575" s="7"/>
      <c r="J575" s="7"/>
      <c r="K575" s="7"/>
      <c r="L575" s="7"/>
      <c r="M575" s="7"/>
      <c r="N575" s="7"/>
      <c r="O575" s="7"/>
    </row>
    <row r="576" spans="1:15" x14ac:dyDescent="0.2">
      <c r="A576" s="314"/>
      <c r="B576" s="10">
        <v>2019</v>
      </c>
      <c r="C576" s="10">
        <v>2020</v>
      </c>
      <c r="D576" s="10">
        <v>2021</v>
      </c>
      <c r="E576" s="10">
        <v>2022</v>
      </c>
      <c r="F576" s="145"/>
      <c r="G576" s="165"/>
      <c r="H576" s="7"/>
      <c r="J576" s="7"/>
      <c r="K576" s="7"/>
      <c r="L576" s="7"/>
      <c r="M576" s="7"/>
      <c r="N576" s="7"/>
      <c r="O576" s="7"/>
    </row>
    <row r="577" spans="1:15" ht="26.25" thickBot="1" x14ac:dyDescent="0.25">
      <c r="A577" s="315"/>
      <c r="B577" s="17" t="s">
        <v>5</v>
      </c>
      <c r="C577" s="17" t="s">
        <v>6</v>
      </c>
      <c r="D577" s="17" t="s">
        <v>6</v>
      </c>
      <c r="E577" s="17" t="s">
        <v>6</v>
      </c>
      <c r="F577" s="145"/>
      <c r="G577" s="165"/>
      <c r="H577" s="7"/>
      <c r="J577" s="7"/>
      <c r="K577" s="7"/>
      <c r="L577" s="7"/>
      <c r="M577" s="7"/>
      <c r="N577" s="7"/>
      <c r="O577" s="7"/>
    </row>
    <row r="578" spans="1:15" ht="13.5" thickBot="1" x14ac:dyDescent="0.25">
      <c r="A578" s="14" t="s">
        <v>8</v>
      </c>
      <c r="B578" s="14"/>
      <c r="C578" s="61">
        <v>1</v>
      </c>
      <c r="D578" s="133"/>
      <c r="E578" s="14"/>
      <c r="F578" s="145"/>
      <c r="G578" s="165"/>
      <c r="H578" s="7"/>
      <c r="J578" s="7"/>
      <c r="K578" s="7"/>
      <c r="L578" s="7"/>
      <c r="M578" s="7"/>
      <c r="N578" s="7"/>
      <c r="O578" s="7"/>
    </row>
    <row r="579" spans="1:15" ht="13.5" thickBot="1" x14ac:dyDescent="0.25">
      <c r="A579" s="14" t="s">
        <v>15</v>
      </c>
      <c r="B579" s="20">
        <v>0</v>
      </c>
      <c r="C579" s="37">
        <v>20000</v>
      </c>
      <c r="D579" s="37">
        <v>0</v>
      </c>
      <c r="E579" s="20"/>
      <c r="F579" s="145"/>
      <c r="G579" s="170"/>
      <c r="H579" s="7"/>
      <c r="I579" s="7"/>
      <c r="J579" s="7"/>
      <c r="K579" s="7"/>
      <c r="L579" s="7"/>
      <c r="M579" s="7"/>
      <c r="N579" s="7"/>
      <c r="O579" s="7"/>
    </row>
    <row r="580" spans="1:15" ht="13.5" thickBot="1" x14ac:dyDescent="0.25">
      <c r="A580" s="14" t="s">
        <v>23</v>
      </c>
      <c r="B580" s="20" t="e">
        <f>B579/B578</f>
        <v>#DIV/0!</v>
      </c>
      <c r="C580" s="20">
        <f>C579/C578</f>
        <v>20000</v>
      </c>
      <c r="D580" s="20" t="e">
        <f t="shared" ref="D580:E580" si="110">D579/D578</f>
        <v>#DIV/0!</v>
      </c>
      <c r="E580" s="20" t="e">
        <f t="shared" si="110"/>
        <v>#DIV/0!</v>
      </c>
      <c r="F580" s="191"/>
      <c r="G580" s="165"/>
      <c r="H580" s="7"/>
      <c r="I580" s="7"/>
      <c r="J580" s="7"/>
      <c r="K580" s="7"/>
      <c r="L580" s="7"/>
      <c r="M580" s="7"/>
      <c r="N580" s="7"/>
      <c r="O580" s="7"/>
    </row>
    <row r="581" spans="1:15" ht="13.5" thickBot="1" x14ac:dyDescent="0.25">
      <c r="A581" s="14" t="s">
        <v>16</v>
      </c>
      <c r="B581" s="133" t="s">
        <v>22</v>
      </c>
      <c r="C581" s="21" t="e">
        <f>C578/B578-1</f>
        <v>#DIV/0!</v>
      </c>
      <c r="D581" s="21">
        <f t="shared" ref="D581:E583" si="111">D578/C578-1</f>
        <v>-1</v>
      </c>
      <c r="E581" s="21" t="e">
        <f t="shared" si="111"/>
        <v>#DIV/0!</v>
      </c>
      <c r="F581" s="145"/>
      <c r="G581" s="170"/>
      <c r="H581" s="46"/>
      <c r="I581" s="46"/>
      <c r="J581" s="7"/>
      <c r="K581" s="7"/>
      <c r="L581" s="7"/>
      <c r="M581" s="7"/>
      <c r="N581" s="7"/>
      <c r="O581" s="7"/>
    </row>
    <row r="582" spans="1:15" ht="26.25" thickBot="1" x14ac:dyDescent="0.25">
      <c r="A582" s="14" t="s">
        <v>17</v>
      </c>
      <c r="B582" s="133" t="s">
        <v>22</v>
      </c>
      <c r="C582" s="21" t="e">
        <f>C579/B579-1</f>
        <v>#DIV/0!</v>
      </c>
      <c r="D582" s="21">
        <f t="shared" si="111"/>
        <v>-1</v>
      </c>
      <c r="E582" s="21" t="e">
        <f t="shared" si="111"/>
        <v>#DIV/0!</v>
      </c>
      <c r="F582" s="145"/>
      <c r="G582" s="165"/>
      <c r="H582" s="7"/>
      <c r="I582" s="7"/>
      <c r="J582" s="7"/>
      <c r="K582" s="7"/>
      <c r="L582" s="7"/>
      <c r="M582" s="7"/>
      <c r="N582" s="7"/>
      <c r="O582" s="7"/>
    </row>
    <row r="583" spans="1:15" ht="26.25" thickBot="1" x14ac:dyDescent="0.25">
      <c r="A583" s="14" t="s">
        <v>18</v>
      </c>
      <c r="B583" s="133" t="s">
        <v>22</v>
      </c>
      <c r="C583" s="21" t="e">
        <f>C580/B580-1</f>
        <v>#DIV/0!</v>
      </c>
      <c r="D583" s="21" t="e">
        <f t="shared" si="111"/>
        <v>#DIV/0!</v>
      </c>
      <c r="E583" s="21" t="e">
        <f t="shared" si="111"/>
        <v>#DIV/0!</v>
      </c>
      <c r="F583" s="145"/>
      <c r="G583" s="165"/>
      <c r="H583" s="7"/>
      <c r="I583" s="7"/>
      <c r="J583" s="7"/>
      <c r="K583" s="7"/>
      <c r="L583" s="7"/>
      <c r="M583" s="7"/>
      <c r="N583" s="7"/>
      <c r="O583" s="7"/>
    </row>
    <row r="584" spans="1:15" ht="13.5" thickBot="1" x14ac:dyDescent="0.25">
      <c r="A584" s="316" t="s">
        <v>200</v>
      </c>
      <c r="B584" s="317"/>
      <c r="C584" s="317"/>
      <c r="D584" s="317"/>
      <c r="E584" s="318"/>
      <c r="F584" s="145"/>
      <c r="G584" s="165"/>
      <c r="H584" s="7"/>
      <c r="I584" s="7"/>
      <c r="J584" s="7"/>
      <c r="K584" s="7"/>
      <c r="L584" s="7"/>
      <c r="M584" s="7"/>
      <c r="N584" s="7"/>
      <c r="O584" s="7"/>
    </row>
    <row r="585" spans="1:15" x14ac:dyDescent="0.2">
      <c r="A585" s="314"/>
      <c r="B585" s="10">
        <v>2019</v>
      </c>
      <c r="C585" s="10">
        <v>2020</v>
      </c>
      <c r="D585" s="10">
        <v>2021</v>
      </c>
      <c r="E585" s="10">
        <v>2022</v>
      </c>
      <c r="F585" s="145"/>
      <c r="G585" s="165"/>
      <c r="H585" s="7"/>
      <c r="I585" s="7"/>
      <c r="J585" s="7"/>
      <c r="K585" s="7"/>
      <c r="L585" s="7"/>
      <c r="M585" s="7"/>
      <c r="N585" s="7"/>
      <c r="O585" s="7"/>
    </row>
    <row r="586" spans="1:15" ht="26.25" thickBot="1" x14ac:dyDescent="0.25">
      <c r="A586" s="315"/>
      <c r="B586" s="17" t="s">
        <v>5</v>
      </c>
      <c r="C586" s="17" t="s">
        <v>6</v>
      </c>
      <c r="D586" s="17" t="s">
        <v>6</v>
      </c>
      <c r="E586" s="17" t="s">
        <v>6</v>
      </c>
      <c r="F586" s="145"/>
      <c r="G586" s="165"/>
      <c r="H586" s="7"/>
      <c r="J586" s="7"/>
      <c r="K586" s="7"/>
      <c r="L586" s="7"/>
      <c r="M586" s="7"/>
      <c r="N586" s="7"/>
      <c r="O586" s="7"/>
    </row>
    <row r="587" spans="1:15" ht="13.5" thickBot="1" x14ac:dyDescent="0.25">
      <c r="A587" s="23" t="s">
        <v>34</v>
      </c>
      <c r="B587" s="36">
        <f>B588+B589+B590+B591</f>
        <v>0</v>
      </c>
      <c r="C587" s="36">
        <f t="shared" ref="C587:E587" si="112">C588+C589+C590+C591</f>
        <v>20000</v>
      </c>
      <c r="D587" s="36">
        <f t="shared" si="112"/>
        <v>0</v>
      </c>
      <c r="E587" s="36">
        <f t="shared" si="112"/>
        <v>0</v>
      </c>
      <c r="F587" s="145"/>
      <c r="G587" s="145"/>
    </row>
    <row r="588" spans="1:15" ht="13.5" thickBot="1" x14ac:dyDescent="0.25">
      <c r="A588" s="24" t="s">
        <v>47</v>
      </c>
      <c r="B588" s="36"/>
      <c r="C588" s="36">
        <v>20000</v>
      </c>
      <c r="D588" s="36"/>
      <c r="E588" s="36"/>
      <c r="F588" s="145"/>
      <c r="G588" s="145"/>
    </row>
    <row r="589" spans="1:15" ht="13.5" thickBot="1" x14ac:dyDescent="0.25">
      <c r="A589" s="24" t="s">
        <v>86</v>
      </c>
      <c r="B589" s="36"/>
      <c r="C589" s="36"/>
      <c r="D589" s="36"/>
      <c r="E589" s="36"/>
      <c r="F589" s="145"/>
      <c r="G589" s="145"/>
    </row>
    <row r="590" spans="1:15" ht="13.5" thickBot="1" x14ac:dyDescent="0.25">
      <c r="A590" s="24" t="s">
        <v>87</v>
      </c>
      <c r="B590" s="36"/>
      <c r="C590" s="36"/>
      <c r="D590" s="36"/>
      <c r="E590" s="36"/>
      <c r="F590" s="145"/>
      <c r="G590" s="145"/>
    </row>
    <row r="591" spans="1:15" ht="13.5" thickBot="1" x14ac:dyDescent="0.25">
      <c r="A591" s="24" t="s">
        <v>88</v>
      </c>
      <c r="B591" s="36"/>
      <c r="C591" s="36"/>
      <c r="D591" s="36"/>
      <c r="E591" s="36"/>
      <c r="F591" s="145"/>
      <c r="G591" s="145"/>
    </row>
    <row r="592" spans="1:15" ht="13.5" thickBot="1" x14ac:dyDescent="0.25">
      <c r="A592" s="23" t="s">
        <v>35</v>
      </c>
      <c r="B592" s="36">
        <f>B593+B594+B595+B596</f>
        <v>0</v>
      </c>
      <c r="C592" s="36">
        <f t="shared" ref="C592:E592" si="113">C593+C594+C595+C596</f>
        <v>0</v>
      </c>
      <c r="D592" s="36">
        <f t="shared" si="113"/>
        <v>0</v>
      </c>
      <c r="E592" s="36">
        <f t="shared" si="113"/>
        <v>0</v>
      </c>
      <c r="F592" s="145"/>
      <c r="G592" s="145"/>
    </row>
    <row r="593" spans="1:11" ht="13.5" thickBot="1" x14ac:dyDescent="0.25">
      <c r="A593" s="24" t="s">
        <v>47</v>
      </c>
      <c r="B593" s="45"/>
      <c r="C593" s="38"/>
      <c r="D593" s="38"/>
      <c r="E593" s="36"/>
      <c r="F593" s="145"/>
      <c r="G593" s="145"/>
    </row>
    <row r="594" spans="1:11" ht="13.5" thickBot="1" x14ac:dyDescent="0.25">
      <c r="A594" s="24" t="s">
        <v>86</v>
      </c>
      <c r="B594" s="45"/>
      <c r="C594" s="36"/>
      <c r="D594" s="36"/>
      <c r="E594" s="36"/>
      <c r="F594" s="145"/>
      <c r="G594" s="145"/>
    </row>
    <row r="595" spans="1:11" ht="13.5" thickBot="1" x14ac:dyDescent="0.25">
      <c r="A595" s="24" t="s">
        <v>87</v>
      </c>
      <c r="B595" s="45"/>
      <c r="C595" s="36"/>
      <c r="D595" s="36"/>
      <c r="E595" s="36"/>
      <c r="F595" s="145"/>
      <c r="G595" s="145"/>
    </row>
    <row r="596" spans="1:11" ht="13.5" thickBot="1" x14ac:dyDescent="0.25">
      <c r="A596" s="24" t="s">
        <v>88</v>
      </c>
      <c r="B596" s="45"/>
      <c r="C596" s="36"/>
      <c r="D596" s="36"/>
      <c r="E596" s="36"/>
      <c r="F596" s="145"/>
      <c r="G596" s="145"/>
    </row>
    <row r="597" spans="1:11" ht="13.5" thickBot="1" x14ac:dyDescent="0.25">
      <c r="A597" s="55" t="s">
        <v>89</v>
      </c>
      <c r="B597" s="45">
        <f>B587+B592</f>
        <v>0</v>
      </c>
      <c r="C597" s="45">
        <f>C587+C592</f>
        <v>20000</v>
      </c>
      <c r="D597" s="45">
        <f t="shared" ref="D597:E597" si="114">D587+D592</f>
        <v>0</v>
      </c>
      <c r="E597" s="45">
        <f t="shared" si="114"/>
        <v>0</v>
      </c>
      <c r="F597" s="145"/>
      <c r="G597" s="145"/>
    </row>
    <row r="598" spans="1:11" ht="13.5" thickBot="1" x14ac:dyDescent="0.25">
      <c r="A598" s="62"/>
      <c r="B598" s="62"/>
      <c r="C598" s="62"/>
      <c r="D598" s="62"/>
      <c r="E598" s="62"/>
      <c r="F598" s="145"/>
      <c r="G598" s="145"/>
    </row>
    <row r="599" spans="1:11" ht="39" thickBot="1" x14ac:dyDescent="0.25">
      <c r="A599" s="15" t="s">
        <v>39</v>
      </c>
      <c r="B599" s="63">
        <f>B38+B75+B112+B149+B186+B223+B260+B297+B334+B371+B408+B474+B448+B502+B553+B527+B579</f>
        <v>1484703</v>
      </c>
      <c r="C599" s="63">
        <f t="shared" ref="C599:E599" si="115">C38+C75+C112+C149+C186+C223+C260+C297+C334+C371+C408+C474+C448+C502+C553+C527+C579</f>
        <v>1277500</v>
      </c>
      <c r="D599" s="63">
        <f t="shared" si="115"/>
        <v>1282500</v>
      </c>
      <c r="E599" s="63">
        <f t="shared" si="115"/>
        <v>1283000</v>
      </c>
      <c r="F599" s="145"/>
      <c r="G599" s="145"/>
    </row>
    <row r="600" spans="1:11" ht="39" thickBot="1" x14ac:dyDescent="0.25">
      <c r="A600" s="15" t="s">
        <v>40</v>
      </c>
      <c r="B600" s="63">
        <f>B601+B604+B607+B610+B613+B616+B619+B622+B627</f>
        <v>1484703</v>
      </c>
      <c r="C600" s="63">
        <f t="shared" ref="C600:E600" si="116">C601+C604+C607+C610+C613+C616+C619+C622+C627</f>
        <v>1277500</v>
      </c>
      <c r="D600" s="63">
        <f t="shared" si="116"/>
        <v>1282500</v>
      </c>
      <c r="E600" s="63">
        <f t="shared" si="116"/>
        <v>1283000</v>
      </c>
      <c r="F600" s="145"/>
      <c r="G600" s="145"/>
    </row>
    <row r="601" spans="1:11" ht="13.5" thickBot="1" x14ac:dyDescent="0.25">
      <c r="A601" s="23" t="s">
        <v>0</v>
      </c>
      <c r="B601" s="64">
        <f t="shared" ref="B601:E616" si="117">B46+B83+B120+B157+B194+B231+B268+B305+B342+B379+B416</f>
        <v>449424</v>
      </c>
      <c r="C601" s="64">
        <f t="shared" si="117"/>
        <v>468894</v>
      </c>
      <c r="D601" s="64">
        <f t="shared" si="117"/>
        <v>468894</v>
      </c>
      <c r="E601" s="64">
        <f t="shared" si="117"/>
        <v>468894</v>
      </c>
      <c r="F601" s="163"/>
      <c r="G601" s="163"/>
      <c r="H601" s="22"/>
      <c r="I601" s="22"/>
    </row>
    <row r="602" spans="1:11" ht="13.5" thickBot="1" x14ac:dyDescent="0.25">
      <c r="A602" s="24" t="s">
        <v>47</v>
      </c>
      <c r="B602" s="64">
        <f t="shared" si="117"/>
        <v>449424</v>
      </c>
      <c r="C602" s="64">
        <f t="shared" si="117"/>
        <v>468894</v>
      </c>
      <c r="D602" s="64">
        <f t="shared" si="117"/>
        <v>468894</v>
      </c>
      <c r="E602" s="64">
        <f t="shared" si="117"/>
        <v>468894</v>
      </c>
      <c r="F602" s="163"/>
      <c r="G602" s="163"/>
      <c r="H602" s="22"/>
      <c r="I602" s="22"/>
    </row>
    <row r="603" spans="1:11" ht="13.5" thickBot="1" x14ac:dyDescent="0.25">
      <c r="A603" s="24" t="s">
        <v>90</v>
      </c>
      <c r="B603" s="64">
        <f t="shared" si="117"/>
        <v>0</v>
      </c>
      <c r="C603" s="64">
        <f t="shared" si="117"/>
        <v>0</v>
      </c>
      <c r="D603" s="64">
        <f t="shared" si="117"/>
        <v>0</v>
      </c>
      <c r="E603" s="64">
        <f t="shared" si="117"/>
        <v>0</v>
      </c>
      <c r="F603" s="163"/>
      <c r="G603" s="163"/>
      <c r="H603" s="22"/>
      <c r="I603" s="22"/>
    </row>
    <row r="604" spans="1:11" ht="26.25" thickBot="1" x14ac:dyDescent="0.25">
      <c r="A604" s="23" t="s">
        <v>28</v>
      </c>
      <c r="B604" s="64">
        <f t="shared" si="117"/>
        <v>74493</v>
      </c>
      <c r="C604" s="64">
        <f t="shared" si="117"/>
        <v>77906</v>
      </c>
      <c r="D604" s="64">
        <f t="shared" si="117"/>
        <v>77906</v>
      </c>
      <c r="E604" s="64">
        <f t="shared" si="117"/>
        <v>77906</v>
      </c>
      <c r="F604" s="163"/>
      <c r="G604" s="163"/>
      <c r="H604" s="22"/>
      <c r="I604" s="22"/>
      <c r="J604" s="192"/>
      <c r="K604" s="192"/>
    </row>
    <row r="605" spans="1:11" ht="13.5" thickBot="1" x14ac:dyDescent="0.25">
      <c r="A605" s="24" t="s">
        <v>47</v>
      </c>
      <c r="B605" s="64">
        <f t="shared" si="117"/>
        <v>74493</v>
      </c>
      <c r="C605" s="64">
        <f t="shared" si="117"/>
        <v>77906</v>
      </c>
      <c r="D605" s="64">
        <f t="shared" si="117"/>
        <v>77906</v>
      </c>
      <c r="E605" s="64">
        <f t="shared" si="117"/>
        <v>77906</v>
      </c>
      <c r="F605" s="163"/>
      <c r="G605" s="163"/>
      <c r="H605" s="22"/>
      <c r="I605" s="22"/>
    </row>
    <row r="606" spans="1:11" ht="13.5" thickBot="1" x14ac:dyDescent="0.25">
      <c r="A606" s="24" t="s">
        <v>90</v>
      </c>
      <c r="B606" s="64">
        <f t="shared" si="117"/>
        <v>0</v>
      </c>
      <c r="C606" s="64">
        <f t="shared" si="117"/>
        <v>0</v>
      </c>
      <c r="D606" s="64">
        <f t="shared" si="117"/>
        <v>0</v>
      </c>
      <c r="E606" s="64">
        <f t="shared" si="117"/>
        <v>0</v>
      </c>
      <c r="F606" s="145"/>
      <c r="G606" s="145"/>
    </row>
    <row r="607" spans="1:11" ht="13.5" thickBot="1" x14ac:dyDescent="0.25">
      <c r="A607" s="23" t="s">
        <v>1</v>
      </c>
      <c r="B607" s="64">
        <f t="shared" si="117"/>
        <v>88246</v>
      </c>
      <c r="C607" s="64">
        <f t="shared" si="117"/>
        <v>86570</v>
      </c>
      <c r="D607" s="64">
        <f t="shared" si="117"/>
        <v>88170</v>
      </c>
      <c r="E607" s="64">
        <f t="shared" si="117"/>
        <v>88170</v>
      </c>
      <c r="F607" s="163"/>
      <c r="G607" s="163"/>
      <c r="H607" s="22"/>
      <c r="I607" s="22"/>
    </row>
    <row r="608" spans="1:11" ht="13.5" thickBot="1" x14ac:dyDescent="0.25">
      <c r="A608" s="24" t="s">
        <v>47</v>
      </c>
      <c r="B608" s="64">
        <f t="shared" si="117"/>
        <v>73905</v>
      </c>
      <c r="C608" s="64">
        <f t="shared" si="117"/>
        <v>70261</v>
      </c>
      <c r="D608" s="64">
        <f t="shared" si="117"/>
        <v>71861</v>
      </c>
      <c r="E608" s="64">
        <f t="shared" si="117"/>
        <v>71861</v>
      </c>
      <c r="F608" s="163"/>
      <c r="G608" s="163"/>
      <c r="H608" s="22"/>
      <c r="I608" s="22"/>
    </row>
    <row r="609" spans="1:10" ht="13.5" thickBot="1" x14ac:dyDescent="0.25">
      <c r="A609" s="24" t="s">
        <v>90</v>
      </c>
      <c r="B609" s="64">
        <f t="shared" si="117"/>
        <v>14341</v>
      </c>
      <c r="C609" s="64">
        <f t="shared" si="117"/>
        <v>16309</v>
      </c>
      <c r="D609" s="64">
        <f t="shared" si="117"/>
        <v>16309</v>
      </c>
      <c r="E609" s="64">
        <f t="shared" si="117"/>
        <v>16309</v>
      </c>
      <c r="F609" s="145"/>
      <c r="G609" s="145"/>
    </row>
    <row r="610" spans="1:10" ht="13.5" thickBot="1" x14ac:dyDescent="0.25">
      <c r="A610" s="23" t="s">
        <v>2</v>
      </c>
      <c r="B610" s="64">
        <f t="shared" si="117"/>
        <v>0</v>
      </c>
      <c r="C610" s="64">
        <f t="shared" si="117"/>
        <v>0</v>
      </c>
      <c r="D610" s="64">
        <f t="shared" si="117"/>
        <v>0</v>
      </c>
      <c r="E610" s="64">
        <f t="shared" si="117"/>
        <v>0</v>
      </c>
      <c r="F610" s="163"/>
      <c r="G610" s="145"/>
    </row>
    <row r="611" spans="1:10" ht="13.5" thickBot="1" x14ac:dyDescent="0.25">
      <c r="A611" s="24" t="s">
        <v>47</v>
      </c>
      <c r="B611" s="64">
        <f t="shared" si="117"/>
        <v>0</v>
      </c>
      <c r="C611" s="64">
        <f t="shared" si="117"/>
        <v>0</v>
      </c>
      <c r="D611" s="64">
        <f t="shared" si="117"/>
        <v>0</v>
      </c>
      <c r="E611" s="64">
        <f t="shared" si="117"/>
        <v>0</v>
      </c>
      <c r="F611" s="163"/>
      <c r="G611" s="145"/>
    </row>
    <row r="612" spans="1:10" ht="13.5" thickBot="1" x14ac:dyDescent="0.25">
      <c r="A612" s="24" t="s">
        <v>90</v>
      </c>
      <c r="B612" s="64">
        <f t="shared" si="117"/>
        <v>0</v>
      </c>
      <c r="C612" s="64">
        <f t="shared" si="117"/>
        <v>0</v>
      </c>
      <c r="D612" s="64">
        <f t="shared" si="117"/>
        <v>0</v>
      </c>
      <c r="E612" s="64">
        <f t="shared" si="117"/>
        <v>0</v>
      </c>
      <c r="F612" s="145"/>
      <c r="G612" s="145"/>
    </row>
    <row r="613" spans="1:10" ht="26.25" thickBot="1" x14ac:dyDescent="0.25">
      <c r="A613" s="23" t="s">
        <v>24</v>
      </c>
      <c r="B613" s="64">
        <f t="shared" si="117"/>
        <v>161794</v>
      </c>
      <c r="C613" s="64">
        <f t="shared" si="117"/>
        <v>141500</v>
      </c>
      <c r="D613" s="64">
        <f t="shared" si="117"/>
        <v>144900</v>
      </c>
      <c r="E613" s="64">
        <f t="shared" si="117"/>
        <v>145400</v>
      </c>
      <c r="F613" s="191"/>
      <c r="G613" s="191"/>
      <c r="H613" s="192"/>
      <c r="I613" s="192"/>
      <c r="J613" s="192"/>
    </row>
    <row r="614" spans="1:10" ht="13.5" thickBot="1" x14ac:dyDescent="0.25">
      <c r="A614" s="24" t="s">
        <v>47</v>
      </c>
      <c r="B614" s="64">
        <f t="shared" si="117"/>
        <v>161794</v>
      </c>
      <c r="C614" s="64">
        <f t="shared" si="117"/>
        <v>141500</v>
      </c>
      <c r="D614" s="64">
        <f t="shared" si="117"/>
        <v>144900</v>
      </c>
      <c r="E614" s="64">
        <f t="shared" si="117"/>
        <v>145400</v>
      </c>
      <c r="F614" s="163"/>
      <c r="G614" s="163"/>
      <c r="H614" s="22"/>
      <c r="I614" s="22"/>
      <c r="J614" s="22"/>
    </row>
    <row r="615" spans="1:10" ht="13.5" thickBot="1" x14ac:dyDescent="0.25">
      <c r="A615" s="24" t="s">
        <v>90</v>
      </c>
      <c r="B615" s="64">
        <f t="shared" si="117"/>
        <v>0</v>
      </c>
      <c r="C615" s="64">
        <f t="shared" si="117"/>
        <v>0</v>
      </c>
      <c r="D615" s="64">
        <f t="shared" si="117"/>
        <v>0</v>
      </c>
      <c r="E615" s="64">
        <f t="shared" si="117"/>
        <v>0</v>
      </c>
      <c r="F615" s="145"/>
      <c r="G615" s="145"/>
    </row>
    <row r="616" spans="1:10" ht="13.5" thickBot="1" x14ac:dyDescent="0.25">
      <c r="A616" s="23" t="s">
        <v>25</v>
      </c>
      <c r="B616" s="64">
        <f t="shared" si="117"/>
        <v>8151</v>
      </c>
      <c r="C616" s="64">
        <f t="shared" si="117"/>
        <v>10130</v>
      </c>
      <c r="D616" s="64">
        <f t="shared" si="117"/>
        <v>10130</v>
      </c>
      <c r="E616" s="64">
        <f t="shared" si="117"/>
        <v>10130</v>
      </c>
      <c r="F616" s="163"/>
      <c r="G616" s="163"/>
      <c r="H616" s="22"/>
      <c r="I616" s="22"/>
      <c r="J616" s="22"/>
    </row>
    <row r="617" spans="1:10" ht="13.5" thickBot="1" x14ac:dyDescent="0.25">
      <c r="A617" s="24" t="s">
        <v>47</v>
      </c>
      <c r="B617" s="64">
        <f t="shared" ref="B617:E621" si="118">B62+B99+B136+B173+B210+B247+B284+B321+B358+B395+B432</f>
        <v>8151</v>
      </c>
      <c r="C617" s="64">
        <f t="shared" si="118"/>
        <v>10130</v>
      </c>
      <c r="D617" s="64">
        <f t="shared" si="118"/>
        <v>10130</v>
      </c>
      <c r="E617" s="64">
        <f t="shared" si="118"/>
        <v>10130</v>
      </c>
      <c r="F617" s="163"/>
      <c r="G617" s="163"/>
      <c r="H617" s="22"/>
      <c r="I617" s="22"/>
      <c r="J617" s="22"/>
    </row>
    <row r="618" spans="1:10" ht="13.5" thickBot="1" x14ac:dyDescent="0.25">
      <c r="A618" s="24" t="s">
        <v>90</v>
      </c>
      <c r="B618" s="64">
        <f t="shared" si="118"/>
        <v>0</v>
      </c>
      <c r="C618" s="64">
        <f t="shared" si="118"/>
        <v>0</v>
      </c>
      <c r="D618" s="64">
        <f t="shared" si="118"/>
        <v>0</v>
      </c>
      <c r="E618" s="64">
        <f t="shared" si="118"/>
        <v>0</v>
      </c>
      <c r="F618" s="145"/>
      <c r="G618" s="145"/>
    </row>
    <row r="619" spans="1:10" ht="26.25" thickBot="1" x14ac:dyDescent="0.25">
      <c r="A619" s="23" t="s">
        <v>3</v>
      </c>
      <c r="B619" s="64">
        <f t="shared" si="118"/>
        <v>2595</v>
      </c>
      <c r="C619" s="64">
        <f t="shared" si="118"/>
        <v>0</v>
      </c>
      <c r="D619" s="64">
        <f t="shared" si="118"/>
        <v>0</v>
      </c>
      <c r="E619" s="64">
        <f t="shared" si="118"/>
        <v>0</v>
      </c>
      <c r="F619" s="163"/>
      <c r="G619" s="163"/>
      <c r="H619" s="22"/>
      <c r="I619" s="22"/>
    </row>
    <row r="620" spans="1:10" ht="13.5" thickBot="1" x14ac:dyDescent="0.25">
      <c r="A620" s="24" t="s">
        <v>47</v>
      </c>
      <c r="B620" s="64">
        <f t="shared" si="118"/>
        <v>2595</v>
      </c>
      <c r="C620" s="64">
        <f t="shared" si="118"/>
        <v>0</v>
      </c>
      <c r="D620" s="64">
        <f t="shared" si="118"/>
        <v>0</v>
      </c>
      <c r="E620" s="64">
        <f t="shared" si="118"/>
        <v>0</v>
      </c>
      <c r="F620" s="163"/>
      <c r="G620" s="163"/>
      <c r="H620" s="22"/>
      <c r="I620" s="22"/>
    </row>
    <row r="621" spans="1:10" ht="13.5" thickBot="1" x14ac:dyDescent="0.25">
      <c r="A621" s="24" t="s">
        <v>90</v>
      </c>
      <c r="B621" s="64">
        <f t="shared" si="118"/>
        <v>0</v>
      </c>
      <c r="C621" s="64">
        <f t="shared" si="118"/>
        <v>0</v>
      </c>
      <c r="D621" s="64">
        <f t="shared" si="118"/>
        <v>0</v>
      </c>
      <c r="E621" s="64">
        <f t="shared" si="118"/>
        <v>0</v>
      </c>
      <c r="F621" s="145"/>
      <c r="G621" s="145"/>
    </row>
    <row r="622" spans="1:10" ht="13.5" thickBot="1" x14ac:dyDescent="0.25">
      <c r="A622" s="23" t="s">
        <v>19</v>
      </c>
      <c r="B622" s="64">
        <f>+B456+B482+B510+B535+B561+B587</f>
        <v>0</v>
      </c>
      <c r="C622" s="64">
        <f t="shared" ref="C622:E622" si="119">+C456+C482+C510+C535+C561+C587</f>
        <v>20000</v>
      </c>
      <c r="D622" s="64">
        <f t="shared" si="119"/>
        <v>0</v>
      </c>
      <c r="E622" s="64">
        <f t="shared" si="119"/>
        <v>0</v>
      </c>
      <c r="F622" s="163"/>
      <c r="G622" s="163"/>
      <c r="H622" s="22"/>
      <c r="I622" s="22"/>
      <c r="J622" s="22"/>
    </row>
    <row r="623" spans="1:10" ht="13.5" thickBot="1" x14ac:dyDescent="0.25">
      <c r="A623" s="24" t="s">
        <v>47</v>
      </c>
      <c r="B623" s="64">
        <f t="shared" ref="B623:E627" si="120">+B457+B483+B511+B536+B562+B588</f>
        <v>0</v>
      </c>
      <c r="C623" s="64">
        <f t="shared" si="120"/>
        <v>20000</v>
      </c>
      <c r="D623" s="64">
        <f t="shared" si="120"/>
        <v>0</v>
      </c>
      <c r="E623" s="64">
        <f t="shared" si="120"/>
        <v>0</v>
      </c>
      <c r="F623" s="163"/>
      <c r="G623" s="163"/>
      <c r="H623" s="22"/>
      <c r="I623" s="22"/>
      <c r="J623" s="22"/>
    </row>
    <row r="624" spans="1:10" ht="13.5" thickBot="1" x14ac:dyDescent="0.25">
      <c r="A624" s="24" t="s">
        <v>91</v>
      </c>
      <c r="B624" s="64">
        <f t="shared" si="120"/>
        <v>0</v>
      </c>
      <c r="C624" s="64">
        <f t="shared" si="120"/>
        <v>0</v>
      </c>
      <c r="D624" s="64">
        <f t="shared" si="120"/>
        <v>0</v>
      </c>
      <c r="E624" s="64">
        <f t="shared" si="120"/>
        <v>0</v>
      </c>
      <c r="F624" s="145"/>
      <c r="G624" s="145"/>
    </row>
    <row r="625" spans="1:10" ht="13.5" thickBot="1" x14ac:dyDescent="0.25">
      <c r="A625" s="24" t="s">
        <v>87</v>
      </c>
      <c r="B625" s="64">
        <f t="shared" si="120"/>
        <v>0</v>
      </c>
      <c r="C625" s="64">
        <f t="shared" si="120"/>
        <v>0</v>
      </c>
      <c r="D625" s="64">
        <f t="shared" si="120"/>
        <v>0</v>
      </c>
      <c r="E625" s="64">
        <f t="shared" si="120"/>
        <v>0</v>
      </c>
      <c r="F625" s="145"/>
      <c r="G625" s="145"/>
    </row>
    <row r="626" spans="1:10" ht="13.5" thickBot="1" x14ac:dyDescent="0.25">
      <c r="A626" s="24" t="s">
        <v>88</v>
      </c>
      <c r="B626" s="64">
        <f t="shared" si="120"/>
        <v>0</v>
      </c>
      <c r="C626" s="64">
        <f t="shared" si="120"/>
        <v>0</v>
      </c>
      <c r="D626" s="64">
        <f t="shared" si="120"/>
        <v>0</v>
      </c>
      <c r="E626" s="64">
        <f t="shared" si="120"/>
        <v>0</v>
      </c>
      <c r="F626" s="145"/>
      <c r="G626" s="145"/>
    </row>
    <row r="627" spans="1:10" ht="13.5" thickBot="1" x14ac:dyDescent="0.25">
      <c r="A627" s="23" t="s">
        <v>20</v>
      </c>
      <c r="B627" s="64">
        <f>+B461+B487+B515+B540+B566+B592</f>
        <v>700000</v>
      </c>
      <c r="C627" s="64">
        <f t="shared" si="120"/>
        <v>472500</v>
      </c>
      <c r="D627" s="64">
        <f t="shared" si="120"/>
        <v>492500</v>
      </c>
      <c r="E627" s="64">
        <f t="shared" si="120"/>
        <v>492500</v>
      </c>
      <c r="F627" s="163"/>
      <c r="G627" s="163"/>
      <c r="H627" s="22"/>
      <c r="I627" s="22"/>
      <c r="J627" s="22"/>
    </row>
    <row r="628" spans="1:10" ht="13.5" thickBot="1" x14ac:dyDescent="0.25">
      <c r="A628" s="24" t="s">
        <v>47</v>
      </c>
      <c r="B628" s="64">
        <f t="shared" ref="B628:E631" si="121">+B462+B488+B516+B541+B567+B593</f>
        <v>700000</v>
      </c>
      <c r="C628" s="64">
        <f t="shared" si="121"/>
        <v>471500</v>
      </c>
      <c r="D628" s="64">
        <f t="shared" si="121"/>
        <v>492500</v>
      </c>
      <c r="E628" s="64">
        <f t="shared" si="121"/>
        <v>492500</v>
      </c>
      <c r="F628" s="163"/>
      <c r="G628" s="163"/>
      <c r="H628" s="22"/>
      <c r="I628" s="22"/>
    </row>
    <row r="629" spans="1:10" ht="13.5" thickBot="1" x14ac:dyDescent="0.25">
      <c r="A629" s="24" t="s">
        <v>91</v>
      </c>
      <c r="B629" s="64">
        <f t="shared" si="121"/>
        <v>0</v>
      </c>
      <c r="C629" s="64">
        <f t="shared" si="121"/>
        <v>0</v>
      </c>
      <c r="D629" s="64">
        <f t="shared" si="121"/>
        <v>0</v>
      </c>
      <c r="E629" s="64">
        <f t="shared" si="121"/>
        <v>0</v>
      </c>
      <c r="F629" s="145"/>
      <c r="G629" s="145"/>
    </row>
    <row r="630" spans="1:10" ht="13.5" thickBot="1" x14ac:dyDescent="0.25">
      <c r="A630" s="24" t="s">
        <v>87</v>
      </c>
      <c r="B630" s="64">
        <f t="shared" si="121"/>
        <v>0</v>
      </c>
      <c r="C630" s="64">
        <f t="shared" si="121"/>
        <v>0</v>
      </c>
      <c r="D630" s="64">
        <f t="shared" si="121"/>
        <v>0</v>
      </c>
      <c r="E630" s="64">
        <f t="shared" si="121"/>
        <v>0</v>
      </c>
      <c r="G630" s="22"/>
    </row>
    <row r="631" spans="1:10" ht="13.5" thickBot="1" x14ac:dyDescent="0.25">
      <c r="A631" s="24" t="s">
        <v>88</v>
      </c>
      <c r="B631" s="64">
        <f t="shared" si="121"/>
        <v>0</v>
      </c>
      <c r="C631" s="64">
        <f t="shared" si="121"/>
        <v>1000</v>
      </c>
      <c r="D631" s="64">
        <f t="shared" si="121"/>
        <v>0</v>
      </c>
      <c r="E631" s="64">
        <f t="shared" si="121"/>
        <v>0</v>
      </c>
    </row>
    <row r="632" spans="1:10" ht="13.5" thickBot="1" x14ac:dyDescent="0.25">
      <c r="A632" s="31" t="s">
        <v>31</v>
      </c>
      <c r="B632" s="64">
        <f>IF(B600-B599=0,0,"Error")</f>
        <v>0</v>
      </c>
      <c r="C632" s="64">
        <f t="shared" ref="C632:E632" si="122">IF(C600-C599=0,0,"Error")</f>
        <v>0</v>
      </c>
      <c r="D632" s="64">
        <f t="shared" si="122"/>
        <v>0</v>
      </c>
      <c r="E632" s="64">
        <f t="shared" si="122"/>
        <v>0</v>
      </c>
    </row>
  </sheetData>
  <mergeCells count="121">
    <mergeCell ref="A10:E12"/>
    <mergeCell ref="B13:E13"/>
    <mergeCell ref="A14:A15"/>
    <mergeCell ref="B18:E18"/>
    <mergeCell ref="A19:E19"/>
    <mergeCell ref="A30:E30"/>
    <mergeCell ref="A3:E3"/>
    <mergeCell ref="A1:E1"/>
    <mergeCell ref="B6:E6"/>
    <mergeCell ref="B7:E7"/>
    <mergeCell ref="B8:E8"/>
    <mergeCell ref="A9:E9"/>
    <mergeCell ref="A44:A45"/>
    <mergeCell ref="B69:E69"/>
    <mergeCell ref="B70:E70"/>
    <mergeCell ref="B71:E71"/>
    <mergeCell ref="A72:A73"/>
    <mergeCell ref="A80:E80"/>
    <mergeCell ref="A31:E31"/>
    <mergeCell ref="B32:E32"/>
    <mergeCell ref="B33:E33"/>
    <mergeCell ref="B34:E34"/>
    <mergeCell ref="A35:A36"/>
    <mergeCell ref="A43:E43"/>
    <mergeCell ref="A118:A119"/>
    <mergeCell ref="B143:E143"/>
    <mergeCell ref="B144:E144"/>
    <mergeCell ref="B145:E145"/>
    <mergeCell ref="A146:A147"/>
    <mergeCell ref="A154:E154"/>
    <mergeCell ref="A81:A82"/>
    <mergeCell ref="B106:E106"/>
    <mergeCell ref="B107:E107"/>
    <mergeCell ref="B108:E108"/>
    <mergeCell ref="A109:A110"/>
    <mergeCell ref="A117:E117"/>
    <mergeCell ref="A192:A193"/>
    <mergeCell ref="B217:E217"/>
    <mergeCell ref="B218:E218"/>
    <mergeCell ref="B219:E219"/>
    <mergeCell ref="A220:A221"/>
    <mergeCell ref="A228:E228"/>
    <mergeCell ref="A155:A156"/>
    <mergeCell ref="B180:E180"/>
    <mergeCell ref="B181:E181"/>
    <mergeCell ref="B182:E182"/>
    <mergeCell ref="A183:A184"/>
    <mergeCell ref="A191:E191"/>
    <mergeCell ref="A266:A267"/>
    <mergeCell ref="B291:E291"/>
    <mergeCell ref="B292:E292"/>
    <mergeCell ref="B293:E293"/>
    <mergeCell ref="A294:A295"/>
    <mergeCell ref="A302:E302"/>
    <mergeCell ref="A229:A230"/>
    <mergeCell ref="B254:E254"/>
    <mergeCell ref="B255:E255"/>
    <mergeCell ref="B256:E256"/>
    <mergeCell ref="A257:A258"/>
    <mergeCell ref="A265:E265"/>
    <mergeCell ref="A340:A341"/>
    <mergeCell ref="B365:E365"/>
    <mergeCell ref="B366:E366"/>
    <mergeCell ref="B367:E367"/>
    <mergeCell ref="A368:A369"/>
    <mergeCell ref="A376:E376"/>
    <mergeCell ref="A303:A304"/>
    <mergeCell ref="B328:E328"/>
    <mergeCell ref="B329:E329"/>
    <mergeCell ref="B330:E330"/>
    <mergeCell ref="A331:A332"/>
    <mergeCell ref="A339:E339"/>
    <mergeCell ref="A414:A415"/>
    <mergeCell ref="A439:E439"/>
    <mergeCell ref="A440:E440"/>
    <mergeCell ref="B441:E441"/>
    <mergeCell ref="B443:E443"/>
    <mergeCell ref="B444:E444"/>
    <mergeCell ref="A377:A378"/>
    <mergeCell ref="B402:E402"/>
    <mergeCell ref="B403:E403"/>
    <mergeCell ref="B404:E404"/>
    <mergeCell ref="A405:A406"/>
    <mergeCell ref="A413:E413"/>
    <mergeCell ref="A508:A509"/>
    <mergeCell ref="A471:A472"/>
    <mergeCell ref="A479:E479"/>
    <mergeCell ref="A480:A481"/>
    <mergeCell ref="A493:E493"/>
    <mergeCell ref="A494:E494"/>
    <mergeCell ref="B495:E495"/>
    <mergeCell ref="A445:A446"/>
    <mergeCell ref="A453:E453"/>
    <mergeCell ref="A454:A455"/>
    <mergeCell ref="B467:E467"/>
    <mergeCell ref="B469:E469"/>
    <mergeCell ref="B470:E470"/>
    <mergeCell ref="A2:E2"/>
    <mergeCell ref="B572:E572"/>
    <mergeCell ref="B574:E574"/>
    <mergeCell ref="B575:E575"/>
    <mergeCell ref="A576:A577"/>
    <mergeCell ref="A584:E584"/>
    <mergeCell ref="A585:A586"/>
    <mergeCell ref="B546:E546"/>
    <mergeCell ref="B548:E548"/>
    <mergeCell ref="B549:E549"/>
    <mergeCell ref="A550:A551"/>
    <mergeCell ref="A558:E558"/>
    <mergeCell ref="A559:A560"/>
    <mergeCell ref="D521:E521"/>
    <mergeCell ref="B522:E522"/>
    <mergeCell ref="B523:E523"/>
    <mergeCell ref="A524:A525"/>
    <mergeCell ref="A532:E532"/>
    <mergeCell ref="A533:A534"/>
    <mergeCell ref="D496:E496"/>
    <mergeCell ref="B497:E497"/>
    <mergeCell ref="B498:E498"/>
    <mergeCell ref="A499:A500"/>
    <mergeCell ref="A507:E507"/>
  </mergeCells>
  <pageMargins left="0.17" right="0.2" top="0.63" bottom="0.71" header="0.63" footer="0.56999999999999995"/>
  <pageSetup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527"/>
  <sheetViews>
    <sheetView view="pageBreakPreview" topLeftCell="A493" zoomScale="60" zoomScaleNormal="140" workbookViewId="0">
      <selection activeCell="O519" sqref="O519"/>
    </sheetView>
  </sheetViews>
  <sheetFormatPr defaultRowHeight="12" x14ac:dyDescent="0.2"/>
  <cols>
    <col min="1" max="1" width="22.85546875" style="206" customWidth="1"/>
    <col min="2" max="2" width="9.5703125" style="206" customWidth="1"/>
    <col min="3" max="3" width="8.5703125" style="206" customWidth="1"/>
    <col min="4" max="4" width="9" style="206" customWidth="1"/>
    <col min="5" max="5" width="8.7109375" style="206" customWidth="1"/>
    <col min="6" max="6" width="6" style="194" customWidth="1"/>
    <col min="7" max="7" width="7" style="195" customWidth="1"/>
    <col min="8" max="8" width="8.28515625" style="195" customWidth="1"/>
    <col min="9" max="9" width="8.7109375" style="195" customWidth="1"/>
    <col min="10" max="16384" width="9.140625" style="193"/>
  </cols>
  <sheetData>
    <row r="1" spans="1:13" ht="12.75" thickBot="1" x14ac:dyDescent="0.25">
      <c r="A1" s="425" t="s">
        <v>229</v>
      </c>
      <c r="B1" s="425"/>
      <c r="C1" s="425"/>
      <c r="D1" s="425"/>
      <c r="E1" s="425"/>
      <c r="H1" s="196"/>
      <c r="I1" s="196"/>
      <c r="J1" s="197"/>
      <c r="K1" s="197"/>
      <c r="L1" s="197"/>
      <c r="M1" s="197"/>
    </row>
    <row r="2" spans="1:13" ht="30" customHeight="1" x14ac:dyDescent="0.2">
      <c r="A2" s="370" t="s">
        <v>42</v>
      </c>
      <c r="B2" s="370"/>
      <c r="C2" s="370"/>
      <c r="D2" s="370"/>
      <c r="E2" s="370"/>
      <c r="F2" s="205"/>
      <c r="G2" s="205"/>
      <c r="H2" s="196"/>
      <c r="I2" s="196"/>
      <c r="J2" s="197"/>
      <c r="K2" s="197"/>
      <c r="L2" s="197"/>
      <c r="M2" s="197"/>
    </row>
    <row r="3" spans="1:13" x14ac:dyDescent="0.2">
      <c r="A3" s="424" t="s">
        <v>129</v>
      </c>
      <c r="B3" s="424"/>
      <c r="C3" s="424"/>
      <c r="D3" s="424"/>
      <c r="E3" s="424"/>
      <c r="F3" s="198"/>
      <c r="G3" s="198"/>
      <c r="H3" s="199"/>
      <c r="I3" s="200"/>
      <c r="J3" s="197"/>
      <c r="K3" s="197"/>
      <c r="L3" s="197"/>
      <c r="M3" s="197"/>
    </row>
    <row r="4" spans="1:13" x14ac:dyDescent="0.2">
      <c r="F4" s="198"/>
      <c r="G4" s="201"/>
      <c r="H4" s="200"/>
      <c r="I4" s="200"/>
      <c r="J4" s="197"/>
      <c r="K4" s="197"/>
      <c r="L4" s="197"/>
      <c r="M4" s="197"/>
    </row>
    <row r="5" spans="1:13" ht="12.75" thickBot="1" x14ac:dyDescent="0.25">
      <c r="F5" s="198"/>
      <c r="G5" s="201"/>
      <c r="H5" s="200"/>
      <c r="I5" s="200"/>
      <c r="J5" s="197"/>
      <c r="K5" s="197"/>
      <c r="L5" s="197"/>
      <c r="M5" s="197"/>
    </row>
    <row r="6" spans="1:13" ht="24.75" thickBot="1" x14ac:dyDescent="0.25">
      <c r="A6" s="5" t="s">
        <v>21</v>
      </c>
      <c r="B6" s="397" t="s">
        <v>154</v>
      </c>
      <c r="C6" s="398"/>
      <c r="D6" s="398"/>
      <c r="E6" s="399"/>
      <c r="F6" s="199"/>
      <c r="G6" s="199"/>
      <c r="H6" s="199"/>
      <c r="I6" s="199"/>
      <c r="J6" s="202"/>
      <c r="K6" s="202"/>
      <c r="L6" s="202"/>
      <c r="M6" s="202"/>
    </row>
    <row r="7" spans="1:13" ht="12.75" thickBot="1" x14ac:dyDescent="0.25">
      <c r="A7" s="5" t="s">
        <v>4</v>
      </c>
      <c r="B7" s="426" t="s">
        <v>155</v>
      </c>
      <c r="C7" s="427"/>
      <c r="D7" s="427"/>
      <c r="E7" s="428"/>
      <c r="F7" s="199"/>
      <c r="G7" s="199"/>
      <c r="H7" s="199"/>
      <c r="I7" s="199"/>
      <c r="J7" s="202"/>
      <c r="K7" s="202"/>
      <c r="L7" s="202"/>
      <c r="M7" s="202"/>
    </row>
    <row r="8" spans="1:13" ht="24.75" thickBot="1" x14ac:dyDescent="0.25">
      <c r="A8" s="5" t="s">
        <v>26</v>
      </c>
      <c r="B8" s="371" t="s">
        <v>41</v>
      </c>
      <c r="C8" s="372"/>
      <c r="D8" s="372"/>
      <c r="E8" s="373"/>
      <c r="F8" s="199"/>
      <c r="G8" s="199"/>
      <c r="H8" s="199"/>
      <c r="I8" s="199"/>
      <c r="J8" s="202"/>
      <c r="K8" s="202"/>
      <c r="L8" s="202"/>
      <c r="M8" s="202"/>
    </row>
    <row r="9" spans="1:13" ht="12.75" thickBot="1" x14ac:dyDescent="0.25">
      <c r="A9" s="412" t="s">
        <v>7</v>
      </c>
      <c r="B9" s="413"/>
      <c r="C9" s="413"/>
      <c r="D9" s="413"/>
      <c r="E9" s="414"/>
      <c r="F9" s="199"/>
      <c r="G9" s="199"/>
      <c r="H9" s="199"/>
      <c r="I9" s="199"/>
      <c r="J9" s="202"/>
      <c r="K9" s="202"/>
      <c r="L9" s="202"/>
      <c r="M9" s="202"/>
    </row>
    <row r="10" spans="1:13" ht="51" customHeight="1" x14ac:dyDescent="0.2">
      <c r="A10" s="415" t="s">
        <v>156</v>
      </c>
      <c r="B10" s="416"/>
      <c r="C10" s="416"/>
      <c r="D10" s="416"/>
      <c r="E10" s="417"/>
      <c r="F10" s="199"/>
      <c r="G10" s="199"/>
      <c r="H10" s="199"/>
      <c r="I10" s="199"/>
      <c r="J10" s="202"/>
      <c r="K10" s="202"/>
      <c r="L10" s="202"/>
      <c r="M10" s="202"/>
    </row>
    <row r="11" spans="1:13" ht="51" customHeight="1" x14ac:dyDescent="0.2">
      <c r="A11" s="418"/>
      <c r="B11" s="419"/>
      <c r="C11" s="419"/>
      <c r="D11" s="419"/>
      <c r="E11" s="420"/>
      <c r="F11" s="199"/>
      <c r="G11" s="199"/>
      <c r="H11" s="199"/>
      <c r="I11" s="199"/>
      <c r="J11" s="202"/>
      <c r="K11" s="202"/>
      <c r="L11" s="202"/>
      <c r="M11" s="202"/>
    </row>
    <row r="12" spans="1:13" ht="51" customHeight="1" thickBot="1" x14ac:dyDescent="0.25">
      <c r="A12" s="421"/>
      <c r="B12" s="422"/>
      <c r="C12" s="422"/>
      <c r="D12" s="422"/>
      <c r="E12" s="423"/>
      <c r="F12" s="199"/>
      <c r="G12" s="199"/>
      <c r="H12" s="199"/>
      <c r="I12" s="199"/>
      <c r="J12" s="202"/>
      <c r="K12" s="202"/>
      <c r="L12" s="202"/>
      <c r="M12" s="202"/>
    </row>
    <row r="13" spans="1:13" ht="24.75" thickBot="1" x14ac:dyDescent="0.25">
      <c r="A13" s="207" t="s">
        <v>10</v>
      </c>
      <c r="B13" s="371" t="s">
        <v>252</v>
      </c>
      <c r="C13" s="372"/>
      <c r="D13" s="372"/>
      <c r="E13" s="373"/>
      <c r="F13" s="199"/>
      <c r="G13" s="199"/>
      <c r="H13" s="199"/>
      <c r="I13" s="199"/>
      <c r="J13" s="202"/>
      <c r="K13" s="202"/>
      <c r="L13" s="202"/>
      <c r="M13" s="202"/>
    </row>
    <row r="14" spans="1:13" x14ac:dyDescent="0.2">
      <c r="A14" s="380" t="s">
        <v>11</v>
      </c>
      <c r="B14" s="73">
        <v>2019</v>
      </c>
      <c r="C14" s="73">
        <v>2020</v>
      </c>
      <c r="D14" s="73">
        <v>2021</v>
      </c>
      <c r="E14" s="73">
        <v>2022</v>
      </c>
      <c r="F14" s="199"/>
      <c r="G14" s="199"/>
      <c r="H14" s="199"/>
      <c r="I14" s="199"/>
      <c r="J14" s="202"/>
      <c r="K14" s="202"/>
      <c r="L14" s="202"/>
      <c r="M14" s="202"/>
    </row>
    <row r="15" spans="1:13" ht="24.75" thickBot="1" x14ac:dyDescent="0.25">
      <c r="A15" s="381"/>
      <c r="B15" s="66" t="s">
        <v>5</v>
      </c>
      <c r="C15" s="66" t="s">
        <v>6</v>
      </c>
      <c r="D15" s="66" t="s">
        <v>6</v>
      </c>
      <c r="E15" s="66" t="s">
        <v>6</v>
      </c>
      <c r="F15" s="199"/>
      <c r="G15" s="199"/>
      <c r="H15" s="199"/>
      <c r="I15" s="199"/>
      <c r="J15" s="202"/>
      <c r="K15" s="202"/>
      <c r="L15" s="202"/>
      <c r="M15" s="202"/>
    </row>
    <row r="16" spans="1:13" ht="60.75" thickBot="1" x14ac:dyDescent="0.25">
      <c r="A16" s="67" t="s">
        <v>253</v>
      </c>
      <c r="B16" s="71">
        <v>140</v>
      </c>
      <c r="C16" s="71">
        <v>145</v>
      </c>
      <c r="D16" s="71">
        <v>145</v>
      </c>
      <c r="E16" s="71">
        <v>150</v>
      </c>
      <c r="F16" s="199"/>
      <c r="G16" s="199"/>
      <c r="H16" s="199"/>
      <c r="I16" s="199"/>
      <c r="J16" s="202"/>
      <c r="K16" s="202"/>
      <c r="L16" s="202"/>
      <c r="M16" s="202"/>
    </row>
    <row r="17" spans="1:13" ht="72.75" thickBot="1" x14ac:dyDescent="0.25">
      <c r="A17" s="67" t="s">
        <v>157</v>
      </c>
      <c r="B17" s="208">
        <v>1050000</v>
      </c>
      <c r="C17" s="208">
        <v>1170000</v>
      </c>
      <c r="D17" s="208">
        <v>1290000</v>
      </c>
      <c r="E17" s="208">
        <v>1290000</v>
      </c>
      <c r="F17" s="199"/>
      <c r="G17" s="199"/>
      <c r="H17" s="199"/>
      <c r="I17" s="199"/>
      <c r="J17" s="202"/>
      <c r="K17" s="202"/>
      <c r="L17" s="202"/>
      <c r="M17" s="202"/>
    </row>
    <row r="18" spans="1:13" ht="60.75" thickBot="1" x14ac:dyDescent="0.25">
      <c r="A18" s="68" t="s">
        <v>158</v>
      </c>
      <c r="B18" s="209">
        <v>14000</v>
      </c>
      <c r="C18" s="209">
        <v>14500</v>
      </c>
      <c r="D18" s="209">
        <v>15000</v>
      </c>
      <c r="E18" s="209">
        <v>15500</v>
      </c>
      <c r="F18" s="199"/>
      <c r="G18" s="199"/>
      <c r="H18" s="199"/>
      <c r="I18" s="199"/>
      <c r="J18" s="202"/>
      <c r="K18" s="202"/>
      <c r="L18" s="202"/>
      <c r="M18" s="202"/>
    </row>
    <row r="19" spans="1:13" ht="60.75" thickBot="1" x14ac:dyDescent="0.25">
      <c r="A19" s="74" t="s">
        <v>159</v>
      </c>
      <c r="B19" s="70">
        <v>75</v>
      </c>
      <c r="C19" s="70">
        <v>80</v>
      </c>
      <c r="D19" s="70">
        <v>85</v>
      </c>
      <c r="E19" s="70">
        <v>90</v>
      </c>
      <c r="F19" s="199"/>
      <c r="G19" s="199"/>
      <c r="H19" s="199"/>
      <c r="I19" s="199"/>
      <c r="J19" s="202"/>
      <c r="K19" s="202"/>
      <c r="L19" s="202"/>
      <c r="M19" s="202"/>
    </row>
    <row r="20" spans="1:13" ht="35.25" customHeight="1" thickBot="1" x14ac:dyDescent="0.25">
      <c r="A20" s="210" t="s">
        <v>12</v>
      </c>
      <c r="B20" s="371" t="s">
        <v>254</v>
      </c>
      <c r="C20" s="372"/>
      <c r="D20" s="372"/>
      <c r="E20" s="373"/>
      <c r="F20" s="199"/>
      <c r="G20" s="199"/>
      <c r="H20" s="199"/>
      <c r="I20" s="199"/>
      <c r="J20" s="202"/>
      <c r="K20" s="202"/>
      <c r="L20" s="202"/>
      <c r="M20" s="202"/>
    </row>
    <row r="21" spans="1:13" ht="12.75" thickBot="1" x14ac:dyDescent="0.25">
      <c r="A21" s="371" t="s">
        <v>13</v>
      </c>
      <c r="B21" s="372"/>
      <c r="C21" s="372"/>
      <c r="D21" s="372"/>
      <c r="E21" s="373"/>
      <c r="F21" s="199"/>
      <c r="G21" s="199"/>
      <c r="H21" s="199"/>
      <c r="I21" s="199"/>
      <c r="J21" s="202"/>
      <c r="K21" s="202"/>
      <c r="L21" s="202"/>
      <c r="M21" s="202"/>
    </row>
    <row r="22" spans="1:13" ht="60.75" thickBot="1" x14ac:dyDescent="0.25">
      <c r="A22" s="67" t="s">
        <v>255</v>
      </c>
      <c r="B22" s="211">
        <v>140</v>
      </c>
      <c r="C22" s="211">
        <v>145</v>
      </c>
      <c r="D22" s="211">
        <v>145</v>
      </c>
      <c r="E22" s="211">
        <v>150</v>
      </c>
      <c r="F22" s="199"/>
      <c r="G22" s="199"/>
      <c r="H22" s="199"/>
      <c r="I22" s="199"/>
      <c r="J22" s="202"/>
      <c r="K22" s="202"/>
      <c r="L22" s="202"/>
      <c r="M22" s="202"/>
    </row>
    <row r="23" spans="1:13" ht="48.75" thickBot="1" x14ac:dyDescent="0.25">
      <c r="A23" s="67" t="s">
        <v>256</v>
      </c>
      <c r="B23" s="208">
        <v>1050000</v>
      </c>
      <c r="C23" s="208">
        <v>1170000</v>
      </c>
      <c r="D23" s="208">
        <v>1290000</v>
      </c>
      <c r="E23" s="208">
        <v>1290000</v>
      </c>
      <c r="F23" s="199"/>
      <c r="G23" s="199"/>
      <c r="H23" s="199"/>
      <c r="I23" s="199"/>
      <c r="J23" s="202"/>
      <c r="K23" s="202"/>
      <c r="L23" s="202"/>
      <c r="M23" s="202"/>
    </row>
    <row r="24" spans="1:13" ht="36.75" thickBot="1" x14ac:dyDescent="0.25">
      <c r="A24" s="67" t="s">
        <v>160</v>
      </c>
      <c r="B24" s="211">
        <v>30800</v>
      </c>
      <c r="C24" s="211">
        <v>30800</v>
      </c>
      <c r="D24" s="211">
        <v>30800</v>
      </c>
      <c r="E24" s="211">
        <v>30800</v>
      </c>
      <c r="F24" s="199"/>
      <c r="G24" s="199"/>
      <c r="H24" s="199"/>
      <c r="I24" s="199"/>
      <c r="J24" s="202"/>
      <c r="K24" s="202"/>
      <c r="L24" s="202"/>
      <c r="M24" s="202"/>
    </row>
    <row r="25" spans="1:13" ht="48.75" thickBot="1" x14ac:dyDescent="0.25">
      <c r="A25" s="67" t="s">
        <v>161</v>
      </c>
      <c r="B25" s="209">
        <v>14000</v>
      </c>
      <c r="C25" s="209">
        <v>14500</v>
      </c>
      <c r="D25" s="209">
        <v>15000</v>
      </c>
      <c r="E25" s="209">
        <v>15000</v>
      </c>
      <c r="F25" s="199"/>
      <c r="G25" s="199"/>
      <c r="H25" s="199"/>
      <c r="I25" s="199"/>
      <c r="J25" s="202"/>
      <c r="K25" s="202"/>
      <c r="L25" s="202"/>
      <c r="M25" s="202"/>
    </row>
    <row r="26" spans="1:13" ht="12.75" thickBot="1" x14ac:dyDescent="0.25">
      <c r="A26" s="382" t="s">
        <v>29</v>
      </c>
      <c r="B26" s="383"/>
      <c r="C26" s="383"/>
      <c r="D26" s="383"/>
      <c r="E26" s="384"/>
      <c r="F26" s="199"/>
      <c r="G26" s="199"/>
      <c r="H26" s="199"/>
      <c r="I26" s="199"/>
      <c r="J26" s="202"/>
      <c r="K26" s="202"/>
      <c r="L26" s="202"/>
      <c r="M26" s="202"/>
    </row>
    <row r="27" spans="1:13" ht="12.75" thickBot="1" x14ac:dyDescent="0.25">
      <c r="A27" s="382" t="s">
        <v>37</v>
      </c>
      <c r="B27" s="383"/>
      <c r="C27" s="383"/>
      <c r="D27" s="383"/>
      <c r="E27" s="384"/>
      <c r="F27" s="199"/>
      <c r="G27" s="199"/>
      <c r="H27" s="199"/>
      <c r="I27" s="199"/>
      <c r="J27" s="202"/>
      <c r="K27" s="202"/>
      <c r="L27" s="202"/>
      <c r="M27" s="202"/>
    </row>
    <row r="28" spans="1:13" ht="27.75" customHeight="1" thickBot="1" x14ac:dyDescent="0.25">
      <c r="A28" s="212" t="s">
        <v>257</v>
      </c>
      <c r="B28" s="371" t="s">
        <v>162</v>
      </c>
      <c r="C28" s="372"/>
      <c r="D28" s="372"/>
      <c r="E28" s="373"/>
      <c r="F28" s="199"/>
      <c r="G28" s="199"/>
      <c r="H28" s="199"/>
      <c r="I28" s="199"/>
      <c r="J28" s="202"/>
      <c r="K28" s="202"/>
      <c r="L28" s="202"/>
      <c r="M28" s="202"/>
    </row>
    <row r="29" spans="1:13" ht="21" customHeight="1" thickBot="1" x14ac:dyDescent="0.25">
      <c r="A29" s="68" t="s">
        <v>9</v>
      </c>
      <c r="B29" s="394" t="s">
        <v>163</v>
      </c>
      <c r="C29" s="395"/>
      <c r="D29" s="395"/>
      <c r="E29" s="396"/>
      <c r="F29" s="199"/>
      <c r="G29" s="199"/>
      <c r="H29" s="199"/>
      <c r="I29" s="199"/>
      <c r="J29" s="202"/>
      <c r="K29" s="202"/>
      <c r="L29" s="202"/>
      <c r="M29" s="202"/>
    </row>
    <row r="30" spans="1:13" ht="12.75" thickBot="1" x14ac:dyDescent="0.25">
      <c r="A30" s="68" t="s">
        <v>14</v>
      </c>
      <c r="B30" s="397" t="s">
        <v>164</v>
      </c>
      <c r="C30" s="398"/>
      <c r="D30" s="398"/>
      <c r="E30" s="399"/>
      <c r="F30" s="199"/>
      <c r="G30" s="199"/>
      <c r="H30" s="199"/>
      <c r="I30" s="199"/>
      <c r="J30" s="202"/>
      <c r="K30" s="202"/>
      <c r="L30" s="202"/>
      <c r="M30" s="202"/>
    </row>
    <row r="31" spans="1:13" x14ac:dyDescent="0.2">
      <c r="A31" s="380"/>
      <c r="B31" s="65">
        <v>2019</v>
      </c>
      <c r="C31" s="65">
        <v>2020</v>
      </c>
      <c r="D31" s="65">
        <v>2021</v>
      </c>
      <c r="E31" s="65">
        <v>2022</v>
      </c>
      <c r="F31" s="199"/>
      <c r="G31" s="199"/>
      <c r="H31" s="199"/>
      <c r="I31" s="199"/>
      <c r="J31" s="202"/>
      <c r="K31" s="202"/>
      <c r="L31" s="202"/>
      <c r="M31" s="202"/>
    </row>
    <row r="32" spans="1:13" ht="24.75" thickBot="1" x14ac:dyDescent="0.25">
      <c r="A32" s="381"/>
      <c r="B32" s="69" t="s">
        <v>5</v>
      </c>
      <c r="C32" s="69" t="s">
        <v>6</v>
      </c>
      <c r="D32" s="69" t="s">
        <v>6</v>
      </c>
      <c r="E32" s="69" t="s">
        <v>6</v>
      </c>
      <c r="F32" s="199"/>
      <c r="G32" s="199"/>
      <c r="H32" s="199"/>
      <c r="I32" s="199"/>
      <c r="J32" s="202"/>
      <c r="K32" s="202"/>
      <c r="L32" s="202"/>
      <c r="M32" s="202"/>
    </row>
    <row r="33" spans="1:13" ht="12.75" thickBot="1" x14ac:dyDescent="0.25">
      <c r="A33" s="68" t="s">
        <v>8</v>
      </c>
      <c r="B33" s="71">
        <v>140</v>
      </c>
      <c r="C33" s="71">
        <v>145</v>
      </c>
      <c r="D33" s="71">
        <v>145</v>
      </c>
      <c r="E33" s="71">
        <v>150</v>
      </c>
      <c r="F33" s="199"/>
      <c r="G33" s="199"/>
      <c r="H33" s="199"/>
      <c r="I33" s="199"/>
      <c r="J33" s="202"/>
      <c r="K33" s="202"/>
      <c r="L33" s="202"/>
      <c r="M33" s="202"/>
    </row>
    <row r="34" spans="1:13" ht="12.75" thickBot="1" x14ac:dyDescent="0.25">
      <c r="A34" s="68" t="s">
        <v>15</v>
      </c>
      <c r="B34" s="71">
        <v>306111.826</v>
      </c>
      <c r="C34" s="71">
        <v>314306</v>
      </c>
      <c r="D34" s="71">
        <v>318306</v>
      </c>
      <c r="E34" s="71">
        <v>318306</v>
      </c>
      <c r="F34" s="199"/>
      <c r="G34" s="199"/>
      <c r="H34" s="199"/>
      <c r="I34" s="199"/>
      <c r="J34" s="202"/>
      <c r="K34" s="202"/>
      <c r="L34" s="202"/>
      <c r="M34" s="202"/>
    </row>
    <row r="35" spans="1:13" ht="12.75" thickBot="1" x14ac:dyDescent="0.25">
      <c r="A35" s="68" t="s">
        <v>23</v>
      </c>
      <c r="B35" s="71">
        <f>B34/B33</f>
        <v>2186.5130428571429</v>
      </c>
      <c r="C35" s="71">
        <f t="shared" ref="C35:E35" si="0">C34/C33</f>
        <v>2167.6275862068965</v>
      </c>
      <c r="D35" s="71">
        <f t="shared" si="0"/>
        <v>2195.2137931034481</v>
      </c>
      <c r="E35" s="71">
        <f t="shared" si="0"/>
        <v>2122.04</v>
      </c>
      <c r="F35" s="199"/>
      <c r="G35" s="199"/>
      <c r="H35" s="199"/>
      <c r="I35" s="199"/>
      <c r="J35" s="202"/>
      <c r="K35" s="202"/>
      <c r="L35" s="202"/>
      <c r="M35" s="202"/>
    </row>
    <row r="36" spans="1:13" ht="12.75" thickBot="1" x14ac:dyDescent="0.25">
      <c r="A36" s="68" t="s">
        <v>16</v>
      </c>
      <c r="B36" s="132" t="s">
        <v>22</v>
      </c>
      <c r="C36" s="72">
        <f>C33/B33-1</f>
        <v>3.5714285714285809E-2</v>
      </c>
      <c r="D36" s="72">
        <f t="shared" ref="D36:E38" si="1">D33/C33-1</f>
        <v>0</v>
      </c>
      <c r="E36" s="72">
        <f t="shared" si="1"/>
        <v>3.4482758620689724E-2</v>
      </c>
      <c r="F36" s="199"/>
      <c r="G36" s="199"/>
      <c r="H36" s="199"/>
      <c r="I36" s="199"/>
      <c r="J36" s="202"/>
      <c r="K36" s="202"/>
      <c r="L36" s="202"/>
      <c r="M36" s="202"/>
    </row>
    <row r="37" spans="1:13" ht="12.75" thickBot="1" x14ac:dyDescent="0.25">
      <c r="A37" s="68" t="s">
        <v>17</v>
      </c>
      <c r="B37" s="132" t="s">
        <v>22</v>
      </c>
      <c r="C37" s="72">
        <f>C34/B34-1</f>
        <v>2.6768563982235705E-2</v>
      </c>
      <c r="D37" s="72">
        <f t="shared" si="1"/>
        <v>1.2726451292689234E-2</v>
      </c>
      <c r="E37" s="72">
        <f t="shared" si="1"/>
        <v>0</v>
      </c>
      <c r="F37" s="199"/>
      <c r="G37" s="199"/>
      <c r="H37" s="199"/>
      <c r="I37" s="199"/>
      <c r="J37" s="202"/>
      <c r="K37" s="202"/>
      <c r="L37" s="202"/>
      <c r="M37" s="202"/>
    </row>
    <row r="38" spans="1:13" ht="24.75" thickBot="1" x14ac:dyDescent="0.25">
      <c r="A38" s="68" t="s">
        <v>18</v>
      </c>
      <c r="B38" s="132" t="s">
        <v>22</v>
      </c>
      <c r="C38" s="72">
        <f>C35/B35-1</f>
        <v>-8.6372485688759326E-3</v>
      </c>
      <c r="D38" s="72">
        <f t="shared" si="1"/>
        <v>1.2726451292689234E-2</v>
      </c>
      <c r="E38" s="72">
        <f t="shared" si="1"/>
        <v>-3.3333333333333326E-2</v>
      </c>
      <c r="F38" s="199"/>
      <c r="G38" s="199"/>
      <c r="H38" s="199"/>
      <c r="I38" s="199"/>
      <c r="J38" s="202"/>
      <c r="K38" s="202"/>
      <c r="L38" s="202"/>
      <c r="M38" s="202"/>
    </row>
    <row r="39" spans="1:13" ht="12.75" thickBot="1" x14ac:dyDescent="0.25">
      <c r="A39" s="377" t="s">
        <v>201</v>
      </c>
      <c r="B39" s="378"/>
      <c r="C39" s="378"/>
      <c r="D39" s="378"/>
      <c r="E39" s="379"/>
      <c r="F39" s="199"/>
      <c r="G39" s="199"/>
      <c r="H39" s="199"/>
      <c r="I39" s="199"/>
      <c r="J39" s="202"/>
      <c r="K39" s="202"/>
      <c r="L39" s="202"/>
      <c r="M39" s="202"/>
    </row>
    <row r="40" spans="1:13" x14ac:dyDescent="0.2">
      <c r="A40" s="380"/>
      <c r="B40" s="65">
        <v>2019</v>
      </c>
      <c r="C40" s="65">
        <v>2020</v>
      </c>
      <c r="D40" s="65">
        <v>2021</v>
      </c>
      <c r="E40" s="65">
        <v>2022</v>
      </c>
      <c r="F40" s="199"/>
      <c r="G40" s="199"/>
      <c r="H40" s="199"/>
      <c r="I40" s="199"/>
      <c r="J40" s="202"/>
      <c r="K40" s="202"/>
      <c r="L40" s="202"/>
      <c r="M40" s="202"/>
    </row>
    <row r="41" spans="1:13" ht="24.75" thickBot="1" x14ac:dyDescent="0.25">
      <c r="A41" s="381"/>
      <c r="B41" s="69" t="s">
        <v>5</v>
      </c>
      <c r="C41" s="69" t="s">
        <v>6</v>
      </c>
      <c r="D41" s="69" t="s">
        <v>6</v>
      </c>
      <c r="E41" s="69" t="s">
        <v>6</v>
      </c>
      <c r="F41" s="199"/>
      <c r="G41" s="199"/>
      <c r="H41" s="199"/>
      <c r="I41" s="199"/>
      <c r="J41" s="202"/>
      <c r="K41" s="202"/>
      <c r="L41" s="202"/>
      <c r="M41" s="202"/>
    </row>
    <row r="42" spans="1:13" ht="12.75" thickBot="1" x14ac:dyDescent="0.25">
      <c r="A42" s="213" t="s">
        <v>0</v>
      </c>
      <c r="B42" s="214">
        <f>B43+B44</f>
        <v>168103</v>
      </c>
      <c r="C42" s="214">
        <f t="shared" ref="C42:E42" si="2">C43+C44</f>
        <v>173332</v>
      </c>
      <c r="D42" s="214">
        <f t="shared" si="2"/>
        <v>173332</v>
      </c>
      <c r="E42" s="208">
        <f t="shared" si="2"/>
        <v>173332</v>
      </c>
      <c r="F42" s="199"/>
      <c r="G42" s="199"/>
      <c r="H42" s="199"/>
      <c r="I42" s="199"/>
      <c r="J42" s="202"/>
      <c r="K42" s="202"/>
      <c r="L42" s="202"/>
      <c r="M42" s="202"/>
    </row>
    <row r="43" spans="1:13" ht="12.75" thickBot="1" x14ac:dyDescent="0.25">
      <c r="A43" s="215" t="s">
        <v>47</v>
      </c>
      <c r="B43" s="214">
        <v>168103</v>
      </c>
      <c r="C43" s="214">
        <v>173332</v>
      </c>
      <c r="D43" s="214">
        <v>173332</v>
      </c>
      <c r="E43" s="208">
        <v>173332</v>
      </c>
      <c r="F43" s="199"/>
      <c r="G43" s="199"/>
      <c r="H43" s="199"/>
      <c r="I43" s="199"/>
      <c r="J43" s="202"/>
      <c r="K43" s="202"/>
      <c r="L43" s="202"/>
      <c r="M43" s="202"/>
    </row>
    <row r="44" spans="1:13" ht="12.75" thickBot="1" x14ac:dyDescent="0.25">
      <c r="A44" s="215" t="s">
        <v>48</v>
      </c>
      <c r="B44" s="214"/>
      <c r="C44" s="214"/>
      <c r="D44" s="214"/>
      <c r="E44" s="208"/>
      <c r="F44" s="199"/>
      <c r="G44" s="199"/>
      <c r="H44" s="199"/>
      <c r="I44" s="199"/>
      <c r="J44" s="202"/>
      <c r="K44" s="202"/>
      <c r="L44" s="202"/>
      <c r="M44" s="202"/>
    </row>
    <row r="45" spans="1:13" ht="24.75" thickBot="1" x14ac:dyDescent="0.25">
      <c r="A45" s="213" t="s">
        <v>28</v>
      </c>
      <c r="B45" s="214">
        <f>B46+B47</f>
        <v>28435</v>
      </c>
      <c r="C45" s="214">
        <f t="shared" ref="C45:E45" si="3">C46+C47</f>
        <v>28852</v>
      </c>
      <c r="D45" s="214">
        <f t="shared" si="3"/>
        <v>28852</v>
      </c>
      <c r="E45" s="208">
        <f t="shared" si="3"/>
        <v>28852</v>
      </c>
      <c r="F45" s="199"/>
      <c r="G45" s="199"/>
      <c r="H45" s="199"/>
      <c r="I45" s="199"/>
      <c r="J45" s="202"/>
      <c r="K45" s="202"/>
      <c r="L45" s="202"/>
      <c r="M45" s="202"/>
    </row>
    <row r="46" spans="1:13" ht="12.75" thickBot="1" x14ac:dyDescent="0.25">
      <c r="A46" s="215" t="s">
        <v>47</v>
      </c>
      <c r="B46" s="214">
        <v>28435</v>
      </c>
      <c r="C46" s="214">
        <v>28852</v>
      </c>
      <c r="D46" s="214">
        <v>28852</v>
      </c>
      <c r="E46" s="208">
        <v>28852</v>
      </c>
      <c r="F46" s="199"/>
      <c r="G46" s="199"/>
      <c r="H46" s="199"/>
      <c r="I46" s="199"/>
      <c r="J46" s="202"/>
      <c r="K46" s="202"/>
      <c r="L46" s="202"/>
      <c r="M46" s="202"/>
    </row>
    <row r="47" spans="1:13" ht="12.75" thickBot="1" x14ac:dyDescent="0.25">
      <c r="A47" s="215" t="s">
        <v>48</v>
      </c>
      <c r="B47" s="214"/>
      <c r="C47" s="214"/>
      <c r="D47" s="214"/>
      <c r="E47" s="208"/>
      <c r="F47" s="199"/>
      <c r="G47" s="199"/>
      <c r="H47" s="199"/>
      <c r="I47" s="199"/>
      <c r="J47" s="202"/>
      <c r="K47" s="202"/>
      <c r="L47" s="202"/>
      <c r="M47" s="202"/>
    </row>
    <row r="48" spans="1:13" ht="12.75" thickBot="1" x14ac:dyDescent="0.25">
      <c r="A48" s="213" t="s">
        <v>1</v>
      </c>
      <c r="B48" s="214">
        <f>B49+B50</f>
        <v>103535</v>
      </c>
      <c r="C48" s="214">
        <f t="shared" ref="C48:E48" si="4">C49+C50</f>
        <v>111900</v>
      </c>
      <c r="D48" s="214">
        <f t="shared" si="4"/>
        <v>111900</v>
      </c>
      <c r="E48" s="208">
        <f t="shared" si="4"/>
        <v>111900</v>
      </c>
      <c r="F48" s="199"/>
      <c r="G48" s="199"/>
      <c r="H48" s="199"/>
      <c r="I48" s="199"/>
      <c r="J48" s="202"/>
      <c r="K48" s="202"/>
      <c r="L48" s="202"/>
      <c r="M48" s="202"/>
    </row>
    <row r="49" spans="1:13" ht="12.75" thickBot="1" x14ac:dyDescent="0.25">
      <c r="A49" s="215" t="s">
        <v>47</v>
      </c>
      <c r="B49" s="214">
        <v>72735</v>
      </c>
      <c r="C49" s="214">
        <v>74700</v>
      </c>
      <c r="D49" s="214">
        <v>74700</v>
      </c>
      <c r="E49" s="214">
        <v>74700</v>
      </c>
      <c r="F49" s="199"/>
      <c r="G49" s="199"/>
      <c r="H49" s="199"/>
      <c r="I49" s="199"/>
      <c r="J49" s="202"/>
      <c r="K49" s="202"/>
      <c r="L49" s="202"/>
      <c r="M49" s="202"/>
    </row>
    <row r="50" spans="1:13" ht="12.75" thickBot="1" x14ac:dyDescent="0.25">
      <c r="A50" s="215" t="s">
        <v>48</v>
      </c>
      <c r="B50" s="214">
        <v>30800</v>
      </c>
      <c r="C50" s="214">
        <v>37200</v>
      </c>
      <c r="D50" s="214">
        <v>37200</v>
      </c>
      <c r="E50" s="214">
        <v>37200</v>
      </c>
      <c r="F50" s="199"/>
      <c r="G50" s="199"/>
      <c r="H50" s="199"/>
      <c r="I50" s="199"/>
      <c r="J50" s="202"/>
      <c r="K50" s="202"/>
      <c r="L50" s="202"/>
      <c r="M50" s="202"/>
    </row>
    <row r="51" spans="1:13" ht="12.75" thickBot="1" x14ac:dyDescent="0.25">
      <c r="A51" s="216" t="s">
        <v>2</v>
      </c>
      <c r="B51" s="208">
        <f>B52+B53</f>
        <v>0</v>
      </c>
      <c r="C51" s="208">
        <f t="shared" ref="C51:E51" si="5">C52+C53</f>
        <v>0</v>
      </c>
      <c r="D51" s="208">
        <f t="shared" si="5"/>
        <v>0</v>
      </c>
      <c r="E51" s="208">
        <f t="shared" si="5"/>
        <v>0</v>
      </c>
      <c r="F51" s="199"/>
      <c r="G51" s="199"/>
      <c r="H51" s="199"/>
      <c r="I51" s="199"/>
      <c r="J51" s="202"/>
      <c r="K51" s="202"/>
      <c r="L51" s="202"/>
      <c r="M51" s="202"/>
    </row>
    <row r="52" spans="1:13" ht="12.75" thickBot="1" x14ac:dyDescent="0.25">
      <c r="A52" s="217" t="s">
        <v>47</v>
      </c>
      <c r="B52" s="214"/>
      <c r="C52" s="214"/>
      <c r="D52" s="214"/>
      <c r="E52" s="214"/>
      <c r="F52" s="199"/>
      <c r="G52" s="199"/>
      <c r="H52" s="199"/>
      <c r="I52" s="199"/>
      <c r="J52" s="202"/>
      <c r="K52" s="202"/>
      <c r="L52" s="202"/>
      <c r="M52" s="202"/>
    </row>
    <row r="53" spans="1:13" ht="12.75" thickBot="1" x14ac:dyDescent="0.25">
      <c r="A53" s="217" t="s">
        <v>48</v>
      </c>
      <c r="B53" s="218"/>
      <c r="C53" s="214"/>
      <c r="D53" s="214"/>
      <c r="E53" s="214"/>
      <c r="F53" s="199"/>
      <c r="G53" s="199"/>
      <c r="H53" s="199"/>
      <c r="I53" s="199"/>
      <c r="J53" s="202"/>
      <c r="K53" s="202"/>
      <c r="L53" s="202"/>
      <c r="M53" s="202"/>
    </row>
    <row r="54" spans="1:13" ht="12.75" thickBot="1" x14ac:dyDescent="0.25">
      <c r="A54" s="216" t="s">
        <v>24</v>
      </c>
      <c r="B54" s="218">
        <f>B55+B56</f>
        <v>5000</v>
      </c>
      <c r="C54" s="218">
        <f t="shared" ref="C54:E54" si="6">C55+C56</f>
        <v>0</v>
      </c>
      <c r="D54" s="219">
        <f t="shared" si="6"/>
        <v>4000</v>
      </c>
      <c r="E54" s="219">
        <f t="shared" si="6"/>
        <v>4000</v>
      </c>
      <c r="F54" s="199"/>
      <c r="G54" s="199"/>
      <c r="H54" s="199"/>
      <c r="I54" s="199"/>
      <c r="J54" s="202"/>
      <c r="K54" s="202"/>
      <c r="L54" s="202"/>
      <c r="M54" s="202"/>
    </row>
    <row r="55" spans="1:13" ht="12.75" thickBot="1" x14ac:dyDescent="0.25">
      <c r="A55" s="217" t="s">
        <v>47</v>
      </c>
      <c r="B55" s="218">
        <v>5000</v>
      </c>
      <c r="C55" s="214"/>
      <c r="D55" s="220">
        <v>4000</v>
      </c>
      <c r="E55" s="220">
        <v>4000</v>
      </c>
      <c r="F55" s="199"/>
      <c r="G55" s="199"/>
      <c r="H55" s="199"/>
      <c r="I55" s="199"/>
      <c r="J55" s="202"/>
      <c r="K55" s="202"/>
      <c r="L55" s="202"/>
      <c r="M55" s="202"/>
    </row>
    <row r="56" spans="1:13" ht="12.75" thickBot="1" x14ac:dyDescent="0.25">
      <c r="A56" s="217" t="s">
        <v>48</v>
      </c>
      <c r="B56" s="218"/>
      <c r="C56" s="214"/>
      <c r="D56" s="214"/>
      <c r="E56" s="214"/>
      <c r="F56" s="199"/>
      <c r="G56" s="199"/>
      <c r="H56" s="199"/>
      <c r="I56" s="199"/>
      <c r="J56" s="202"/>
      <c r="K56" s="202"/>
      <c r="L56" s="202"/>
      <c r="M56" s="202"/>
    </row>
    <row r="57" spans="1:13" ht="12.75" thickBot="1" x14ac:dyDescent="0.25">
      <c r="A57" s="213" t="s">
        <v>25</v>
      </c>
      <c r="B57" s="218">
        <f>B58+B59</f>
        <v>222</v>
      </c>
      <c r="C57" s="218">
        <f t="shared" ref="C57:E57" si="7">C58+C59</f>
        <v>222</v>
      </c>
      <c r="D57" s="218">
        <f t="shared" si="7"/>
        <v>222</v>
      </c>
      <c r="E57" s="218">
        <f t="shared" si="7"/>
        <v>222</v>
      </c>
      <c r="F57" s="199"/>
      <c r="G57" s="199"/>
      <c r="H57" s="199"/>
      <c r="I57" s="199"/>
      <c r="J57" s="202"/>
      <c r="K57" s="202"/>
      <c r="L57" s="202"/>
      <c r="M57" s="202"/>
    </row>
    <row r="58" spans="1:13" ht="12.75" thickBot="1" x14ac:dyDescent="0.25">
      <c r="A58" s="215" t="s">
        <v>47</v>
      </c>
      <c r="B58" s="221">
        <v>222</v>
      </c>
      <c r="C58" s="221">
        <v>222</v>
      </c>
      <c r="D58" s="214">
        <v>222</v>
      </c>
      <c r="E58" s="214">
        <v>222</v>
      </c>
      <c r="F58" s="199"/>
      <c r="G58" s="199"/>
      <c r="H58" s="199"/>
      <c r="I58" s="199"/>
      <c r="J58" s="202"/>
      <c r="K58" s="202"/>
      <c r="L58" s="202"/>
      <c r="M58" s="202"/>
    </row>
    <row r="59" spans="1:13" ht="12.75" thickBot="1" x14ac:dyDescent="0.25">
      <c r="A59" s="215" t="s">
        <v>48</v>
      </c>
      <c r="B59" s="218"/>
      <c r="C59" s="214"/>
      <c r="D59" s="214"/>
      <c r="E59" s="214"/>
      <c r="F59" s="199"/>
      <c r="G59" s="199"/>
      <c r="H59" s="199"/>
      <c r="I59" s="199"/>
      <c r="J59" s="202"/>
      <c r="K59" s="202"/>
      <c r="L59" s="202"/>
      <c r="M59" s="202"/>
    </row>
    <row r="60" spans="1:13" ht="24.75" thickBot="1" x14ac:dyDescent="0.25">
      <c r="A60" s="213" t="s">
        <v>3</v>
      </c>
      <c r="B60" s="218">
        <f>B61+B62</f>
        <v>816.82600000000002</v>
      </c>
      <c r="C60" s="218">
        <f t="shared" ref="C60:E60" si="8">C61+C62</f>
        <v>0</v>
      </c>
      <c r="D60" s="218">
        <f t="shared" si="8"/>
        <v>0</v>
      </c>
      <c r="E60" s="218">
        <f t="shared" si="8"/>
        <v>0</v>
      </c>
      <c r="F60" s="199"/>
      <c r="G60" s="199"/>
      <c r="H60" s="199"/>
      <c r="I60" s="199"/>
      <c r="J60" s="202"/>
      <c r="K60" s="202"/>
      <c r="L60" s="202"/>
      <c r="M60" s="202"/>
    </row>
    <row r="61" spans="1:13" ht="12.75" thickBot="1" x14ac:dyDescent="0.25">
      <c r="A61" s="217" t="s">
        <v>47</v>
      </c>
      <c r="B61" s="222">
        <v>816.82600000000002</v>
      </c>
      <c r="C61" s="208"/>
      <c r="D61" s="208"/>
      <c r="E61" s="208"/>
      <c r="F61" s="199"/>
      <c r="G61" s="199"/>
      <c r="H61" s="199"/>
      <c r="I61" s="199"/>
      <c r="J61" s="202"/>
      <c r="K61" s="202"/>
      <c r="L61" s="202"/>
      <c r="M61" s="202"/>
    </row>
    <row r="62" spans="1:13" ht="12.75" thickBot="1" x14ac:dyDescent="0.25">
      <c r="A62" s="217" t="s">
        <v>48</v>
      </c>
      <c r="B62" s="222"/>
      <c r="C62" s="208"/>
      <c r="D62" s="208"/>
      <c r="E62" s="208"/>
      <c r="F62" s="199"/>
      <c r="G62" s="199"/>
      <c r="H62" s="199"/>
      <c r="I62" s="199"/>
      <c r="J62" s="202"/>
      <c r="K62" s="202"/>
      <c r="L62" s="202"/>
      <c r="M62" s="202"/>
    </row>
    <row r="63" spans="1:13" ht="12.75" thickBot="1" x14ac:dyDescent="0.25">
      <c r="A63" s="223" t="s">
        <v>30</v>
      </c>
      <c r="B63" s="208">
        <f t="shared" ref="B63:E63" si="9">B60+B57+B54+B51+B48+B45+B42</f>
        <v>306111.826</v>
      </c>
      <c r="C63" s="208">
        <f t="shared" si="9"/>
        <v>314306</v>
      </c>
      <c r="D63" s="208">
        <f t="shared" si="9"/>
        <v>318306</v>
      </c>
      <c r="E63" s="208">
        <f t="shared" si="9"/>
        <v>318306</v>
      </c>
      <c r="F63" s="199"/>
      <c r="G63" s="199"/>
      <c r="H63" s="199"/>
      <c r="I63" s="199"/>
      <c r="J63" s="202"/>
      <c r="K63" s="202"/>
      <c r="L63" s="202"/>
      <c r="M63" s="202"/>
    </row>
    <row r="64" spans="1:13" ht="12.75" thickBot="1" x14ac:dyDescent="0.25">
      <c r="A64" s="224" t="s">
        <v>31</v>
      </c>
      <c r="B64" s="225">
        <f>IF(B63-B34=0,0,"Error")</f>
        <v>0</v>
      </c>
      <c r="C64" s="225">
        <f>IF(C63-C34=0,0,"Error")</f>
        <v>0</v>
      </c>
      <c r="D64" s="225">
        <f>IF(D63-D34=0,0,"Error")</f>
        <v>0</v>
      </c>
      <c r="E64" s="225">
        <f>IF(E63-E34=0,0,"Error")</f>
        <v>0</v>
      </c>
      <c r="F64" s="199"/>
      <c r="G64" s="199"/>
      <c r="H64" s="199"/>
      <c r="I64" s="199"/>
      <c r="J64" s="202"/>
      <c r="K64" s="202"/>
      <c r="L64" s="202"/>
      <c r="M64" s="202"/>
    </row>
    <row r="65" spans="1:13" ht="33" customHeight="1" thickBot="1" x14ac:dyDescent="0.25">
      <c r="A65" s="212" t="s">
        <v>258</v>
      </c>
      <c r="B65" s="371" t="s">
        <v>259</v>
      </c>
      <c r="C65" s="372"/>
      <c r="D65" s="372"/>
      <c r="E65" s="373"/>
      <c r="F65" s="199"/>
      <c r="G65" s="199"/>
      <c r="H65" s="199"/>
      <c r="I65" s="199"/>
      <c r="J65" s="202"/>
      <c r="K65" s="202"/>
      <c r="L65" s="202"/>
      <c r="M65" s="202"/>
    </row>
    <row r="66" spans="1:13" ht="21" customHeight="1" thickBot="1" x14ac:dyDescent="0.25">
      <c r="A66" s="68" t="s">
        <v>9</v>
      </c>
      <c r="B66" s="371" t="s">
        <v>259</v>
      </c>
      <c r="C66" s="372"/>
      <c r="D66" s="372"/>
      <c r="E66" s="373"/>
      <c r="F66" s="199"/>
      <c r="G66" s="199"/>
      <c r="H66" s="199"/>
      <c r="I66" s="199"/>
      <c r="J66" s="202"/>
      <c r="K66" s="202"/>
      <c r="L66" s="202"/>
      <c r="M66" s="202"/>
    </row>
    <row r="67" spans="1:13" ht="12.75" thickBot="1" x14ac:dyDescent="0.25">
      <c r="A67" s="68" t="s">
        <v>14</v>
      </c>
      <c r="B67" s="397" t="s">
        <v>240</v>
      </c>
      <c r="C67" s="398"/>
      <c r="D67" s="398"/>
      <c r="E67" s="399"/>
      <c r="F67" s="199"/>
      <c r="G67" s="199"/>
      <c r="H67" s="199"/>
      <c r="I67" s="199"/>
      <c r="J67" s="202"/>
      <c r="K67" s="202"/>
      <c r="L67" s="202"/>
      <c r="M67" s="202"/>
    </row>
    <row r="68" spans="1:13" x14ac:dyDescent="0.2">
      <c r="A68" s="380"/>
      <c r="B68" s="65">
        <v>2019</v>
      </c>
      <c r="C68" s="65">
        <v>2020</v>
      </c>
      <c r="D68" s="65">
        <v>2021</v>
      </c>
      <c r="E68" s="65">
        <v>2022</v>
      </c>
      <c r="F68" s="199"/>
      <c r="G68" s="199"/>
      <c r="H68" s="199"/>
      <c r="I68" s="199"/>
      <c r="J68" s="202"/>
      <c r="K68" s="202"/>
      <c r="L68" s="202"/>
      <c r="M68" s="202"/>
    </row>
    <row r="69" spans="1:13" ht="24.75" thickBot="1" x14ac:dyDescent="0.25">
      <c r="A69" s="381"/>
      <c r="B69" s="69" t="s">
        <v>5</v>
      </c>
      <c r="C69" s="69" t="s">
        <v>6</v>
      </c>
      <c r="D69" s="69" t="s">
        <v>6</v>
      </c>
      <c r="E69" s="69" t="s">
        <v>6</v>
      </c>
      <c r="F69" s="199"/>
      <c r="G69" s="199"/>
      <c r="H69" s="199"/>
      <c r="I69" s="199"/>
      <c r="J69" s="202"/>
      <c r="K69" s="202"/>
      <c r="L69" s="202"/>
      <c r="M69" s="202"/>
    </row>
    <row r="70" spans="1:13" ht="12.75" thickBot="1" x14ac:dyDescent="0.25">
      <c r="A70" s="68" t="s">
        <v>8</v>
      </c>
      <c r="B70" s="71"/>
      <c r="C70" s="71">
        <v>1</v>
      </c>
      <c r="D70" s="71"/>
      <c r="E70" s="71"/>
      <c r="F70" s="199"/>
      <c r="G70" s="199"/>
      <c r="H70" s="199"/>
      <c r="I70" s="199"/>
      <c r="J70" s="202"/>
      <c r="K70" s="202"/>
      <c r="L70" s="202"/>
      <c r="M70" s="202"/>
    </row>
    <row r="71" spans="1:13" ht="12.75" thickBot="1" x14ac:dyDescent="0.25">
      <c r="A71" s="68" t="s">
        <v>15</v>
      </c>
      <c r="B71" s="71"/>
      <c r="C71" s="71">
        <v>2000</v>
      </c>
      <c r="D71" s="71"/>
      <c r="E71" s="71"/>
      <c r="F71" s="199"/>
      <c r="G71" s="199"/>
      <c r="H71" s="199"/>
      <c r="I71" s="199"/>
      <c r="J71" s="202"/>
      <c r="K71" s="202"/>
      <c r="L71" s="202"/>
      <c r="M71" s="202"/>
    </row>
    <row r="72" spans="1:13" ht="12.75" thickBot="1" x14ac:dyDescent="0.25">
      <c r="A72" s="68" t="s">
        <v>23</v>
      </c>
      <c r="B72" s="71" t="e">
        <f>B71/B70</f>
        <v>#DIV/0!</v>
      </c>
      <c r="C72" s="71">
        <f t="shared" ref="C72:E72" si="10">C71/C70</f>
        <v>2000</v>
      </c>
      <c r="D72" s="71" t="e">
        <f t="shared" si="10"/>
        <v>#DIV/0!</v>
      </c>
      <c r="E72" s="71" t="e">
        <f t="shared" si="10"/>
        <v>#DIV/0!</v>
      </c>
      <c r="F72" s="199"/>
      <c r="G72" s="199"/>
      <c r="H72" s="199"/>
      <c r="I72" s="199"/>
      <c r="J72" s="202"/>
      <c r="K72" s="202"/>
      <c r="L72" s="202"/>
      <c r="M72" s="202"/>
    </row>
    <row r="73" spans="1:13" ht="12.75" thickBot="1" x14ac:dyDescent="0.25">
      <c r="A73" s="68" t="s">
        <v>16</v>
      </c>
      <c r="B73" s="132" t="s">
        <v>22</v>
      </c>
      <c r="C73" s="72" t="e">
        <f>C70/B70-1</f>
        <v>#DIV/0!</v>
      </c>
      <c r="D73" s="72">
        <f t="shared" ref="D73:E75" si="11">D70/C70-1</f>
        <v>-1</v>
      </c>
      <c r="E73" s="72" t="e">
        <f t="shared" si="11"/>
        <v>#DIV/0!</v>
      </c>
      <c r="F73" s="199"/>
      <c r="G73" s="199"/>
      <c r="H73" s="199"/>
      <c r="I73" s="199"/>
      <c r="J73" s="202"/>
      <c r="K73" s="202"/>
      <c r="L73" s="202"/>
      <c r="M73" s="202"/>
    </row>
    <row r="74" spans="1:13" ht="12.75" thickBot="1" x14ac:dyDescent="0.25">
      <c r="A74" s="68" t="s">
        <v>17</v>
      </c>
      <c r="B74" s="132" t="s">
        <v>22</v>
      </c>
      <c r="C74" s="72" t="e">
        <f>C71/B71-1</f>
        <v>#DIV/0!</v>
      </c>
      <c r="D74" s="72">
        <f t="shared" si="11"/>
        <v>-1</v>
      </c>
      <c r="E74" s="72" t="e">
        <f t="shared" si="11"/>
        <v>#DIV/0!</v>
      </c>
      <c r="F74" s="199"/>
      <c r="G74" s="199"/>
      <c r="H74" s="199"/>
      <c r="I74" s="199"/>
      <c r="J74" s="202"/>
      <c r="K74" s="202"/>
      <c r="L74" s="202"/>
      <c r="M74" s="202"/>
    </row>
    <row r="75" spans="1:13" ht="24.75" thickBot="1" x14ac:dyDescent="0.25">
      <c r="A75" s="68" t="s">
        <v>18</v>
      </c>
      <c r="B75" s="132" t="s">
        <v>22</v>
      </c>
      <c r="C75" s="72" t="e">
        <f>C72/B72-1</f>
        <v>#DIV/0!</v>
      </c>
      <c r="D75" s="72" t="e">
        <f t="shared" si="11"/>
        <v>#DIV/0!</v>
      </c>
      <c r="E75" s="72" t="e">
        <f t="shared" si="11"/>
        <v>#DIV/0!</v>
      </c>
      <c r="F75" s="199"/>
      <c r="G75" s="199"/>
      <c r="H75" s="199"/>
      <c r="I75" s="199"/>
      <c r="J75" s="202"/>
      <c r="K75" s="202"/>
      <c r="L75" s="202"/>
      <c r="M75" s="202"/>
    </row>
    <row r="76" spans="1:13" ht="12.75" thickBot="1" x14ac:dyDescent="0.25">
      <c r="A76" s="377" t="s">
        <v>201</v>
      </c>
      <c r="B76" s="378"/>
      <c r="C76" s="378"/>
      <c r="D76" s="378"/>
      <c r="E76" s="379"/>
      <c r="F76" s="199"/>
      <c r="G76" s="199"/>
      <c r="H76" s="199"/>
      <c r="I76" s="199"/>
      <c r="J76" s="202"/>
      <c r="K76" s="202"/>
      <c r="L76" s="202"/>
      <c r="M76" s="202"/>
    </row>
    <row r="77" spans="1:13" x14ac:dyDescent="0.2">
      <c r="A77" s="380"/>
      <c r="B77" s="65">
        <v>2019</v>
      </c>
      <c r="C77" s="65">
        <v>2020</v>
      </c>
      <c r="D77" s="65">
        <v>2021</v>
      </c>
      <c r="E77" s="65">
        <v>2022</v>
      </c>
      <c r="F77" s="199"/>
      <c r="G77" s="199"/>
      <c r="H77" s="199"/>
      <c r="I77" s="199"/>
      <c r="J77" s="202"/>
      <c r="K77" s="202"/>
      <c r="L77" s="202"/>
      <c r="M77" s="202"/>
    </row>
    <row r="78" spans="1:13" ht="24.75" thickBot="1" x14ac:dyDescent="0.25">
      <c r="A78" s="381"/>
      <c r="B78" s="69" t="s">
        <v>5</v>
      </c>
      <c r="C78" s="69" t="s">
        <v>6</v>
      </c>
      <c r="D78" s="69" t="s">
        <v>6</v>
      </c>
      <c r="E78" s="69" t="s">
        <v>6</v>
      </c>
      <c r="F78" s="199"/>
      <c r="G78" s="199"/>
      <c r="H78" s="199"/>
      <c r="I78" s="199"/>
      <c r="J78" s="202"/>
      <c r="K78" s="202"/>
      <c r="L78" s="202"/>
      <c r="M78" s="202"/>
    </row>
    <row r="79" spans="1:13" ht="12.75" thickBot="1" x14ac:dyDescent="0.25">
      <c r="A79" s="213" t="s">
        <v>0</v>
      </c>
      <c r="B79" s="214">
        <f>B80+B81</f>
        <v>0</v>
      </c>
      <c r="C79" s="214">
        <f t="shared" ref="C79:E79" si="12">C80+C81</f>
        <v>0</v>
      </c>
      <c r="D79" s="214">
        <f t="shared" si="12"/>
        <v>0</v>
      </c>
      <c r="E79" s="208">
        <f t="shared" si="12"/>
        <v>0</v>
      </c>
      <c r="F79" s="199"/>
      <c r="G79" s="199"/>
      <c r="H79" s="199"/>
      <c r="I79" s="199"/>
      <c r="J79" s="202"/>
      <c r="K79" s="202"/>
      <c r="L79" s="202"/>
      <c r="M79" s="202"/>
    </row>
    <row r="80" spans="1:13" ht="12.75" thickBot="1" x14ac:dyDescent="0.25">
      <c r="A80" s="215" t="s">
        <v>47</v>
      </c>
      <c r="B80" s="214"/>
      <c r="C80" s="214"/>
      <c r="D80" s="214"/>
      <c r="E80" s="208"/>
      <c r="F80" s="199"/>
      <c r="G80" s="199"/>
      <c r="H80" s="199"/>
      <c r="I80" s="199"/>
      <c r="J80" s="202"/>
      <c r="K80" s="202"/>
      <c r="L80" s="202"/>
      <c r="M80" s="202"/>
    </row>
    <row r="81" spans="1:13" ht="12.75" thickBot="1" x14ac:dyDescent="0.25">
      <c r="A81" s="215" t="s">
        <v>48</v>
      </c>
      <c r="B81" s="214"/>
      <c r="C81" s="214"/>
      <c r="D81" s="214"/>
      <c r="E81" s="208"/>
      <c r="F81" s="199"/>
      <c r="G81" s="199"/>
      <c r="H81" s="199"/>
      <c r="I81" s="199"/>
      <c r="J81" s="202"/>
      <c r="K81" s="202"/>
      <c r="L81" s="202"/>
      <c r="M81" s="202"/>
    </row>
    <row r="82" spans="1:13" ht="24.75" thickBot="1" x14ac:dyDescent="0.25">
      <c r="A82" s="213" t="s">
        <v>28</v>
      </c>
      <c r="B82" s="214">
        <f>B83+B84</f>
        <v>0</v>
      </c>
      <c r="C82" s="214">
        <f t="shared" ref="C82:E82" si="13">C83+C84</f>
        <v>0</v>
      </c>
      <c r="D82" s="214">
        <f t="shared" si="13"/>
        <v>0</v>
      </c>
      <c r="E82" s="208">
        <f t="shared" si="13"/>
        <v>0</v>
      </c>
      <c r="F82" s="199"/>
      <c r="G82" s="199"/>
      <c r="H82" s="199"/>
      <c r="I82" s="199"/>
      <c r="J82" s="202"/>
      <c r="K82" s="202"/>
      <c r="L82" s="202"/>
      <c r="M82" s="202"/>
    </row>
    <row r="83" spans="1:13" ht="12.75" thickBot="1" x14ac:dyDescent="0.25">
      <c r="A83" s="215" t="s">
        <v>47</v>
      </c>
      <c r="B83" s="214"/>
      <c r="C83" s="214"/>
      <c r="D83" s="214"/>
      <c r="E83" s="208"/>
      <c r="F83" s="199"/>
      <c r="G83" s="199"/>
      <c r="H83" s="199"/>
      <c r="I83" s="199"/>
      <c r="J83" s="202"/>
      <c r="K83" s="202"/>
      <c r="L83" s="202"/>
      <c r="M83" s="202"/>
    </row>
    <row r="84" spans="1:13" ht="12.75" thickBot="1" x14ac:dyDescent="0.25">
      <c r="A84" s="215" t="s">
        <v>48</v>
      </c>
      <c r="B84" s="214"/>
      <c r="C84" s="214"/>
      <c r="D84" s="214"/>
      <c r="E84" s="208"/>
      <c r="F84" s="199"/>
      <c r="G84" s="199"/>
      <c r="H84" s="199"/>
      <c r="I84" s="199"/>
      <c r="J84" s="202"/>
      <c r="K84" s="202"/>
      <c r="L84" s="202"/>
      <c r="M84" s="202"/>
    </row>
    <row r="85" spans="1:13" ht="12.75" thickBot="1" x14ac:dyDescent="0.25">
      <c r="A85" s="213" t="s">
        <v>1</v>
      </c>
      <c r="B85" s="214">
        <f>B86+B87</f>
        <v>0</v>
      </c>
      <c r="C85" s="214">
        <f t="shared" ref="C85:E85" si="14">C86+C87</f>
        <v>0</v>
      </c>
      <c r="D85" s="214">
        <f t="shared" si="14"/>
        <v>0</v>
      </c>
      <c r="E85" s="208">
        <f t="shared" si="14"/>
        <v>0</v>
      </c>
      <c r="F85" s="199"/>
      <c r="G85" s="199"/>
      <c r="H85" s="199"/>
      <c r="I85" s="199"/>
      <c r="J85" s="202"/>
      <c r="K85" s="202"/>
      <c r="L85" s="202"/>
      <c r="M85" s="202"/>
    </row>
    <row r="86" spans="1:13" ht="12.75" thickBot="1" x14ac:dyDescent="0.25">
      <c r="A86" s="215" t="s">
        <v>47</v>
      </c>
      <c r="B86" s="214"/>
      <c r="C86" s="214"/>
      <c r="D86" s="214"/>
      <c r="E86" s="214"/>
      <c r="F86" s="199"/>
      <c r="G86" s="199"/>
      <c r="H86" s="199"/>
      <c r="I86" s="199"/>
      <c r="J86" s="202"/>
      <c r="K86" s="202"/>
      <c r="L86" s="202"/>
      <c r="M86" s="202"/>
    </row>
    <row r="87" spans="1:13" ht="12.75" thickBot="1" x14ac:dyDescent="0.25">
      <c r="A87" s="215" t="s">
        <v>48</v>
      </c>
      <c r="B87" s="214"/>
      <c r="C87" s="214"/>
      <c r="D87" s="214"/>
      <c r="E87" s="214"/>
      <c r="F87" s="199"/>
      <c r="G87" s="199"/>
      <c r="H87" s="199"/>
      <c r="I87" s="199"/>
      <c r="J87" s="202"/>
      <c r="K87" s="202"/>
      <c r="L87" s="202"/>
      <c r="M87" s="202"/>
    </row>
    <row r="88" spans="1:13" ht="12.75" thickBot="1" x14ac:dyDescent="0.25">
      <c r="A88" s="216" t="s">
        <v>2</v>
      </c>
      <c r="B88" s="208">
        <f>B89+B90</f>
        <v>0</v>
      </c>
      <c r="C88" s="208">
        <f t="shared" ref="C88:E88" si="15">C89+C90</f>
        <v>0</v>
      </c>
      <c r="D88" s="208">
        <f t="shared" si="15"/>
        <v>0</v>
      </c>
      <c r="E88" s="208">
        <f t="shared" si="15"/>
        <v>0</v>
      </c>
      <c r="F88" s="199"/>
      <c r="G88" s="199"/>
      <c r="H88" s="199"/>
      <c r="I88" s="199"/>
      <c r="J88" s="202"/>
      <c r="K88" s="202"/>
      <c r="L88" s="202"/>
      <c r="M88" s="202"/>
    </row>
    <row r="89" spans="1:13" ht="12.75" thickBot="1" x14ac:dyDescent="0.25">
      <c r="A89" s="217" t="s">
        <v>47</v>
      </c>
      <c r="B89" s="214"/>
      <c r="C89" s="214"/>
      <c r="D89" s="214"/>
      <c r="E89" s="214"/>
      <c r="F89" s="199"/>
      <c r="G89" s="199"/>
      <c r="H89" s="199"/>
      <c r="I89" s="199"/>
      <c r="J89" s="202"/>
      <c r="K89" s="202"/>
      <c r="L89" s="202"/>
      <c r="M89" s="202"/>
    </row>
    <row r="90" spans="1:13" ht="12.75" thickBot="1" x14ac:dyDescent="0.25">
      <c r="A90" s="217" t="s">
        <v>48</v>
      </c>
      <c r="B90" s="218"/>
      <c r="C90" s="214"/>
      <c r="D90" s="214"/>
      <c r="E90" s="214"/>
      <c r="F90" s="199"/>
      <c r="G90" s="199"/>
      <c r="H90" s="199"/>
      <c r="I90" s="199"/>
      <c r="J90" s="202"/>
      <c r="K90" s="202"/>
      <c r="L90" s="202"/>
      <c r="M90" s="202"/>
    </row>
    <row r="91" spans="1:13" ht="12.75" thickBot="1" x14ac:dyDescent="0.25">
      <c r="A91" s="216" t="s">
        <v>24</v>
      </c>
      <c r="B91" s="218">
        <f>B92+B93</f>
        <v>0</v>
      </c>
      <c r="C91" s="218">
        <f t="shared" ref="C91:E91" si="16">C92+C93</f>
        <v>2000</v>
      </c>
      <c r="D91" s="219">
        <f t="shared" si="16"/>
        <v>0</v>
      </c>
      <c r="E91" s="219">
        <f t="shared" si="16"/>
        <v>0</v>
      </c>
      <c r="F91" s="199"/>
      <c r="G91" s="199"/>
      <c r="H91" s="199"/>
      <c r="I91" s="199"/>
      <c r="J91" s="202"/>
      <c r="K91" s="202"/>
      <c r="L91" s="202"/>
      <c r="M91" s="202"/>
    </row>
    <row r="92" spans="1:13" ht="12.75" thickBot="1" x14ac:dyDescent="0.25">
      <c r="A92" s="217" t="s">
        <v>47</v>
      </c>
      <c r="B92" s="218"/>
      <c r="C92" s="214">
        <v>2000</v>
      </c>
      <c r="D92" s="220"/>
      <c r="E92" s="220"/>
      <c r="F92" s="199"/>
      <c r="G92" s="199"/>
      <c r="H92" s="199"/>
      <c r="I92" s="199"/>
      <c r="J92" s="202"/>
      <c r="K92" s="202"/>
      <c r="L92" s="202"/>
      <c r="M92" s="202"/>
    </row>
    <row r="93" spans="1:13" ht="12.75" thickBot="1" x14ac:dyDescent="0.25">
      <c r="A93" s="217" t="s">
        <v>48</v>
      </c>
      <c r="B93" s="218"/>
      <c r="C93" s="214"/>
      <c r="D93" s="214"/>
      <c r="E93" s="214"/>
      <c r="F93" s="199"/>
      <c r="G93" s="199"/>
      <c r="H93" s="199"/>
      <c r="I93" s="199"/>
      <c r="J93" s="202"/>
      <c r="K93" s="202"/>
      <c r="L93" s="202"/>
      <c r="M93" s="202"/>
    </row>
    <row r="94" spans="1:13" ht="12.75" thickBot="1" x14ac:dyDescent="0.25">
      <c r="A94" s="213" t="s">
        <v>25</v>
      </c>
      <c r="B94" s="218">
        <f>B95+B96</f>
        <v>0</v>
      </c>
      <c r="C94" s="218">
        <f t="shared" ref="C94:E94" si="17">C95+C96</f>
        <v>0</v>
      </c>
      <c r="D94" s="218">
        <f t="shared" si="17"/>
        <v>0</v>
      </c>
      <c r="E94" s="218">
        <f t="shared" si="17"/>
        <v>0</v>
      </c>
      <c r="F94" s="199"/>
      <c r="G94" s="199"/>
      <c r="H94" s="199"/>
      <c r="I94" s="199"/>
      <c r="J94" s="202"/>
      <c r="K94" s="202"/>
      <c r="L94" s="202"/>
      <c r="M94" s="202"/>
    </row>
    <row r="95" spans="1:13" ht="12.75" thickBot="1" x14ac:dyDescent="0.25">
      <c r="A95" s="215" t="s">
        <v>47</v>
      </c>
      <c r="B95" s="221"/>
      <c r="C95" s="221"/>
      <c r="D95" s="214"/>
      <c r="E95" s="214"/>
      <c r="F95" s="199"/>
      <c r="G95" s="199"/>
      <c r="H95" s="199"/>
      <c r="I95" s="199"/>
      <c r="J95" s="202"/>
      <c r="K95" s="202"/>
      <c r="L95" s="202"/>
      <c r="M95" s="202"/>
    </row>
    <row r="96" spans="1:13" ht="12.75" thickBot="1" x14ac:dyDescent="0.25">
      <c r="A96" s="215" t="s">
        <v>48</v>
      </c>
      <c r="B96" s="218"/>
      <c r="C96" s="214"/>
      <c r="D96" s="214"/>
      <c r="E96" s="214"/>
      <c r="F96" s="199"/>
      <c r="G96" s="199"/>
      <c r="H96" s="199"/>
      <c r="I96" s="199"/>
      <c r="J96" s="202"/>
      <c r="K96" s="202"/>
      <c r="L96" s="202"/>
      <c r="M96" s="202"/>
    </row>
    <row r="97" spans="1:13" ht="24.75" thickBot="1" x14ac:dyDescent="0.25">
      <c r="A97" s="213" t="s">
        <v>3</v>
      </c>
      <c r="B97" s="218">
        <f>B98+B99</f>
        <v>0</v>
      </c>
      <c r="C97" s="218">
        <f t="shared" ref="C97:E97" si="18">C98+C99</f>
        <v>0</v>
      </c>
      <c r="D97" s="218">
        <f t="shared" si="18"/>
        <v>0</v>
      </c>
      <c r="E97" s="218">
        <f t="shared" si="18"/>
        <v>0</v>
      </c>
      <c r="F97" s="199"/>
      <c r="G97" s="199"/>
      <c r="H97" s="199"/>
      <c r="I97" s="199"/>
      <c r="J97" s="202"/>
      <c r="K97" s="202"/>
      <c r="L97" s="202"/>
      <c r="M97" s="202"/>
    </row>
    <row r="98" spans="1:13" ht="12.75" thickBot="1" x14ac:dyDescent="0.25">
      <c r="A98" s="217" t="s">
        <v>47</v>
      </c>
      <c r="B98" s="222"/>
      <c r="C98" s="208"/>
      <c r="D98" s="208"/>
      <c r="E98" s="208"/>
      <c r="F98" s="199"/>
      <c r="G98" s="199"/>
      <c r="H98" s="199"/>
      <c r="I98" s="199"/>
      <c r="J98" s="202"/>
      <c r="K98" s="202"/>
      <c r="L98" s="202"/>
      <c r="M98" s="202"/>
    </row>
    <row r="99" spans="1:13" ht="12.75" thickBot="1" x14ac:dyDescent="0.25">
      <c r="A99" s="217" t="s">
        <v>48</v>
      </c>
      <c r="B99" s="222"/>
      <c r="C99" s="208"/>
      <c r="D99" s="208"/>
      <c r="E99" s="208"/>
      <c r="F99" s="199"/>
      <c r="G99" s="199"/>
      <c r="H99" s="199"/>
      <c r="I99" s="199"/>
      <c r="J99" s="202"/>
      <c r="K99" s="202"/>
      <c r="L99" s="202"/>
      <c r="M99" s="202"/>
    </row>
    <row r="100" spans="1:13" ht="12.75" thickBot="1" x14ac:dyDescent="0.25">
      <c r="A100" s="223" t="s">
        <v>30</v>
      </c>
      <c r="B100" s="208">
        <f t="shared" ref="B100:E100" si="19">B97+B94+B91+B88+B85+B82+B79</f>
        <v>0</v>
      </c>
      <c r="C100" s="208">
        <f t="shared" si="19"/>
        <v>2000</v>
      </c>
      <c r="D100" s="208">
        <f t="shared" si="19"/>
        <v>0</v>
      </c>
      <c r="E100" s="208">
        <f t="shared" si="19"/>
        <v>0</v>
      </c>
      <c r="F100" s="199"/>
      <c r="G100" s="199"/>
      <c r="H100" s="199"/>
      <c r="I100" s="199"/>
      <c r="J100" s="202"/>
      <c r="K100" s="202"/>
      <c r="L100" s="202"/>
      <c r="M100" s="202"/>
    </row>
    <row r="101" spans="1:13" ht="12.75" thickBot="1" x14ac:dyDescent="0.25">
      <c r="A101" s="224" t="s">
        <v>31</v>
      </c>
      <c r="B101" s="225">
        <f>IF(B100-B71=0,0,"Error")</f>
        <v>0</v>
      </c>
      <c r="C101" s="225">
        <f>IF(C100-C71=0,0,"Error")</f>
        <v>0</v>
      </c>
      <c r="D101" s="225">
        <f>IF(D100-D71=0,0,"Error")</f>
        <v>0</v>
      </c>
      <c r="E101" s="225">
        <f>IF(E100-E71=0,0,"Error")</f>
        <v>0</v>
      </c>
      <c r="F101" s="199"/>
      <c r="G101" s="199"/>
      <c r="H101" s="199"/>
      <c r="I101" s="199"/>
      <c r="J101" s="202"/>
      <c r="K101" s="202"/>
      <c r="L101" s="202"/>
      <c r="M101" s="202"/>
    </row>
    <row r="102" spans="1:13" ht="22.5" customHeight="1" thickBot="1" x14ac:dyDescent="0.25">
      <c r="A102" s="212" t="s">
        <v>258</v>
      </c>
      <c r="B102" s="371" t="s">
        <v>260</v>
      </c>
      <c r="C102" s="372"/>
      <c r="D102" s="372"/>
      <c r="E102" s="373"/>
      <c r="F102" s="199"/>
      <c r="G102" s="199"/>
      <c r="H102" s="199"/>
      <c r="I102" s="199"/>
      <c r="J102" s="202"/>
      <c r="K102" s="202"/>
      <c r="L102" s="202"/>
      <c r="M102" s="202"/>
    </row>
    <row r="103" spans="1:13" ht="12.75" thickBot="1" x14ac:dyDescent="0.25">
      <c r="A103" s="68" t="s">
        <v>9</v>
      </c>
      <c r="B103" s="371" t="s">
        <v>260</v>
      </c>
      <c r="C103" s="372"/>
      <c r="D103" s="372"/>
      <c r="E103" s="373"/>
      <c r="F103" s="199"/>
      <c r="G103" s="199"/>
      <c r="H103" s="199"/>
      <c r="I103" s="199"/>
      <c r="J103" s="202"/>
      <c r="K103" s="202"/>
      <c r="L103" s="202"/>
      <c r="M103" s="202"/>
    </row>
    <row r="104" spans="1:13" ht="12.75" thickBot="1" x14ac:dyDescent="0.25">
      <c r="A104" s="68" t="s">
        <v>14</v>
      </c>
      <c r="B104" s="397" t="s">
        <v>240</v>
      </c>
      <c r="C104" s="398"/>
      <c r="D104" s="398"/>
      <c r="E104" s="399"/>
      <c r="F104" s="199"/>
      <c r="G104" s="199"/>
      <c r="H104" s="199"/>
      <c r="I104" s="199"/>
      <c r="J104" s="202"/>
      <c r="K104" s="202"/>
      <c r="L104" s="202"/>
      <c r="M104" s="202"/>
    </row>
    <row r="105" spans="1:13" x14ac:dyDescent="0.2">
      <c r="A105" s="380"/>
      <c r="B105" s="65">
        <v>2019</v>
      </c>
      <c r="C105" s="65">
        <v>2020</v>
      </c>
      <c r="D105" s="65">
        <v>2021</v>
      </c>
      <c r="E105" s="65">
        <v>2022</v>
      </c>
      <c r="F105" s="199"/>
      <c r="G105" s="199"/>
      <c r="H105" s="199"/>
      <c r="I105" s="199"/>
      <c r="J105" s="202"/>
      <c r="K105" s="202"/>
      <c r="L105" s="202"/>
      <c r="M105" s="202"/>
    </row>
    <row r="106" spans="1:13" ht="24.75" thickBot="1" x14ac:dyDescent="0.25">
      <c r="A106" s="381"/>
      <c r="B106" s="69" t="s">
        <v>5</v>
      </c>
      <c r="C106" s="69" t="s">
        <v>6</v>
      </c>
      <c r="D106" s="69" t="s">
        <v>6</v>
      </c>
      <c r="E106" s="69" t="s">
        <v>6</v>
      </c>
      <c r="F106" s="199"/>
      <c r="G106" s="199"/>
      <c r="H106" s="199"/>
      <c r="I106" s="199"/>
      <c r="J106" s="202"/>
      <c r="K106" s="202"/>
      <c r="L106" s="202"/>
      <c r="M106" s="202"/>
    </row>
    <row r="107" spans="1:13" ht="12.75" thickBot="1" x14ac:dyDescent="0.25">
      <c r="A107" s="68" t="s">
        <v>8</v>
      </c>
      <c r="B107" s="71"/>
      <c r="C107" s="71">
        <v>1</v>
      </c>
      <c r="D107" s="71"/>
      <c r="E107" s="71"/>
      <c r="F107" s="199"/>
      <c r="G107" s="199"/>
      <c r="H107" s="199"/>
      <c r="I107" s="199"/>
      <c r="J107" s="202"/>
      <c r="K107" s="202"/>
      <c r="L107" s="202"/>
      <c r="M107" s="202"/>
    </row>
    <row r="108" spans="1:13" ht="12.75" thickBot="1" x14ac:dyDescent="0.25">
      <c r="A108" s="68" t="s">
        <v>15</v>
      </c>
      <c r="B108" s="71"/>
      <c r="C108" s="71">
        <v>2000</v>
      </c>
      <c r="D108" s="71"/>
      <c r="E108" s="71"/>
      <c r="F108" s="199"/>
      <c r="G108" s="199"/>
      <c r="H108" s="199"/>
      <c r="I108" s="199"/>
      <c r="J108" s="202"/>
      <c r="K108" s="202"/>
      <c r="L108" s="202"/>
      <c r="M108" s="202"/>
    </row>
    <row r="109" spans="1:13" ht="12.75" thickBot="1" x14ac:dyDescent="0.25">
      <c r="A109" s="68" t="s">
        <v>23</v>
      </c>
      <c r="B109" s="71" t="e">
        <f>B108/B107</f>
        <v>#DIV/0!</v>
      </c>
      <c r="C109" s="71">
        <f t="shared" ref="C109:E109" si="20">C108/C107</f>
        <v>2000</v>
      </c>
      <c r="D109" s="71" t="e">
        <f t="shared" si="20"/>
        <v>#DIV/0!</v>
      </c>
      <c r="E109" s="71" t="e">
        <f t="shared" si="20"/>
        <v>#DIV/0!</v>
      </c>
      <c r="F109" s="199"/>
      <c r="G109" s="199"/>
      <c r="H109" s="199"/>
      <c r="I109" s="199"/>
      <c r="J109" s="202"/>
      <c r="K109" s="202"/>
      <c r="L109" s="202"/>
      <c r="M109" s="202"/>
    </row>
    <row r="110" spans="1:13" ht="12.75" thickBot="1" x14ac:dyDescent="0.25">
      <c r="A110" s="68" t="s">
        <v>16</v>
      </c>
      <c r="B110" s="132" t="s">
        <v>22</v>
      </c>
      <c r="C110" s="72" t="e">
        <f>C107/B107-1</f>
        <v>#DIV/0!</v>
      </c>
      <c r="D110" s="72">
        <f t="shared" ref="D110:E112" si="21">D107/C107-1</f>
        <v>-1</v>
      </c>
      <c r="E110" s="72" t="e">
        <f t="shared" si="21"/>
        <v>#DIV/0!</v>
      </c>
      <c r="F110" s="199"/>
      <c r="G110" s="199"/>
      <c r="H110" s="199"/>
      <c r="I110" s="199"/>
      <c r="J110" s="202"/>
      <c r="K110" s="202"/>
      <c r="L110" s="202"/>
      <c r="M110" s="202"/>
    </row>
    <row r="111" spans="1:13" ht="12.75" thickBot="1" x14ac:dyDescent="0.25">
      <c r="A111" s="68" t="s">
        <v>17</v>
      </c>
      <c r="B111" s="132" t="s">
        <v>22</v>
      </c>
      <c r="C111" s="72" t="e">
        <f>C108/B108-1</f>
        <v>#DIV/0!</v>
      </c>
      <c r="D111" s="72">
        <f t="shared" si="21"/>
        <v>-1</v>
      </c>
      <c r="E111" s="72" t="e">
        <f t="shared" si="21"/>
        <v>#DIV/0!</v>
      </c>
      <c r="F111" s="199"/>
      <c r="G111" s="199"/>
      <c r="H111" s="199"/>
      <c r="I111" s="199"/>
      <c r="J111" s="202"/>
      <c r="K111" s="202"/>
      <c r="L111" s="202"/>
      <c r="M111" s="202"/>
    </row>
    <row r="112" spans="1:13" ht="24.75" thickBot="1" x14ac:dyDescent="0.25">
      <c r="A112" s="68" t="s">
        <v>18</v>
      </c>
      <c r="B112" s="132" t="s">
        <v>22</v>
      </c>
      <c r="C112" s="72" t="e">
        <f>C109/B109-1</f>
        <v>#DIV/0!</v>
      </c>
      <c r="D112" s="72" t="e">
        <f t="shared" si="21"/>
        <v>#DIV/0!</v>
      </c>
      <c r="E112" s="72" t="e">
        <f t="shared" si="21"/>
        <v>#DIV/0!</v>
      </c>
      <c r="F112" s="199"/>
      <c r="G112" s="199"/>
      <c r="H112" s="199"/>
      <c r="I112" s="199"/>
      <c r="J112" s="202"/>
      <c r="K112" s="202"/>
      <c r="L112" s="202"/>
      <c r="M112" s="202"/>
    </row>
    <row r="113" spans="1:13" ht="12.75" thickBot="1" x14ac:dyDescent="0.25">
      <c r="A113" s="377" t="s">
        <v>201</v>
      </c>
      <c r="B113" s="378"/>
      <c r="C113" s="378"/>
      <c r="D113" s="378"/>
      <c r="E113" s="379"/>
      <c r="F113" s="199"/>
      <c r="G113" s="199"/>
      <c r="H113" s="199"/>
      <c r="I113" s="199"/>
      <c r="J113" s="202"/>
      <c r="K113" s="202"/>
      <c r="L113" s="202"/>
      <c r="M113" s="202"/>
    </row>
    <row r="114" spans="1:13" x14ac:dyDescent="0.2">
      <c r="A114" s="380"/>
      <c r="B114" s="65">
        <v>2019</v>
      </c>
      <c r="C114" s="65">
        <v>2020</v>
      </c>
      <c r="D114" s="65">
        <v>2021</v>
      </c>
      <c r="E114" s="65">
        <v>2022</v>
      </c>
      <c r="F114" s="199"/>
      <c r="G114" s="199"/>
      <c r="H114" s="199"/>
      <c r="I114" s="199"/>
      <c r="J114" s="202"/>
      <c r="K114" s="202"/>
      <c r="L114" s="202"/>
      <c r="M114" s="202"/>
    </row>
    <row r="115" spans="1:13" ht="24.75" thickBot="1" x14ac:dyDescent="0.25">
      <c r="A115" s="381"/>
      <c r="B115" s="69" t="s">
        <v>5</v>
      </c>
      <c r="C115" s="69" t="s">
        <v>6</v>
      </c>
      <c r="D115" s="69" t="s">
        <v>6</v>
      </c>
      <c r="E115" s="69" t="s">
        <v>6</v>
      </c>
      <c r="F115" s="199"/>
      <c r="G115" s="199"/>
      <c r="H115" s="199"/>
      <c r="I115" s="199"/>
      <c r="J115" s="202"/>
      <c r="K115" s="202"/>
      <c r="L115" s="202"/>
      <c r="M115" s="202"/>
    </row>
    <row r="116" spans="1:13" ht="12.75" thickBot="1" x14ac:dyDescent="0.25">
      <c r="A116" s="213" t="s">
        <v>0</v>
      </c>
      <c r="B116" s="214">
        <f>B117+B118</f>
        <v>0</v>
      </c>
      <c r="C116" s="214">
        <f t="shared" ref="C116:E116" si="22">C117+C118</f>
        <v>0</v>
      </c>
      <c r="D116" s="214">
        <f t="shared" si="22"/>
        <v>0</v>
      </c>
      <c r="E116" s="208">
        <f t="shared" si="22"/>
        <v>0</v>
      </c>
      <c r="F116" s="199"/>
      <c r="G116" s="199"/>
      <c r="H116" s="199"/>
      <c r="I116" s="199"/>
      <c r="J116" s="202"/>
      <c r="K116" s="202"/>
      <c r="L116" s="202"/>
      <c r="M116" s="202"/>
    </row>
    <row r="117" spans="1:13" ht="12.75" thickBot="1" x14ac:dyDescent="0.25">
      <c r="A117" s="215" t="s">
        <v>47</v>
      </c>
      <c r="B117" s="214"/>
      <c r="C117" s="214"/>
      <c r="D117" s="214"/>
      <c r="E117" s="208"/>
      <c r="F117" s="199"/>
      <c r="G117" s="199"/>
      <c r="H117" s="199"/>
      <c r="I117" s="199"/>
      <c r="J117" s="202"/>
      <c r="K117" s="202"/>
      <c r="L117" s="202"/>
      <c r="M117" s="202"/>
    </row>
    <row r="118" spans="1:13" ht="12.75" thickBot="1" x14ac:dyDescent="0.25">
      <c r="A118" s="215" t="s">
        <v>48</v>
      </c>
      <c r="B118" s="214"/>
      <c r="C118" s="214"/>
      <c r="D118" s="214"/>
      <c r="E118" s="208"/>
      <c r="F118" s="199"/>
      <c r="G118" s="199"/>
      <c r="H118" s="199"/>
      <c r="I118" s="199"/>
      <c r="J118" s="202"/>
      <c r="K118" s="202"/>
      <c r="L118" s="202"/>
      <c r="M118" s="202"/>
    </row>
    <row r="119" spans="1:13" ht="24.75" thickBot="1" x14ac:dyDescent="0.25">
      <c r="A119" s="213" t="s">
        <v>28</v>
      </c>
      <c r="B119" s="214">
        <f>B120+B121</f>
        <v>0</v>
      </c>
      <c r="C119" s="214">
        <f t="shared" ref="C119:E119" si="23">C120+C121</f>
        <v>0</v>
      </c>
      <c r="D119" s="214">
        <f t="shared" si="23"/>
        <v>0</v>
      </c>
      <c r="E119" s="208">
        <f t="shared" si="23"/>
        <v>0</v>
      </c>
      <c r="F119" s="199"/>
      <c r="G119" s="199"/>
      <c r="H119" s="199"/>
      <c r="I119" s="199"/>
      <c r="J119" s="202"/>
      <c r="K119" s="202"/>
      <c r="L119" s="202"/>
      <c r="M119" s="202"/>
    </row>
    <row r="120" spans="1:13" ht="12.75" thickBot="1" x14ac:dyDescent="0.25">
      <c r="A120" s="215" t="s">
        <v>47</v>
      </c>
      <c r="B120" s="214"/>
      <c r="C120" s="214"/>
      <c r="D120" s="214"/>
      <c r="E120" s="208"/>
      <c r="F120" s="199"/>
      <c r="G120" s="199"/>
      <c r="H120" s="199"/>
      <c r="I120" s="199"/>
      <c r="J120" s="202"/>
      <c r="K120" s="202"/>
      <c r="L120" s="202"/>
      <c r="M120" s="202"/>
    </row>
    <row r="121" spans="1:13" ht="12.75" thickBot="1" x14ac:dyDescent="0.25">
      <c r="A121" s="215" t="s">
        <v>48</v>
      </c>
      <c r="B121" s="214"/>
      <c r="C121" s="214"/>
      <c r="D121" s="214"/>
      <c r="E121" s="208"/>
      <c r="F121" s="199"/>
      <c r="G121" s="199"/>
      <c r="H121" s="199"/>
      <c r="I121" s="199"/>
      <c r="J121" s="202"/>
      <c r="K121" s="202"/>
      <c r="L121" s="202"/>
      <c r="M121" s="202"/>
    </row>
    <row r="122" spans="1:13" ht="12.75" thickBot="1" x14ac:dyDescent="0.25">
      <c r="A122" s="213" t="s">
        <v>1</v>
      </c>
      <c r="B122" s="214">
        <f>B123+B124</f>
        <v>0</v>
      </c>
      <c r="C122" s="214">
        <f t="shared" ref="C122:E122" si="24">C123+C124</f>
        <v>0</v>
      </c>
      <c r="D122" s="214">
        <f t="shared" si="24"/>
        <v>0</v>
      </c>
      <c r="E122" s="208">
        <f t="shared" si="24"/>
        <v>0</v>
      </c>
      <c r="F122" s="199"/>
      <c r="G122" s="199"/>
      <c r="H122" s="199"/>
      <c r="I122" s="199"/>
      <c r="J122" s="202"/>
      <c r="K122" s="202"/>
      <c r="L122" s="202"/>
      <c r="M122" s="202"/>
    </row>
    <row r="123" spans="1:13" ht="12.75" thickBot="1" x14ac:dyDescent="0.25">
      <c r="A123" s="215" t="s">
        <v>47</v>
      </c>
      <c r="B123" s="214"/>
      <c r="C123" s="214"/>
      <c r="D123" s="214"/>
      <c r="E123" s="214"/>
      <c r="F123" s="199"/>
      <c r="G123" s="199"/>
      <c r="H123" s="199"/>
      <c r="I123" s="199"/>
      <c r="J123" s="202"/>
      <c r="K123" s="202"/>
      <c r="L123" s="202"/>
      <c r="M123" s="202"/>
    </row>
    <row r="124" spans="1:13" ht="12.75" thickBot="1" x14ac:dyDescent="0.25">
      <c r="A124" s="215" t="s">
        <v>48</v>
      </c>
      <c r="B124" s="214"/>
      <c r="C124" s="214"/>
      <c r="D124" s="214"/>
      <c r="E124" s="214"/>
      <c r="F124" s="199"/>
      <c r="G124" s="199"/>
      <c r="H124" s="199"/>
      <c r="I124" s="199"/>
      <c r="J124" s="202"/>
      <c r="K124" s="202"/>
      <c r="L124" s="202"/>
      <c r="M124" s="202"/>
    </row>
    <row r="125" spans="1:13" ht="12.75" thickBot="1" x14ac:dyDescent="0.25">
      <c r="A125" s="216" t="s">
        <v>2</v>
      </c>
      <c r="B125" s="208">
        <f>B126+B127</f>
        <v>0</v>
      </c>
      <c r="C125" s="208">
        <f t="shared" ref="C125:E125" si="25">C126+C127</f>
        <v>0</v>
      </c>
      <c r="D125" s="208">
        <f t="shared" si="25"/>
        <v>0</v>
      </c>
      <c r="E125" s="208">
        <f t="shared" si="25"/>
        <v>0</v>
      </c>
      <c r="F125" s="199"/>
      <c r="G125" s="199"/>
      <c r="H125" s="199"/>
      <c r="I125" s="199"/>
      <c r="J125" s="202"/>
      <c r="K125" s="202"/>
      <c r="L125" s="202"/>
      <c r="M125" s="202"/>
    </row>
    <row r="126" spans="1:13" ht="12.75" thickBot="1" x14ac:dyDescent="0.25">
      <c r="A126" s="217" t="s">
        <v>47</v>
      </c>
      <c r="B126" s="214"/>
      <c r="C126" s="214"/>
      <c r="D126" s="214"/>
      <c r="E126" s="214"/>
      <c r="F126" s="199"/>
      <c r="G126" s="199"/>
      <c r="H126" s="199"/>
      <c r="I126" s="199"/>
      <c r="J126" s="202"/>
      <c r="K126" s="202"/>
      <c r="L126" s="202"/>
      <c r="M126" s="202"/>
    </row>
    <row r="127" spans="1:13" ht="12.75" thickBot="1" x14ac:dyDescent="0.25">
      <c r="A127" s="217" t="s">
        <v>48</v>
      </c>
      <c r="B127" s="218"/>
      <c r="C127" s="214"/>
      <c r="D127" s="214"/>
      <c r="E127" s="214"/>
      <c r="F127" s="199"/>
      <c r="G127" s="199"/>
      <c r="H127" s="199"/>
      <c r="I127" s="199"/>
      <c r="J127" s="202"/>
      <c r="K127" s="202"/>
      <c r="L127" s="202"/>
      <c r="M127" s="202"/>
    </row>
    <row r="128" spans="1:13" ht="12.75" thickBot="1" x14ac:dyDescent="0.25">
      <c r="A128" s="216" t="s">
        <v>24</v>
      </c>
      <c r="B128" s="218">
        <f>B129+B130</f>
        <v>0</v>
      </c>
      <c r="C128" s="218">
        <f t="shared" ref="C128:E128" si="26">C129+C130</f>
        <v>2000</v>
      </c>
      <c r="D128" s="219">
        <f t="shared" si="26"/>
        <v>0</v>
      </c>
      <c r="E128" s="219">
        <f t="shared" si="26"/>
        <v>0</v>
      </c>
      <c r="F128" s="199"/>
      <c r="G128" s="199"/>
      <c r="H128" s="199"/>
      <c r="I128" s="199"/>
      <c r="J128" s="202"/>
      <c r="K128" s="202"/>
      <c r="L128" s="202"/>
      <c r="M128" s="202"/>
    </row>
    <row r="129" spans="1:13" ht="12.75" thickBot="1" x14ac:dyDescent="0.25">
      <c r="A129" s="217" t="s">
        <v>47</v>
      </c>
      <c r="B129" s="218"/>
      <c r="C129" s="214">
        <v>2000</v>
      </c>
      <c r="D129" s="220"/>
      <c r="E129" s="220"/>
      <c r="F129" s="199"/>
      <c r="G129" s="199"/>
      <c r="H129" s="199"/>
      <c r="I129" s="199"/>
      <c r="J129" s="202"/>
      <c r="K129" s="202"/>
      <c r="L129" s="202"/>
      <c r="M129" s="202"/>
    </row>
    <row r="130" spans="1:13" ht="12.75" thickBot="1" x14ac:dyDescent="0.25">
      <c r="A130" s="217" t="s">
        <v>48</v>
      </c>
      <c r="B130" s="218"/>
      <c r="C130" s="214"/>
      <c r="D130" s="214"/>
      <c r="E130" s="214"/>
      <c r="F130" s="199"/>
      <c r="G130" s="199"/>
      <c r="H130" s="199"/>
      <c r="I130" s="199"/>
      <c r="J130" s="202"/>
      <c r="K130" s="202"/>
      <c r="L130" s="202"/>
      <c r="M130" s="202"/>
    </row>
    <row r="131" spans="1:13" ht="12.75" thickBot="1" x14ac:dyDescent="0.25">
      <c r="A131" s="213" t="s">
        <v>25</v>
      </c>
      <c r="B131" s="218">
        <f>B132+B133</f>
        <v>0</v>
      </c>
      <c r="C131" s="218">
        <f t="shared" ref="C131:E131" si="27">C132+C133</f>
        <v>0</v>
      </c>
      <c r="D131" s="218">
        <f t="shared" si="27"/>
        <v>0</v>
      </c>
      <c r="E131" s="218">
        <f t="shared" si="27"/>
        <v>0</v>
      </c>
      <c r="F131" s="199"/>
      <c r="G131" s="199"/>
      <c r="H131" s="199"/>
      <c r="I131" s="199"/>
      <c r="J131" s="202"/>
      <c r="K131" s="202"/>
      <c r="L131" s="202"/>
      <c r="M131" s="202"/>
    </row>
    <row r="132" spans="1:13" ht="12.75" thickBot="1" x14ac:dyDescent="0.25">
      <c r="A132" s="215" t="s">
        <v>47</v>
      </c>
      <c r="B132" s="221"/>
      <c r="C132" s="221"/>
      <c r="D132" s="214"/>
      <c r="E132" s="214"/>
      <c r="F132" s="199"/>
      <c r="G132" s="199"/>
      <c r="H132" s="199"/>
      <c r="I132" s="199"/>
      <c r="J132" s="202"/>
      <c r="K132" s="202"/>
      <c r="L132" s="202"/>
      <c r="M132" s="202"/>
    </row>
    <row r="133" spans="1:13" ht="12.75" thickBot="1" x14ac:dyDescent="0.25">
      <c r="A133" s="215" t="s">
        <v>48</v>
      </c>
      <c r="B133" s="218"/>
      <c r="C133" s="214"/>
      <c r="D133" s="214"/>
      <c r="E133" s="214"/>
      <c r="F133" s="199"/>
      <c r="G133" s="199"/>
      <c r="H133" s="199"/>
      <c r="I133" s="199"/>
      <c r="J133" s="202"/>
      <c r="K133" s="202"/>
      <c r="L133" s="202"/>
      <c r="M133" s="202"/>
    </row>
    <row r="134" spans="1:13" ht="24.75" thickBot="1" x14ac:dyDescent="0.25">
      <c r="A134" s="213" t="s">
        <v>3</v>
      </c>
      <c r="B134" s="218">
        <f>B135+B136</f>
        <v>0</v>
      </c>
      <c r="C134" s="218">
        <f t="shared" ref="C134:E134" si="28">C135+C136</f>
        <v>0</v>
      </c>
      <c r="D134" s="218">
        <f t="shared" si="28"/>
        <v>0</v>
      </c>
      <c r="E134" s="218">
        <f t="shared" si="28"/>
        <v>0</v>
      </c>
      <c r="F134" s="199"/>
      <c r="G134" s="199"/>
      <c r="H134" s="199"/>
      <c r="I134" s="199"/>
      <c r="J134" s="202"/>
      <c r="K134" s="202"/>
      <c r="L134" s="202"/>
      <c r="M134" s="202"/>
    </row>
    <row r="135" spans="1:13" ht="12.75" thickBot="1" x14ac:dyDescent="0.25">
      <c r="A135" s="217" t="s">
        <v>47</v>
      </c>
      <c r="B135" s="222"/>
      <c r="C135" s="208"/>
      <c r="D135" s="208"/>
      <c r="E135" s="208"/>
      <c r="F135" s="199"/>
      <c r="G135" s="199"/>
      <c r="H135" s="199"/>
      <c r="I135" s="199"/>
      <c r="J135" s="202"/>
      <c r="K135" s="202"/>
      <c r="L135" s="202"/>
      <c r="M135" s="202"/>
    </row>
    <row r="136" spans="1:13" ht="12.75" thickBot="1" x14ac:dyDescent="0.25">
      <c r="A136" s="217" t="s">
        <v>48</v>
      </c>
      <c r="B136" s="222"/>
      <c r="C136" s="208"/>
      <c r="D136" s="208"/>
      <c r="E136" s="208"/>
      <c r="F136" s="199"/>
      <c r="G136" s="199"/>
      <c r="H136" s="199"/>
      <c r="I136" s="199"/>
      <c r="J136" s="202"/>
      <c r="K136" s="202"/>
      <c r="L136" s="202"/>
      <c r="M136" s="202"/>
    </row>
    <row r="137" spans="1:13" ht="12.75" thickBot="1" x14ac:dyDescent="0.25">
      <c r="A137" s="223" t="s">
        <v>30</v>
      </c>
      <c r="B137" s="208">
        <f t="shared" ref="B137:E137" si="29">B134+B131+B128+B125+B122+B119+B116</f>
        <v>0</v>
      </c>
      <c r="C137" s="208">
        <f t="shared" si="29"/>
        <v>2000</v>
      </c>
      <c r="D137" s="208">
        <f t="shared" si="29"/>
        <v>0</v>
      </c>
      <c r="E137" s="208">
        <f t="shared" si="29"/>
        <v>0</v>
      </c>
      <c r="F137" s="199"/>
      <c r="G137" s="199"/>
      <c r="H137" s="199"/>
      <c r="I137" s="199"/>
      <c r="J137" s="202"/>
      <c r="K137" s="202"/>
      <c r="L137" s="202"/>
      <c r="M137" s="202"/>
    </row>
    <row r="138" spans="1:13" ht="12.75" thickBot="1" x14ac:dyDescent="0.25">
      <c r="A138" s="224" t="s">
        <v>31</v>
      </c>
      <c r="B138" s="225">
        <f>IF(B137-B108=0,0,"Error")</f>
        <v>0</v>
      </c>
      <c r="C138" s="225">
        <f>IF(C137-C108=0,0,"Error")</f>
        <v>0</v>
      </c>
      <c r="D138" s="225">
        <f>IF(D137-D108=0,0,"Error")</f>
        <v>0</v>
      </c>
      <c r="E138" s="225">
        <f>IF(E137-E108=0,0,"Error")</f>
        <v>0</v>
      </c>
      <c r="F138" s="199"/>
      <c r="G138" s="199"/>
      <c r="H138" s="199"/>
      <c r="I138" s="199"/>
      <c r="J138" s="202"/>
      <c r="K138" s="202"/>
      <c r="L138" s="202"/>
      <c r="M138" s="202"/>
    </row>
    <row r="139" spans="1:13" ht="12.75" thickBot="1" x14ac:dyDescent="0.25">
      <c r="A139" s="224" t="s">
        <v>261</v>
      </c>
      <c r="B139" s="371" t="s">
        <v>165</v>
      </c>
      <c r="C139" s="372"/>
      <c r="D139" s="372"/>
      <c r="E139" s="373"/>
      <c r="F139" s="199"/>
      <c r="G139" s="199"/>
      <c r="H139" s="199"/>
      <c r="I139" s="199"/>
      <c r="J139" s="202"/>
      <c r="K139" s="202"/>
      <c r="L139" s="202"/>
      <c r="M139" s="202"/>
    </row>
    <row r="140" spans="1:13" ht="24" customHeight="1" thickBot="1" x14ac:dyDescent="0.25">
      <c r="A140" s="68" t="s">
        <v>9</v>
      </c>
      <c r="B140" s="394" t="s">
        <v>262</v>
      </c>
      <c r="C140" s="395"/>
      <c r="D140" s="395"/>
      <c r="E140" s="396"/>
      <c r="F140" s="199"/>
      <c r="G140" s="199"/>
      <c r="H140" s="199"/>
      <c r="I140" s="199"/>
      <c r="J140" s="202"/>
      <c r="K140" s="202"/>
      <c r="L140" s="202"/>
      <c r="M140" s="202"/>
    </row>
    <row r="141" spans="1:13" ht="12.75" thickBot="1" x14ac:dyDescent="0.25">
      <c r="A141" s="68" t="s">
        <v>14</v>
      </c>
      <c r="B141" s="397" t="s">
        <v>166</v>
      </c>
      <c r="C141" s="398"/>
      <c r="D141" s="398"/>
      <c r="E141" s="399"/>
      <c r="F141" s="199"/>
      <c r="G141" s="199"/>
      <c r="H141" s="199"/>
      <c r="I141" s="199"/>
      <c r="J141" s="202"/>
      <c r="K141" s="202"/>
      <c r="L141" s="202"/>
      <c r="M141" s="202"/>
    </row>
    <row r="142" spans="1:13" x14ac:dyDescent="0.2">
      <c r="A142" s="380"/>
      <c r="B142" s="65">
        <v>2019</v>
      </c>
      <c r="C142" s="65">
        <v>2020</v>
      </c>
      <c r="D142" s="65">
        <v>2021</v>
      </c>
      <c r="E142" s="65">
        <v>2022</v>
      </c>
      <c r="F142" s="199"/>
      <c r="G142" s="199"/>
      <c r="H142" s="199"/>
      <c r="I142" s="199"/>
      <c r="J142" s="202"/>
      <c r="K142" s="202"/>
      <c r="L142" s="202"/>
      <c r="M142" s="202"/>
    </row>
    <row r="143" spans="1:13" ht="24.75" thickBot="1" x14ac:dyDescent="0.25">
      <c r="A143" s="381"/>
      <c r="B143" s="69" t="s">
        <v>5</v>
      </c>
      <c r="C143" s="69" t="s">
        <v>6</v>
      </c>
      <c r="D143" s="69" t="s">
        <v>6</v>
      </c>
      <c r="E143" s="69" t="s">
        <v>6</v>
      </c>
      <c r="F143" s="199"/>
      <c r="G143" s="199"/>
      <c r="H143" s="199"/>
      <c r="I143" s="199"/>
      <c r="J143" s="202"/>
      <c r="K143" s="202"/>
      <c r="L143" s="202"/>
      <c r="M143" s="202"/>
    </row>
    <row r="144" spans="1:13" ht="12.75" thickBot="1" x14ac:dyDescent="0.25">
      <c r="A144" s="68" t="s">
        <v>8</v>
      </c>
      <c r="B144" s="75">
        <v>30800</v>
      </c>
      <c r="C144" s="75">
        <v>32500</v>
      </c>
      <c r="D144" s="75">
        <v>32500</v>
      </c>
      <c r="E144" s="75">
        <v>32500</v>
      </c>
      <c r="F144" s="199"/>
      <c r="G144" s="199"/>
      <c r="H144" s="199"/>
      <c r="I144" s="199"/>
      <c r="J144" s="202"/>
      <c r="K144" s="202"/>
      <c r="L144" s="202"/>
      <c r="M144" s="202"/>
    </row>
    <row r="145" spans="1:13" ht="12.75" thickBot="1" x14ac:dyDescent="0.25">
      <c r="A145" s="68" t="s">
        <v>15</v>
      </c>
      <c r="B145" s="75">
        <v>8846</v>
      </c>
      <c r="C145" s="75">
        <v>9846</v>
      </c>
      <c r="D145" s="75">
        <v>9846</v>
      </c>
      <c r="E145" s="75">
        <v>9846</v>
      </c>
      <c r="F145" s="199"/>
      <c r="G145" s="199"/>
      <c r="H145" s="199"/>
      <c r="I145" s="199"/>
      <c r="J145" s="202"/>
      <c r="K145" s="202"/>
      <c r="L145" s="202"/>
      <c r="M145" s="202"/>
    </row>
    <row r="146" spans="1:13" ht="12.75" thickBot="1" x14ac:dyDescent="0.25">
      <c r="A146" s="68" t="s">
        <v>23</v>
      </c>
      <c r="B146" s="76">
        <f>B145/B144</f>
        <v>0.28720779220779219</v>
      </c>
      <c r="C146" s="76">
        <f>C145/C144</f>
        <v>0.30295384615384613</v>
      </c>
      <c r="D146" s="76">
        <f>D145/D144</f>
        <v>0.30295384615384613</v>
      </c>
      <c r="E146" s="76">
        <f>E145/E144</f>
        <v>0.30295384615384613</v>
      </c>
      <c r="F146" s="199"/>
      <c r="G146" s="199"/>
      <c r="H146" s="199"/>
      <c r="I146" s="199"/>
      <c r="J146" s="202"/>
      <c r="K146" s="202"/>
      <c r="L146" s="202"/>
      <c r="M146" s="202"/>
    </row>
    <row r="147" spans="1:13" ht="12.75" thickBot="1" x14ac:dyDescent="0.25">
      <c r="A147" s="68" t="s">
        <v>16</v>
      </c>
      <c r="B147" s="132"/>
      <c r="C147" s="72">
        <f>C144/B144-1</f>
        <v>5.5194805194805241E-2</v>
      </c>
      <c r="D147" s="72">
        <f>D144/C144-1</f>
        <v>0</v>
      </c>
      <c r="E147" s="72">
        <f>E144/D144-1</f>
        <v>0</v>
      </c>
      <c r="F147" s="199"/>
      <c r="G147" s="199"/>
      <c r="H147" s="199"/>
      <c r="I147" s="199"/>
      <c r="J147" s="202"/>
      <c r="K147" s="202"/>
      <c r="L147" s="202"/>
      <c r="M147" s="202"/>
    </row>
    <row r="148" spans="1:13" ht="12.75" thickBot="1" x14ac:dyDescent="0.25">
      <c r="A148" s="68" t="s">
        <v>17</v>
      </c>
      <c r="B148" s="132"/>
      <c r="C148" s="72">
        <f>C145/B145-1</f>
        <v>0.11304544426859597</v>
      </c>
      <c r="D148" s="72">
        <f t="shared" ref="D148:E149" si="30">D145/C145-1</f>
        <v>0</v>
      </c>
      <c r="E148" s="72">
        <f t="shared" si="30"/>
        <v>0</v>
      </c>
      <c r="F148" s="199"/>
      <c r="G148" s="199"/>
      <c r="H148" s="199"/>
      <c r="I148" s="199"/>
      <c r="J148" s="202"/>
      <c r="K148" s="202"/>
      <c r="L148" s="202"/>
      <c r="M148" s="202"/>
    </row>
    <row r="149" spans="1:13" ht="24.75" thickBot="1" x14ac:dyDescent="0.25">
      <c r="A149" s="68" t="s">
        <v>18</v>
      </c>
      <c r="B149" s="132"/>
      <c r="C149" s="72">
        <f>C146/B146-1</f>
        <v>5.482460564531566E-2</v>
      </c>
      <c r="D149" s="72">
        <f t="shared" si="30"/>
        <v>0</v>
      </c>
      <c r="E149" s="72">
        <f t="shared" si="30"/>
        <v>0</v>
      </c>
      <c r="F149" s="199"/>
      <c r="G149" s="199"/>
      <c r="H149" s="199"/>
      <c r="I149" s="199"/>
      <c r="J149" s="202"/>
      <c r="K149" s="202"/>
      <c r="L149" s="202"/>
      <c r="M149" s="202"/>
    </row>
    <row r="150" spans="1:13" ht="12.75" thickBot="1" x14ac:dyDescent="0.25">
      <c r="A150" s="377" t="s">
        <v>202</v>
      </c>
      <c r="B150" s="378"/>
      <c r="C150" s="378"/>
      <c r="D150" s="378"/>
      <c r="E150" s="379"/>
      <c r="F150" s="199"/>
      <c r="G150" s="199"/>
      <c r="H150" s="199"/>
      <c r="I150" s="199"/>
      <c r="J150" s="202"/>
      <c r="K150" s="202"/>
      <c r="L150" s="202"/>
      <c r="M150" s="202"/>
    </row>
    <row r="151" spans="1:13" x14ac:dyDescent="0.2">
      <c r="A151" s="380"/>
      <c r="B151" s="65">
        <v>2019</v>
      </c>
      <c r="C151" s="65">
        <v>2020</v>
      </c>
      <c r="D151" s="65">
        <v>2021</v>
      </c>
      <c r="E151" s="65">
        <v>2022</v>
      </c>
      <c r="F151" s="199"/>
      <c r="G151" s="199"/>
      <c r="H151" s="199"/>
      <c r="I151" s="199"/>
      <c r="J151" s="202"/>
      <c r="K151" s="202"/>
      <c r="L151" s="202"/>
      <c r="M151" s="202"/>
    </row>
    <row r="152" spans="1:13" ht="24.75" thickBot="1" x14ac:dyDescent="0.25">
      <c r="A152" s="381"/>
      <c r="B152" s="69" t="s">
        <v>5</v>
      </c>
      <c r="C152" s="69" t="s">
        <v>6</v>
      </c>
      <c r="D152" s="69" t="s">
        <v>6</v>
      </c>
      <c r="E152" s="69" t="s">
        <v>6</v>
      </c>
      <c r="F152" s="199"/>
      <c r="G152" s="199"/>
      <c r="H152" s="199"/>
      <c r="I152" s="199"/>
      <c r="J152" s="202"/>
      <c r="K152" s="202"/>
      <c r="L152" s="202"/>
      <c r="M152" s="202"/>
    </row>
    <row r="153" spans="1:13" ht="12.75" thickBot="1" x14ac:dyDescent="0.25">
      <c r="A153" s="216" t="s">
        <v>0</v>
      </c>
      <c r="B153" s="214">
        <f>B154+B155</f>
        <v>5709</v>
      </c>
      <c r="C153" s="214">
        <f t="shared" ref="C153:E153" si="31">C154+C155</f>
        <v>6209</v>
      </c>
      <c r="D153" s="214">
        <f t="shared" si="31"/>
        <v>6209</v>
      </c>
      <c r="E153" s="214">
        <f t="shared" si="31"/>
        <v>6209</v>
      </c>
      <c r="F153" s="199"/>
      <c r="G153" s="199"/>
      <c r="H153" s="199"/>
      <c r="I153" s="199"/>
      <c r="J153" s="202"/>
      <c r="K153" s="202"/>
      <c r="L153" s="202"/>
      <c r="M153" s="202"/>
    </row>
    <row r="154" spans="1:13" ht="12.75" thickBot="1" x14ac:dyDescent="0.25">
      <c r="A154" s="217" t="s">
        <v>47</v>
      </c>
      <c r="B154" s="214">
        <v>5709</v>
      </c>
      <c r="C154" s="214">
        <v>6209</v>
      </c>
      <c r="D154" s="214">
        <v>6209</v>
      </c>
      <c r="E154" s="214">
        <v>6209</v>
      </c>
      <c r="F154" s="199"/>
      <c r="G154" s="199"/>
      <c r="H154" s="199"/>
      <c r="I154" s="199"/>
      <c r="J154" s="202"/>
      <c r="K154" s="202"/>
      <c r="L154" s="202"/>
      <c r="M154" s="202"/>
    </row>
    <row r="155" spans="1:13" ht="12.75" thickBot="1" x14ac:dyDescent="0.25">
      <c r="A155" s="217" t="s">
        <v>48</v>
      </c>
      <c r="B155" s="214"/>
      <c r="C155" s="214"/>
      <c r="D155" s="214"/>
      <c r="E155" s="214"/>
      <c r="F155" s="199"/>
      <c r="G155" s="199"/>
      <c r="H155" s="199"/>
      <c r="I155" s="199"/>
      <c r="J155" s="202"/>
      <c r="K155" s="202"/>
      <c r="L155" s="202"/>
      <c r="M155" s="202"/>
    </row>
    <row r="156" spans="1:13" ht="24.75" thickBot="1" x14ac:dyDescent="0.25">
      <c r="A156" s="216" t="s">
        <v>28</v>
      </c>
      <c r="B156" s="214">
        <f>B157+B158</f>
        <v>1037</v>
      </c>
      <c r="C156" s="214">
        <f t="shared" ref="C156:E156" si="32">C157+C158</f>
        <v>1037</v>
      </c>
      <c r="D156" s="214">
        <f t="shared" si="32"/>
        <v>1037</v>
      </c>
      <c r="E156" s="214">
        <f t="shared" si="32"/>
        <v>1037</v>
      </c>
      <c r="F156" s="199"/>
      <c r="G156" s="199"/>
      <c r="H156" s="199"/>
      <c r="I156" s="199"/>
      <c r="J156" s="202"/>
      <c r="K156" s="202"/>
      <c r="L156" s="202"/>
      <c r="M156" s="202"/>
    </row>
    <row r="157" spans="1:13" ht="12.75" thickBot="1" x14ac:dyDescent="0.25">
      <c r="A157" s="217" t="s">
        <v>47</v>
      </c>
      <c r="B157" s="214">
        <v>1037</v>
      </c>
      <c r="C157" s="214">
        <v>1037</v>
      </c>
      <c r="D157" s="214">
        <v>1037</v>
      </c>
      <c r="E157" s="214">
        <v>1037</v>
      </c>
      <c r="F157" s="199"/>
      <c r="G157" s="199"/>
      <c r="H157" s="199"/>
      <c r="I157" s="199"/>
      <c r="J157" s="202"/>
      <c r="K157" s="202"/>
      <c r="L157" s="202"/>
      <c r="M157" s="202"/>
    </row>
    <row r="158" spans="1:13" ht="12.75" thickBot="1" x14ac:dyDescent="0.25">
      <c r="A158" s="217" t="s">
        <v>48</v>
      </c>
      <c r="B158" s="214"/>
      <c r="C158" s="214"/>
      <c r="D158" s="214"/>
      <c r="E158" s="214"/>
      <c r="F158" s="199"/>
      <c r="G158" s="199"/>
      <c r="H158" s="199"/>
      <c r="I158" s="199"/>
      <c r="J158" s="202"/>
      <c r="K158" s="202"/>
      <c r="L158" s="202"/>
      <c r="M158" s="202"/>
    </row>
    <row r="159" spans="1:13" ht="12.75" thickBot="1" x14ac:dyDescent="0.25">
      <c r="A159" s="216" t="s">
        <v>1</v>
      </c>
      <c r="B159" s="214">
        <f>B160+B161</f>
        <v>2000</v>
      </c>
      <c r="C159" s="214">
        <f>C160+C161</f>
        <v>2500</v>
      </c>
      <c r="D159" s="214">
        <f>D160+D161</f>
        <v>2500</v>
      </c>
      <c r="E159" s="214">
        <f>E160+E161</f>
        <v>2500</v>
      </c>
      <c r="F159" s="199"/>
      <c r="G159" s="199"/>
      <c r="H159" s="199"/>
      <c r="I159" s="199"/>
      <c r="J159" s="202"/>
      <c r="K159" s="202"/>
      <c r="L159" s="202"/>
      <c r="M159" s="202"/>
    </row>
    <row r="160" spans="1:13" ht="12.75" thickBot="1" x14ac:dyDescent="0.25">
      <c r="A160" s="217" t="s">
        <v>47</v>
      </c>
      <c r="B160" s="214">
        <v>2000</v>
      </c>
      <c r="C160" s="214">
        <v>2500</v>
      </c>
      <c r="D160" s="214">
        <v>2500</v>
      </c>
      <c r="E160" s="214">
        <v>2500</v>
      </c>
      <c r="F160" s="199"/>
      <c r="G160" s="199"/>
      <c r="H160" s="199"/>
      <c r="I160" s="199"/>
      <c r="J160" s="202"/>
      <c r="K160" s="202"/>
      <c r="L160" s="202"/>
      <c r="M160" s="202"/>
    </row>
    <row r="161" spans="1:13" ht="12.75" thickBot="1" x14ac:dyDescent="0.25">
      <c r="A161" s="217" t="s">
        <v>48</v>
      </c>
      <c r="B161" s="214"/>
      <c r="C161" s="214"/>
      <c r="D161" s="214"/>
      <c r="E161" s="214"/>
      <c r="F161" s="199"/>
      <c r="G161" s="199"/>
      <c r="H161" s="199"/>
      <c r="I161" s="199"/>
      <c r="J161" s="202"/>
      <c r="K161" s="202"/>
      <c r="L161" s="202"/>
      <c r="M161" s="202"/>
    </row>
    <row r="162" spans="1:13" ht="12.75" thickBot="1" x14ac:dyDescent="0.25">
      <c r="A162" s="216" t="s">
        <v>2</v>
      </c>
      <c r="B162" s="214">
        <f>B163+B164</f>
        <v>0</v>
      </c>
      <c r="C162" s="214">
        <f t="shared" ref="C162:E162" si="33">C163+C164</f>
        <v>0</v>
      </c>
      <c r="D162" s="214">
        <f t="shared" si="33"/>
        <v>0</v>
      </c>
      <c r="E162" s="214">
        <f t="shared" si="33"/>
        <v>0</v>
      </c>
      <c r="F162" s="199"/>
      <c r="G162" s="199"/>
      <c r="H162" s="199"/>
      <c r="I162" s="199"/>
      <c r="J162" s="202"/>
      <c r="K162" s="202"/>
      <c r="L162" s="202"/>
      <c r="M162" s="202"/>
    </row>
    <row r="163" spans="1:13" ht="12.75" thickBot="1" x14ac:dyDescent="0.25">
      <c r="A163" s="217" t="s">
        <v>47</v>
      </c>
      <c r="B163" s="214"/>
      <c r="C163" s="214"/>
      <c r="D163" s="214"/>
      <c r="E163" s="214"/>
      <c r="F163" s="199"/>
      <c r="G163" s="199"/>
      <c r="H163" s="199"/>
      <c r="I163" s="199"/>
      <c r="J163" s="202"/>
      <c r="K163" s="202"/>
      <c r="L163" s="202"/>
      <c r="M163" s="202"/>
    </row>
    <row r="164" spans="1:13" ht="12.75" thickBot="1" x14ac:dyDescent="0.25">
      <c r="A164" s="217" t="s">
        <v>48</v>
      </c>
      <c r="B164" s="214"/>
      <c r="C164" s="214"/>
      <c r="D164" s="214"/>
      <c r="E164" s="214"/>
      <c r="F164" s="199"/>
      <c r="G164" s="199"/>
      <c r="H164" s="199"/>
      <c r="I164" s="199"/>
      <c r="J164" s="202"/>
      <c r="K164" s="202"/>
      <c r="L164" s="202"/>
      <c r="M164" s="202"/>
    </row>
    <row r="165" spans="1:13" ht="12.75" thickBot="1" x14ac:dyDescent="0.25">
      <c r="A165" s="216" t="s">
        <v>24</v>
      </c>
      <c r="B165" s="214">
        <f>B166+B167</f>
        <v>0</v>
      </c>
      <c r="C165" s="214">
        <f t="shared" ref="C165:E165" si="34">C166+C167</f>
        <v>0</v>
      </c>
      <c r="D165" s="214">
        <f t="shared" si="34"/>
        <v>0</v>
      </c>
      <c r="E165" s="214">
        <f t="shared" si="34"/>
        <v>0</v>
      </c>
      <c r="F165" s="199"/>
      <c r="G165" s="199"/>
      <c r="H165" s="199"/>
      <c r="I165" s="199"/>
      <c r="J165" s="202"/>
      <c r="K165" s="202"/>
      <c r="L165" s="202"/>
      <c r="M165" s="202"/>
    </row>
    <row r="166" spans="1:13" ht="12.75" thickBot="1" x14ac:dyDescent="0.25">
      <c r="A166" s="217" t="s">
        <v>47</v>
      </c>
      <c r="B166" s="214"/>
      <c r="C166" s="214"/>
      <c r="D166" s="214"/>
      <c r="E166" s="214"/>
      <c r="F166" s="199"/>
      <c r="G166" s="199"/>
      <c r="H166" s="199"/>
      <c r="I166" s="199"/>
      <c r="J166" s="202"/>
      <c r="K166" s="202"/>
      <c r="L166" s="202"/>
      <c r="M166" s="202"/>
    </row>
    <row r="167" spans="1:13" ht="12.75" thickBot="1" x14ac:dyDescent="0.25">
      <c r="A167" s="217" t="s">
        <v>48</v>
      </c>
      <c r="B167" s="214"/>
      <c r="C167" s="214"/>
      <c r="D167" s="214"/>
      <c r="E167" s="214"/>
      <c r="F167" s="199"/>
      <c r="G167" s="199"/>
      <c r="H167" s="199"/>
      <c r="I167" s="199"/>
      <c r="J167" s="202"/>
      <c r="K167" s="202"/>
      <c r="L167" s="202"/>
      <c r="M167" s="202"/>
    </row>
    <row r="168" spans="1:13" ht="12.75" thickBot="1" x14ac:dyDescent="0.25">
      <c r="A168" s="216" t="s">
        <v>25</v>
      </c>
      <c r="B168" s="214">
        <f>B169+B170</f>
        <v>100</v>
      </c>
      <c r="C168" s="214">
        <f>C169+C170</f>
        <v>100</v>
      </c>
      <c r="D168" s="214">
        <f>D169+D170</f>
        <v>100</v>
      </c>
      <c r="E168" s="214">
        <f>E169+E170</f>
        <v>100</v>
      </c>
      <c r="F168" s="199"/>
      <c r="G168" s="199"/>
      <c r="H168" s="199"/>
      <c r="I168" s="199"/>
      <c r="J168" s="202"/>
      <c r="K168" s="202"/>
      <c r="L168" s="202"/>
      <c r="M168" s="202"/>
    </row>
    <row r="169" spans="1:13" ht="12.75" thickBot="1" x14ac:dyDescent="0.25">
      <c r="A169" s="217" t="s">
        <v>47</v>
      </c>
      <c r="B169" s="214">
        <v>100</v>
      </c>
      <c r="C169" s="214">
        <v>100</v>
      </c>
      <c r="D169" s="214">
        <v>100</v>
      </c>
      <c r="E169" s="214">
        <v>100</v>
      </c>
      <c r="F169" s="199"/>
      <c r="G169" s="199"/>
      <c r="H169" s="199"/>
      <c r="I169" s="199"/>
      <c r="J169" s="202"/>
      <c r="K169" s="202"/>
      <c r="L169" s="202"/>
      <c r="M169" s="202"/>
    </row>
    <row r="170" spans="1:13" ht="12.75" thickBot="1" x14ac:dyDescent="0.25">
      <c r="A170" s="217" t="s">
        <v>48</v>
      </c>
      <c r="B170" s="214"/>
      <c r="C170" s="214"/>
      <c r="D170" s="214"/>
      <c r="E170" s="214"/>
      <c r="F170" s="199"/>
      <c r="G170" s="199"/>
      <c r="H170" s="199"/>
      <c r="I170" s="199"/>
      <c r="J170" s="202"/>
      <c r="K170" s="202"/>
      <c r="L170" s="202"/>
      <c r="M170" s="202"/>
    </row>
    <row r="171" spans="1:13" ht="24.75" thickBot="1" x14ac:dyDescent="0.25">
      <c r="A171" s="216" t="s">
        <v>3</v>
      </c>
      <c r="B171" s="214">
        <f>B172+B173</f>
        <v>0</v>
      </c>
      <c r="C171" s="214">
        <f t="shared" ref="C171:E171" si="35">C172+C173</f>
        <v>0</v>
      </c>
      <c r="D171" s="214">
        <f t="shared" si="35"/>
        <v>0</v>
      </c>
      <c r="E171" s="214">
        <f t="shared" si="35"/>
        <v>0</v>
      </c>
      <c r="F171" s="199"/>
      <c r="G171" s="199"/>
      <c r="H171" s="199"/>
      <c r="I171" s="199"/>
      <c r="J171" s="202"/>
      <c r="K171" s="202"/>
      <c r="L171" s="202"/>
      <c r="M171" s="202"/>
    </row>
    <row r="172" spans="1:13" ht="12.75" thickBot="1" x14ac:dyDescent="0.25">
      <c r="A172" s="217" t="s">
        <v>47</v>
      </c>
      <c r="B172" s="214"/>
      <c r="C172" s="214"/>
      <c r="D172" s="214"/>
      <c r="E172" s="214"/>
      <c r="F172" s="199"/>
      <c r="G172" s="199"/>
      <c r="H172" s="199"/>
      <c r="I172" s="199"/>
      <c r="J172" s="202"/>
      <c r="K172" s="202"/>
      <c r="L172" s="202"/>
      <c r="M172" s="202"/>
    </row>
    <row r="173" spans="1:13" ht="12.75" thickBot="1" x14ac:dyDescent="0.25">
      <c r="A173" s="217" t="s">
        <v>48</v>
      </c>
      <c r="B173" s="214"/>
      <c r="C173" s="214"/>
      <c r="D173" s="214"/>
      <c r="E173" s="214"/>
      <c r="F173" s="199"/>
      <c r="G173" s="199"/>
      <c r="H173" s="199"/>
      <c r="I173" s="199"/>
      <c r="J173" s="202"/>
      <c r="K173" s="202"/>
      <c r="L173" s="202"/>
      <c r="M173" s="202"/>
    </row>
    <row r="174" spans="1:13" ht="12.75" thickBot="1" x14ac:dyDescent="0.25">
      <c r="A174" s="226" t="s">
        <v>53</v>
      </c>
      <c r="B174" s="214">
        <f>B171+B168+B165+B162+B159+B156+B153</f>
        <v>8846</v>
      </c>
      <c r="C174" s="214">
        <f t="shared" ref="C174:E174" si="36">C171+C168+C165+C162+C159+C156+C153</f>
        <v>9846</v>
      </c>
      <c r="D174" s="214">
        <f t="shared" si="36"/>
        <v>9846</v>
      </c>
      <c r="E174" s="214">
        <f t="shared" si="36"/>
        <v>9846</v>
      </c>
      <c r="F174" s="199"/>
      <c r="G174" s="199"/>
      <c r="H174" s="199"/>
      <c r="I174" s="199"/>
      <c r="J174" s="202"/>
      <c r="K174" s="202"/>
      <c r="L174" s="202"/>
      <c r="M174" s="202"/>
    </row>
    <row r="175" spans="1:13" ht="12.75" thickBot="1" x14ac:dyDescent="0.25">
      <c r="A175" s="224" t="s">
        <v>31</v>
      </c>
      <c r="B175" s="227">
        <f>IF(B174-B145=0,0,"Error")</f>
        <v>0</v>
      </c>
      <c r="C175" s="227">
        <f>IF(C174-C145=0,0,"Error")</f>
        <v>0</v>
      </c>
      <c r="D175" s="227">
        <f>IF(D174-D145=0,0,"Error")</f>
        <v>0</v>
      </c>
      <c r="E175" s="227">
        <f>IF(E174-E145=0,0,"Error")</f>
        <v>0</v>
      </c>
      <c r="F175" s="199"/>
      <c r="G175" s="199"/>
      <c r="H175" s="199"/>
      <c r="I175" s="199"/>
      <c r="J175" s="202"/>
      <c r="K175" s="202"/>
      <c r="L175" s="202"/>
      <c r="M175" s="202"/>
    </row>
    <row r="176" spans="1:13" ht="25.5" customHeight="1" thickBot="1" x14ac:dyDescent="0.25">
      <c r="A176" s="228" t="s">
        <v>263</v>
      </c>
      <c r="B176" s="371" t="s">
        <v>180</v>
      </c>
      <c r="C176" s="372"/>
      <c r="D176" s="372"/>
      <c r="E176" s="373"/>
      <c r="F176" s="199"/>
      <c r="G176" s="199"/>
      <c r="H176" s="199"/>
      <c r="I176" s="199"/>
      <c r="J176" s="202"/>
      <c r="K176" s="202"/>
      <c r="L176" s="202"/>
      <c r="M176" s="202"/>
    </row>
    <row r="177" spans="1:13" ht="12.75" thickBot="1" x14ac:dyDescent="0.25">
      <c r="A177" s="68" t="s">
        <v>9</v>
      </c>
      <c r="B177" s="394" t="s">
        <v>264</v>
      </c>
      <c r="C177" s="395"/>
      <c r="D177" s="395"/>
      <c r="E177" s="396"/>
      <c r="F177" s="199"/>
      <c r="G177" s="199"/>
      <c r="H177" s="199"/>
      <c r="I177" s="199"/>
      <c r="J177" s="202"/>
      <c r="K177" s="202"/>
      <c r="L177" s="202"/>
      <c r="M177" s="202"/>
    </row>
    <row r="178" spans="1:13" ht="12.75" thickBot="1" x14ac:dyDescent="0.25">
      <c r="A178" s="68" t="s">
        <v>14</v>
      </c>
      <c r="B178" s="397" t="s">
        <v>189</v>
      </c>
      <c r="C178" s="398"/>
      <c r="D178" s="398"/>
      <c r="E178" s="399"/>
      <c r="F178" s="199"/>
      <c r="G178" s="199"/>
      <c r="H178" s="199"/>
      <c r="I178" s="199"/>
      <c r="J178" s="202"/>
      <c r="K178" s="202"/>
      <c r="L178" s="202"/>
      <c r="M178" s="202"/>
    </row>
    <row r="179" spans="1:13" x14ac:dyDescent="0.2">
      <c r="A179" s="380"/>
      <c r="B179" s="65">
        <v>2019</v>
      </c>
      <c r="C179" s="65">
        <v>2020</v>
      </c>
      <c r="D179" s="65">
        <v>2021</v>
      </c>
      <c r="E179" s="65">
        <v>2022</v>
      </c>
      <c r="F179" s="199"/>
      <c r="G179" s="199"/>
      <c r="H179" s="199"/>
      <c r="I179" s="199"/>
      <c r="J179" s="202"/>
      <c r="K179" s="202"/>
      <c r="L179" s="202"/>
      <c r="M179" s="202"/>
    </row>
    <row r="180" spans="1:13" ht="24.75" thickBot="1" x14ac:dyDescent="0.25">
      <c r="A180" s="381"/>
      <c r="B180" s="69" t="s">
        <v>5</v>
      </c>
      <c r="C180" s="69" t="s">
        <v>6</v>
      </c>
      <c r="D180" s="69" t="s">
        <v>6</v>
      </c>
      <c r="E180" s="69" t="s">
        <v>6</v>
      </c>
      <c r="F180" s="199"/>
      <c r="G180" s="199"/>
      <c r="H180" s="199"/>
      <c r="I180" s="199"/>
      <c r="J180" s="202"/>
      <c r="K180" s="202"/>
      <c r="L180" s="202"/>
      <c r="M180" s="202"/>
    </row>
    <row r="181" spans="1:13" ht="12.75" thickBot="1" x14ac:dyDescent="0.25">
      <c r="A181" s="68" t="s">
        <v>8</v>
      </c>
      <c r="B181" s="71">
        <v>11</v>
      </c>
      <c r="C181" s="71">
        <v>11</v>
      </c>
      <c r="D181" s="71">
        <v>11</v>
      </c>
      <c r="E181" s="71">
        <v>11</v>
      </c>
      <c r="F181" s="199"/>
      <c r="G181" s="199"/>
      <c r="H181" s="199"/>
      <c r="I181" s="199"/>
      <c r="J181" s="202"/>
      <c r="K181" s="202"/>
      <c r="L181" s="202"/>
      <c r="M181" s="202"/>
    </row>
    <row r="182" spans="1:13" ht="12.75" thickBot="1" x14ac:dyDescent="0.25">
      <c r="A182" s="68" t="s">
        <v>15</v>
      </c>
      <c r="B182" s="71">
        <v>153686.739</v>
      </c>
      <c r="C182" s="71">
        <v>145870.75</v>
      </c>
      <c r="D182" s="71">
        <v>146170.75</v>
      </c>
      <c r="E182" s="71">
        <v>146170.75</v>
      </c>
      <c r="F182" s="199"/>
      <c r="G182" s="199"/>
      <c r="H182" s="199"/>
      <c r="I182" s="199"/>
      <c r="J182" s="202"/>
      <c r="K182" s="202"/>
      <c r="L182" s="202"/>
      <c r="M182" s="202"/>
    </row>
    <row r="183" spans="1:13" ht="12.75" thickBot="1" x14ac:dyDescent="0.25">
      <c r="A183" s="68" t="s">
        <v>23</v>
      </c>
      <c r="B183" s="71">
        <f>B182/B181</f>
        <v>13971.521727272728</v>
      </c>
      <c r="C183" s="71">
        <f t="shared" ref="C183:E183" si="37">C182/C181</f>
        <v>13260.977272727272</v>
      </c>
      <c r="D183" s="71">
        <f t="shared" si="37"/>
        <v>13288.25</v>
      </c>
      <c r="E183" s="71">
        <f t="shared" si="37"/>
        <v>13288.25</v>
      </c>
      <c r="F183" s="199"/>
      <c r="G183" s="199"/>
      <c r="H183" s="199"/>
      <c r="I183" s="199"/>
      <c r="J183" s="202"/>
      <c r="K183" s="202"/>
      <c r="L183" s="202"/>
      <c r="M183" s="202"/>
    </row>
    <row r="184" spans="1:13" ht="12.75" thickBot="1" x14ac:dyDescent="0.25">
      <c r="A184" s="68" t="s">
        <v>16</v>
      </c>
      <c r="B184" s="132" t="s">
        <v>22</v>
      </c>
      <c r="C184" s="72">
        <f>C181/B181-1</f>
        <v>0</v>
      </c>
      <c r="D184" s="72">
        <f t="shared" ref="D184:E186" si="38">D181/C181-1</f>
        <v>0</v>
      </c>
      <c r="E184" s="72">
        <f t="shared" si="38"/>
        <v>0</v>
      </c>
      <c r="F184" s="199"/>
      <c r="G184" s="199"/>
      <c r="H184" s="199"/>
      <c r="I184" s="199"/>
      <c r="J184" s="202"/>
      <c r="K184" s="202"/>
      <c r="L184" s="202"/>
      <c r="M184" s="202"/>
    </row>
    <row r="185" spans="1:13" ht="12.75" thickBot="1" x14ac:dyDescent="0.25">
      <c r="A185" s="68" t="s">
        <v>17</v>
      </c>
      <c r="B185" s="132" t="s">
        <v>22</v>
      </c>
      <c r="C185" s="72">
        <f>C182/B182-1</f>
        <v>-5.0856625957819257E-2</v>
      </c>
      <c r="D185" s="72">
        <f t="shared" si="38"/>
        <v>2.0566151884460204E-3</v>
      </c>
      <c r="E185" s="72">
        <f t="shared" si="38"/>
        <v>0</v>
      </c>
      <c r="F185" s="199"/>
      <c r="G185" s="199"/>
      <c r="H185" s="199"/>
      <c r="I185" s="199"/>
      <c r="J185" s="202"/>
      <c r="K185" s="202"/>
      <c r="L185" s="202"/>
      <c r="M185" s="202"/>
    </row>
    <row r="186" spans="1:13" ht="24.75" thickBot="1" x14ac:dyDescent="0.25">
      <c r="A186" s="68" t="s">
        <v>18</v>
      </c>
      <c r="B186" s="132" t="s">
        <v>22</v>
      </c>
      <c r="C186" s="72">
        <f>C183/B183-1</f>
        <v>-5.0856625957819368E-2</v>
      </c>
      <c r="D186" s="72">
        <f t="shared" si="38"/>
        <v>2.0566151884460204E-3</v>
      </c>
      <c r="E186" s="72">
        <f t="shared" si="38"/>
        <v>0</v>
      </c>
      <c r="F186" s="199"/>
      <c r="G186" s="199"/>
      <c r="H186" s="199"/>
      <c r="I186" s="199"/>
      <c r="J186" s="202"/>
      <c r="K186" s="202"/>
      <c r="L186" s="202"/>
      <c r="M186" s="202"/>
    </row>
    <row r="187" spans="1:13" ht="12.75" thickBot="1" x14ac:dyDescent="0.25">
      <c r="A187" s="377" t="s">
        <v>201</v>
      </c>
      <c r="B187" s="378"/>
      <c r="C187" s="378"/>
      <c r="D187" s="378"/>
      <c r="E187" s="379"/>
      <c r="F187" s="199"/>
      <c r="G187" s="199"/>
      <c r="H187" s="199"/>
      <c r="I187" s="199"/>
      <c r="J187" s="202"/>
      <c r="K187" s="202"/>
      <c r="L187" s="202"/>
      <c r="M187" s="202"/>
    </row>
    <row r="188" spans="1:13" x14ac:dyDescent="0.2">
      <c r="A188" s="380"/>
      <c r="B188" s="65">
        <v>2019</v>
      </c>
      <c r="C188" s="65">
        <v>2020</v>
      </c>
      <c r="D188" s="65">
        <v>2021</v>
      </c>
      <c r="E188" s="65">
        <v>2022</v>
      </c>
      <c r="F188" s="199"/>
      <c r="G188" s="199"/>
      <c r="H188" s="199"/>
      <c r="I188" s="199"/>
      <c r="J188" s="202"/>
      <c r="K188" s="202"/>
      <c r="L188" s="202"/>
      <c r="M188" s="202"/>
    </row>
    <row r="189" spans="1:13" ht="24.75" thickBot="1" x14ac:dyDescent="0.25">
      <c r="A189" s="381"/>
      <c r="B189" s="69" t="s">
        <v>5</v>
      </c>
      <c r="C189" s="69" t="s">
        <v>6</v>
      </c>
      <c r="D189" s="69" t="s">
        <v>6</v>
      </c>
      <c r="E189" s="69" t="s">
        <v>6</v>
      </c>
      <c r="F189" s="199"/>
      <c r="G189" s="199"/>
      <c r="H189" s="199"/>
      <c r="I189" s="199"/>
      <c r="J189" s="202"/>
      <c r="K189" s="202"/>
      <c r="L189" s="202"/>
      <c r="M189" s="202"/>
    </row>
    <row r="190" spans="1:13" ht="12.75" thickBot="1" x14ac:dyDescent="0.25">
      <c r="A190" s="213" t="s">
        <v>0</v>
      </c>
      <c r="B190" s="229">
        <f>B191+B192</f>
        <v>74368</v>
      </c>
      <c r="C190" s="229">
        <f t="shared" ref="C190:E190" si="39">C191+C192</f>
        <v>72528</v>
      </c>
      <c r="D190" s="229">
        <f t="shared" si="39"/>
        <v>72528</v>
      </c>
      <c r="E190" s="229">
        <f t="shared" si="39"/>
        <v>72528</v>
      </c>
      <c r="F190" s="199"/>
      <c r="G190" s="199"/>
      <c r="H190" s="199"/>
      <c r="I190" s="199"/>
      <c r="J190" s="202"/>
      <c r="K190" s="202"/>
      <c r="L190" s="202"/>
      <c r="M190" s="202"/>
    </row>
    <row r="191" spans="1:13" ht="12.75" thickBot="1" x14ac:dyDescent="0.25">
      <c r="A191" s="215" t="s">
        <v>47</v>
      </c>
      <c r="B191" s="230">
        <v>74368</v>
      </c>
      <c r="C191" s="230">
        <v>72528</v>
      </c>
      <c r="D191" s="231">
        <v>72528</v>
      </c>
      <c r="E191" s="231">
        <v>72528</v>
      </c>
      <c r="F191" s="199"/>
      <c r="G191" s="199"/>
      <c r="H191" s="199"/>
      <c r="I191" s="199"/>
      <c r="J191" s="202"/>
      <c r="K191" s="202"/>
      <c r="L191" s="202"/>
      <c r="M191" s="202"/>
    </row>
    <row r="192" spans="1:13" ht="12.75" thickBot="1" x14ac:dyDescent="0.25">
      <c r="A192" s="215" t="s">
        <v>48</v>
      </c>
      <c r="B192" s="229"/>
      <c r="C192" s="229"/>
      <c r="D192" s="229"/>
      <c r="E192" s="229"/>
      <c r="F192" s="199"/>
      <c r="G192" s="199"/>
      <c r="H192" s="199"/>
      <c r="I192" s="199"/>
      <c r="J192" s="202"/>
      <c r="K192" s="202"/>
      <c r="L192" s="202"/>
      <c r="M192" s="202"/>
    </row>
    <row r="193" spans="1:13" ht="24.75" thickBot="1" x14ac:dyDescent="0.25">
      <c r="A193" s="213" t="s">
        <v>28</v>
      </c>
      <c r="B193" s="229">
        <f>B194+B195</f>
        <v>12400</v>
      </c>
      <c r="C193" s="229">
        <f t="shared" ref="C193:E193" si="40">C194+C195</f>
        <v>12106</v>
      </c>
      <c r="D193" s="229">
        <f t="shared" si="40"/>
        <v>12106</v>
      </c>
      <c r="E193" s="229">
        <f t="shared" si="40"/>
        <v>12106</v>
      </c>
      <c r="F193" s="199"/>
      <c r="G193" s="199"/>
      <c r="H193" s="199"/>
      <c r="I193" s="199"/>
      <c r="J193" s="202"/>
      <c r="K193" s="202"/>
      <c r="L193" s="202"/>
      <c r="M193" s="202"/>
    </row>
    <row r="194" spans="1:13" ht="12.75" thickBot="1" x14ac:dyDescent="0.25">
      <c r="A194" s="215" t="s">
        <v>47</v>
      </c>
      <c r="B194" s="232">
        <v>12400</v>
      </c>
      <c r="C194" s="232">
        <v>12106</v>
      </c>
      <c r="D194" s="232">
        <v>12106</v>
      </c>
      <c r="E194" s="232">
        <v>12106</v>
      </c>
      <c r="F194" s="199"/>
      <c r="G194" s="199"/>
      <c r="H194" s="199"/>
      <c r="I194" s="199"/>
      <c r="J194" s="202"/>
      <c r="K194" s="202"/>
      <c r="L194" s="202"/>
      <c r="M194" s="202"/>
    </row>
    <row r="195" spans="1:13" ht="12.75" thickBot="1" x14ac:dyDescent="0.25">
      <c r="A195" s="215" t="s">
        <v>48</v>
      </c>
      <c r="B195" s="229"/>
      <c r="C195" s="233"/>
      <c r="D195" s="233"/>
      <c r="E195" s="233"/>
      <c r="F195" s="199"/>
      <c r="G195" s="199"/>
      <c r="H195" s="199"/>
      <c r="I195" s="199"/>
      <c r="J195" s="202"/>
      <c r="K195" s="202"/>
      <c r="L195" s="202"/>
      <c r="M195" s="202"/>
    </row>
    <row r="196" spans="1:13" ht="12.75" thickBot="1" x14ac:dyDescent="0.25">
      <c r="A196" s="213" t="s">
        <v>1</v>
      </c>
      <c r="B196" s="229">
        <f>B197+B198</f>
        <v>62730.084000000003</v>
      </c>
      <c r="C196" s="229">
        <f t="shared" ref="C196:E196" si="41">C197+C198</f>
        <v>59400</v>
      </c>
      <c r="D196" s="229">
        <f t="shared" si="41"/>
        <v>59700</v>
      </c>
      <c r="E196" s="229">
        <f t="shared" si="41"/>
        <v>59700</v>
      </c>
      <c r="F196" s="199"/>
      <c r="G196" s="199"/>
      <c r="H196" s="199"/>
      <c r="I196" s="199"/>
      <c r="J196" s="202"/>
      <c r="K196" s="202"/>
      <c r="L196" s="202"/>
      <c r="M196" s="202"/>
    </row>
    <row r="197" spans="1:13" ht="12.75" thickBot="1" x14ac:dyDescent="0.25">
      <c r="A197" s="215" t="s">
        <v>47</v>
      </c>
      <c r="B197" s="232">
        <v>51030.084000000003</v>
      </c>
      <c r="C197" s="232">
        <v>45900</v>
      </c>
      <c r="D197" s="232">
        <v>45900</v>
      </c>
      <c r="E197" s="232">
        <v>45900</v>
      </c>
      <c r="F197" s="199"/>
      <c r="G197" s="199"/>
      <c r="H197" s="199"/>
      <c r="I197" s="199"/>
      <c r="J197" s="202"/>
      <c r="K197" s="202"/>
      <c r="L197" s="202"/>
      <c r="M197" s="202"/>
    </row>
    <row r="198" spans="1:13" ht="12.75" thickBot="1" x14ac:dyDescent="0.25">
      <c r="A198" s="215" t="s">
        <v>48</v>
      </c>
      <c r="B198" s="232">
        <v>11700</v>
      </c>
      <c r="C198" s="232">
        <v>13500</v>
      </c>
      <c r="D198" s="232">
        <v>13800</v>
      </c>
      <c r="E198" s="232">
        <v>13800</v>
      </c>
      <c r="F198" s="199"/>
      <c r="G198" s="199"/>
      <c r="H198" s="199"/>
      <c r="I198" s="199"/>
      <c r="J198" s="202"/>
      <c r="K198" s="202"/>
      <c r="L198" s="202"/>
      <c r="M198" s="202"/>
    </row>
    <row r="199" spans="1:13" ht="12.75" thickBot="1" x14ac:dyDescent="0.25">
      <c r="A199" s="216" t="s">
        <v>2</v>
      </c>
      <c r="B199" s="229">
        <f>B200+B201</f>
        <v>0</v>
      </c>
      <c r="C199" s="229">
        <f t="shared" ref="C199:E199" si="42">C200+C201</f>
        <v>0</v>
      </c>
      <c r="D199" s="229">
        <f t="shared" si="42"/>
        <v>0</v>
      </c>
      <c r="E199" s="229">
        <f t="shared" si="42"/>
        <v>0</v>
      </c>
      <c r="F199" s="199"/>
      <c r="G199" s="199"/>
      <c r="H199" s="199"/>
      <c r="I199" s="199"/>
      <c r="J199" s="202"/>
      <c r="K199" s="202"/>
      <c r="L199" s="202"/>
      <c r="M199" s="202"/>
    </row>
    <row r="200" spans="1:13" ht="12.75" thickBot="1" x14ac:dyDescent="0.25">
      <c r="A200" s="217" t="s">
        <v>47</v>
      </c>
      <c r="B200" s="229"/>
      <c r="C200" s="233"/>
      <c r="D200" s="233"/>
      <c r="E200" s="233"/>
      <c r="F200" s="199"/>
      <c r="G200" s="199"/>
      <c r="H200" s="199"/>
      <c r="I200" s="199"/>
      <c r="J200" s="202"/>
      <c r="K200" s="202"/>
      <c r="L200" s="202"/>
      <c r="M200" s="202"/>
    </row>
    <row r="201" spans="1:13" ht="12.75" thickBot="1" x14ac:dyDescent="0.25">
      <c r="A201" s="217" t="s">
        <v>48</v>
      </c>
      <c r="B201" s="229"/>
      <c r="C201" s="233"/>
      <c r="D201" s="233"/>
      <c r="E201" s="233"/>
      <c r="F201" s="199"/>
      <c r="G201" s="199"/>
      <c r="H201" s="199"/>
      <c r="I201" s="199"/>
      <c r="J201" s="202"/>
      <c r="K201" s="202"/>
      <c r="L201" s="202"/>
      <c r="M201" s="202"/>
    </row>
    <row r="202" spans="1:13" ht="12.75" thickBot="1" x14ac:dyDescent="0.25">
      <c r="A202" s="216" t="s">
        <v>24</v>
      </c>
      <c r="B202" s="229">
        <f>B203+B204</f>
        <v>3899.1</v>
      </c>
      <c r="C202" s="229">
        <f t="shared" ref="C202:E202" si="43">C203+C204</f>
        <v>1700</v>
      </c>
      <c r="D202" s="229">
        <f t="shared" si="43"/>
        <v>1700</v>
      </c>
      <c r="E202" s="229">
        <f t="shared" si="43"/>
        <v>1700</v>
      </c>
      <c r="F202" s="199"/>
      <c r="G202" s="199"/>
      <c r="H202" s="199"/>
      <c r="I202" s="199"/>
      <c r="J202" s="202"/>
      <c r="K202" s="202"/>
      <c r="L202" s="202"/>
      <c r="M202" s="202"/>
    </row>
    <row r="203" spans="1:13" ht="12.75" thickBot="1" x14ac:dyDescent="0.25">
      <c r="A203" s="217" t="s">
        <v>47</v>
      </c>
      <c r="B203" s="232">
        <v>3899.1</v>
      </c>
      <c r="C203" s="232">
        <v>1700</v>
      </c>
      <c r="D203" s="232">
        <v>1700</v>
      </c>
      <c r="E203" s="232">
        <v>1700</v>
      </c>
      <c r="F203" s="199"/>
      <c r="G203" s="199"/>
      <c r="H203" s="199"/>
      <c r="I203" s="199"/>
      <c r="J203" s="202"/>
      <c r="K203" s="202"/>
      <c r="L203" s="202"/>
      <c r="M203" s="202"/>
    </row>
    <row r="204" spans="1:13" ht="12.75" thickBot="1" x14ac:dyDescent="0.25">
      <c r="A204" s="217" t="s">
        <v>48</v>
      </c>
      <c r="B204" s="229"/>
      <c r="C204" s="233"/>
      <c r="D204" s="233"/>
      <c r="E204" s="233"/>
      <c r="F204" s="199"/>
      <c r="G204" s="199"/>
      <c r="H204" s="199"/>
      <c r="I204" s="199"/>
      <c r="J204" s="202"/>
      <c r="K204" s="202"/>
      <c r="L204" s="202"/>
      <c r="M204" s="202"/>
    </row>
    <row r="205" spans="1:13" ht="12.75" thickBot="1" x14ac:dyDescent="0.25">
      <c r="A205" s="216" t="s">
        <v>25</v>
      </c>
      <c r="B205" s="229">
        <f>B206+B207</f>
        <v>142</v>
      </c>
      <c r="C205" s="229">
        <f t="shared" ref="C205:E205" si="44">C206+C207</f>
        <v>136.75</v>
      </c>
      <c r="D205" s="229">
        <f t="shared" si="44"/>
        <v>136.75</v>
      </c>
      <c r="E205" s="229">
        <f t="shared" si="44"/>
        <v>136.75</v>
      </c>
      <c r="F205" s="199"/>
      <c r="G205" s="199"/>
      <c r="H205" s="199"/>
      <c r="I205" s="199"/>
      <c r="J205" s="202"/>
      <c r="K205" s="202"/>
      <c r="L205" s="202"/>
      <c r="M205" s="202"/>
    </row>
    <row r="206" spans="1:13" ht="12.75" thickBot="1" x14ac:dyDescent="0.25">
      <c r="A206" s="217" t="s">
        <v>47</v>
      </c>
      <c r="B206" s="232">
        <v>142</v>
      </c>
      <c r="C206" s="232">
        <v>136.75</v>
      </c>
      <c r="D206" s="232">
        <v>136.75</v>
      </c>
      <c r="E206" s="232">
        <v>136.75</v>
      </c>
      <c r="F206" s="199"/>
      <c r="G206" s="199"/>
      <c r="H206" s="199"/>
      <c r="I206" s="199"/>
      <c r="J206" s="202"/>
      <c r="K206" s="202"/>
      <c r="L206" s="202"/>
      <c r="M206" s="202"/>
    </row>
    <row r="207" spans="1:13" ht="12.75" thickBot="1" x14ac:dyDescent="0.25">
      <c r="A207" s="217" t="s">
        <v>48</v>
      </c>
      <c r="B207" s="229"/>
      <c r="C207" s="233"/>
      <c r="D207" s="233"/>
      <c r="E207" s="233"/>
      <c r="F207" s="199"/>
      <c r="G207" s="199"/>
      <c r="H207" s="199"/>
      <c r="I207" s="199"/>
      <c r="J207" s="202"/>
      <c r="K207" s="202"/>
      <c r="L207" s="202"/>
      <c r="M207" s="202"/>
    </row>
    <row r="208" spans="1:13" ht="24.75" thickBot="1" x14ac:dyDescent="0.25">
      <c r="A208" s="216" t="s">
        <v>3</v>
      </c>
      <c r="B208" s="229">
        <f>B209+B210</f>
        <v>147.55500000000001</v>
      </c>
      <c r="C208" s="229">
        <f t="shared" ref="C208:E208" si="45">C209+C210</f>
        <v>0</v>
      </c>
      <c r="D208" s="229">
        <f t="shared" si="45"/>
        <v>0</v>
      </c>
      <c r="E208" s="229">
        <f t="shared" si="45"/>
        <v>0</v>
      </c>
      <c r="F208" s="199"/>
      <c r="G208" s="199"/>
      <c r="H208" s="199"/>
      <c r="I208" s="199"/>
      <c r="J208" s="202"/>
      <c r="K208" s="202"/>
      <c r="L208" s="202"/>
      <c r="M208" s="202"/>
    </row>
    <row r="209" spans="1:13" ht="12.75" thickBot="1" x14ac:dyDescent="0.25">
      <c r="A209" s="217" t="s">
        <v>47</v>
      </c>
      <c r="B209" s="229">
        <v>147.55500000000001</v>
      </c>
      <c r="C209" s="234"/>
      <c r="D209" s="234"/>
      <c r="E209" s="234"/>
      <c r="F209" s="199"/>
      <c r="G209" s="199"/>
      <c r="H209" s="199"/>
      <c r="I209" s="199"/>
      <c r="J209" s="202"/>
      <c r="K209" s="202"/>
      <c r="L209" s="202"/>
      <c r="M209" s="202"/>
    </row>
    <row r="210" spans="1:13" ht="12.75" thickBot="1" x14ac:dyDescent="0.25">
      <c r="A210" s="217" t="s">
        <v>48</v>
      </c>
      <c r="B210" s="229"/>
      <c r="C210" s="234"/>
      <c r="D210" s="234"/>
      <c r="E210" s="234"/>
      <c r="F210" s="199"/>
      <c r="G210" s="199"/>
      <c r="H210" s="199"/>
      <c r="I210" s="199"/>
      <c r="J210" s="202"/>
      <c r="K210" s="202"/>
      <c r="L210" s="202"/>
      <c r="M210" s="202"/>
    </row>
    <row r="211" spans="1:13" ht="12.75" thickBot="1" x14ac:dyDescent="0.25">
      <c r="A211" s="223" t="s">
        <v>30</v>
      </c>
      <c r="B211" s="229">
        <f>B208+B205+B202+B199+B196+B193+B190</f>
        <v>153686.739</v>
      </c>
      <c r="C211" s="229">
        <f t="shared" ref="C211:E211" si="46">C208+C205+C202+C199+C196+C193+C190</f>
        <v>145870.75</v>
      </c>
      <c r="D211" s="229">
        <f t="shared" si="46"/>
        <v>146170.75</v>
      </c>
      <c r="E211" s="229">
        <f t="shared" si="46"/>
        <v>146170.75</v>
      </c>
      <c r="F211" s="199"/>
      <c r="G211" s="199"/>
      <c r="H211" s="199"/>
      <c r="I211" s="199"/>
      <c r="J211" s="202"/>
      <c r="K211" s="202"/>
      <c r="L211" s="202"/>
      <c r="M211" s="202"/>
    </row>
    <row r="212" spans="1:13" ht="12.75" thickBot="1" x14ac:dyDescent="0.25">
      <c r="A212" s="224" t="s">
        <v>31</v>
      </c>
      <c r="B212" s="235">
        <f>IF(B211-B182=0,0,"Error")</f>
        <v>0</v>
      </c>
      <c r="C212" s="235">
        <f>IF(C211-C182=0,0,"Error")</f>
        <v>0</v>
      </c>
      <c r="D212" s="235">
        <f>IF(D211-D182=0,0,"Error")</f>
        <v>0</v>
      </c>
      <c r="E212" s="235">
        <f>IF(E211-E182=0,0,"Error")</f>
        <v>0</v>
      </c>
      <c r="F212" s="199"/>
      <c r="G212" s="199"/>
      <c r="H212" s="199"/>
      <c r="I212" s="199"/>
      <c r="J212" s="202"/>
      <c r="K212" s="202"/>
      <c r="L212" s="202"/>
      <c r="M212" s="202"/>
    </row>
    <row r="213" spans="1:13" ht="12.75" thickBot="1" x14ac:dyDescent="0.25">
      <c r="A213" s="382" t="s">
        <v>38</v>
      </c>
      <c r="B213" s="383"/>
      <c r="C213" s="383"/>
      <c r="D213" s="383"/>
      <c r="E213" s="384"/>
      <c r="F213" s="199"/>
      <c r="G213" s="199"/>
      <c r="H213" s="199"/>
      <c r="I213" s="199"/>
      <c r="J213" s="202"/>
      <c r="K213" s="202"/>
      <c r="L213" s="202"/>
      <c r="M213" s="202"/>
    </row>
    <row r="214" spans="1:13" ht="12.75" thickBot="1" x14ac:dyDescent="0.25">
      <c r="A214" s="382" t="s">
        <v>33</v>
      </c>
      <c r="B214" s="383"/>
      <c r="C214" s="383"/>
      <c r="D214" s="383"/>
      <c r="E214" s="384"/>
      <c r="F214" s="199"/>
      <c r="G214" s="199"/>
      <c r="H214" s="199"/>
      <c r="I214" s="199"/>
      <c r="J214" s="202"/>
      <c r="K214" s="202"/>
      <c r="L214" s="202"/>
      <c r="M214" s="202"/>
    </row>
    <row r="215" spans="1:13" ht="24.75" thickBot="1" x14ac:dyDescent="0.25">
      <c r="A215" s="212" t="s">
        <v>148</v>
      </c>
      <c r="B215" s="409" t="s">
        <v>188</v>
      </c>
      <c r="C215" s="411"/>
      <c r="D215" s="411"/>
      <c r="E215" s="410"/>
      <c r="F215" s="199"/>
      <c r="G215" s="199"/>
      <c r="H215" s="199"/>
      <c r="I215" s="199"/>
      <c r="J215" s="202"/>
      <c r="K215" s="202"/>
      <c r="L215" s="202"/>
      <c r="M215" s="202"/>
    </row>
    <row r="216" spans="1:13" ht="72.75" thickBot="1" x14ac:dyDescent="0.25">
      <c r="A216" s="212" t="s">
        <v>265</v>
      </c>
      <c r="B216" s="74" t="s">
        <v>167</v>
      </c>
      <c r="C216" s="236" t="s">
        <v>84</v>
      </c>
      <c r="D216" s="409"/>
      <c r="E216" s="410"/>
      <c r="F216" s="199"/>
      <c r="G216" s="199"/>
      <c r="H216" s="199"/>
      <c r="I216" s="199"/>
      <c r="J216" s="202"/>
      <c r="K216" s="202"/>
      <c r="L216" s="202"/>
      <c r="M216" s="202"/>
    </row>
    <row r="217" spans="1:13" ht="12.75" thickBot="1" x14ac:dyDescent="0.25">
      <c r="A217" s="68" t="s">
        <v>9</v>
      </c>
      <c r="B217" s="371" t="s">
        <v>168</v>
      </c>
      <c r="C217" s="372"/>
      <c r="D217" s="372"/>
      <c r="E217" s="373"/>
      <c r="F217" s="199"/>
      <c r="G217" s="199"/>
      <c r="H217" s="199"/>
      <c r="I217" s="199"/>
      <c r="J217" s="202"/>
      <c r="K217" s="202"/>
      <c r="L217" s="202"/>
      <c r="M217" s="202"/>
    </row>
    <row r="218" spans="1:13" ht="12.75" thickBot="1" x14ac:dyDescent="0.25">
      <c r="A218" s="68" t="s">
        <v>14</v>
      </c>
      <c r="B218" s="397" t="s">
        <v>169</v>
      </c>
      <c r="C218" s="398"/>
      <c r="D218" s="398"/>
      <c r="E218" s="399"/>
      <c r="F218" s="199"/>
      <c r="G218" s="199"/>
      <c r="H218" s="199"/>
      <c r="I218" s="199"/>
      <c r="J218" s="202"/>
      <c r="K218" s="202"/>
      <c r="L218" s="202"/>
      <c r="M218" s="202"/>
    </row>
    <row r="219" spans="1:13" x14ac:dyDescent="0.2">
      <c r="A219" s="380"/>
      <c r="B219" s="65">
        <v>2019</v>
      </c>
      <c r="C219" s="65">
        <v>2020</v>
      </c>
      <c r="D219" s="65">
        <v>2021</v>
      </c>
      <c r="E219" s="65">
        <v>2022</v>
      </c>
      <c r="F219" s="199"/>
      <c r="G219" s="199"/>
      <c r="H219" s="199"/>
      <c r="I219" s="199"/>
      <c r="J219" s="202"/>
      <c r="K219" s="202"/>
      <c r="L219" s="202"/>
      <c r="M219" s="202"/>
    </row>
    <row r="220" spans="1:13" ht="24.75" thickBot="1" x14ac:dyDescent="0.25">
      <c r="A220" s="381"/>
      <c r="B220" s="69" t="s">
        <v>5</v>
      </c>
      <c r="C220" s="69" t="s">
        <v>6</v>
      </c>
      <c r="D220" s="69" t="s">
        <v>6</v>
      </c>
      <c r="E220" s="69" t="s">
        <v>6</v>
      </c>
      <c r="F220" s="199"/>
      <c r="G220" s="199"/>
      <c r="H220" s="199"/>
      <c r="I220" s="199"/>
      <c r="J220" s="202"/>
      <c r="K220" s="202"/>
      <c r="L220" s="202"/>
      <c r="M220" s="202"/>
    </row>
    <row r="221" spans="1:13" ht="12.75" thickBot="1" x14ac:dyDescent="0.25">
      <c r="A221" s="68" t="s">
        <v>8</v>
      </c>
      <c r="B221" s="71"/>
      <c r="C221" s="71">
        <v>7</v>
      </c>
      <c r="D221" s="71"/>
      <c r="E221" s="71"/>
      <c r="F221" s="199"/>
      <c r="G221" s="199"/>
      <c r="H221" s="199"/>
      <c r="I221" s="199"/>
      <c r="J221" s="202"/>
      <c r="K221" s="202"/>
      <c r="L221" s="202"/>
      <c r="M221" s="202"/>
    </row>
    <row r="222" spans="1:13" ht="12.75" thickBot="1" x14ac:dyDescent="0.25">
      <c r="A222" s="68" t="s">
        <v>15</v>
      </c>
      <c r="B222" s="71">
        <f>B240</f>
        <v>0</v>
      </c>
      <c r="C222" s="71">
        <v>960</v>
      </c>
      <c r="D222" s="71">
        <f>D240</f>
        <v>0</v>
      </c>
      <c r="E222" s="71">
        <f>E240</f>
        <v>0</v>
      </c>
      <c r="F222" s="199"/>
      <c r="G222" s="199"/>
      <c r="H222" s="199"/>
      <c r="I222" s="199"/>
      <c r="J222" s="202"/>
      <c r="K222" s="202"/>
      <c r="L222" s="202"/>
      <c r="M222" s="202"/>
    </row>
    <row r="223" spans="1:13" ht="12.75" thickBot="1" x14ac:dyDescent="0.25">
      <c r="A223" s="68" t="s">
        <v>23</v>
      </c>
      <c r="B223" s="71" t="e">
        <f>B222/B221</f>
        <v>#DIV/0!</v>
      </c>
      <c r="C223" s="71">
        <f t="shared" ref="C223:E223" si="47">C222/C221</f>
        <v>137.14285714285714</v>
      </c>
      <c r="D223" s="71" t="e">
        <f t="shared" si="47"/>
        <v>#DIV/0!</v>
      </c>
      <c r="E223" s="71" t="e">
        <f t="shared" si="47"/>
        <v>#DIV/0!</v>
      </c>
      <c r="F223" s="199"/>
      <c r="G223" s="199"/>
      <c r="H223" s="199"/>
      <c r="I223" s="199"/>
      <c r="J223" s="202"/>
      <c r="K223" s="202"/>
      <c r="L223" s="202"/>
      <c r="M223" s="202"/>
    </row>
    <row r="224" spans="1:13" ht="12.75" thickBot="1" x14ac:dyDescent="0.25">
      <c r="A224" s="68" t="s">
        <v>16</v>
      </c>
      <c r="B224" s="132" t="s">
        <v>22</v>
      </c>
      <c r="C224" s="72" t="e">
        <f>C221/B221-1</f>
        <v>#DIV/0!</v>
      </c>
      <c r="D224" s="72">
        <f t="shared" ref="D224:E226" si="48">D221/C221-1</f>
        <v>-1</v>
      </c>
      <c r="E224" s="72" t="e">
        <f t="shared" si="48"/>
        <v>#DIV/0!</v>
      </c>
      <c r="F224" s="199"/>
      <c r="G224" s="199"/>
      <c r="H224" s="199"/>
      <c r="I224" s="199"/>
      <c r="J224" s="202"/>
      <c r="K224" s="202"/>
      <c r="L224" s="202"/>
      <c r="M224" s="202"/>
    </row>
    <row r="225" spans="1:13" ht="12.75" thickBot="1" x14ac:dyDescent="0.25">
      <c r="A225" s="68" t="s">
        <v>17</v>
      </c>
      <c r="B225" s="132" t="s">
        <v>22</v>
      </c>
      <c r="C225" s="72" t="e">
        <f>C222/B222-1</f>
        <v>#DIV/0!</v>
      </c>
      <c r="D225" s="72">
        <f t="shared" si="48"/>
        <v>-1</v>
      </c>
      <c r="E225" s="72" t="e">
        <f t="shared" si="48"/>
        <v>#DIV/0!</v>
      </c>
      <c r="F225" s="199"/>
      <c r="G225" s="199"/>
      <c r="H225" s="199"/>
      <c r="I225" s="199"/>
      <c r="J225" s="202"/>
      <c r="K225" s="202"/>
      <c r="L225" s="202"/>
      <c r="M225" s="202"/>
    </row>
    <row r="226" spans="1:13" ht="24.75" thickBot="1" x14ac:dyDescent="0.25">
      <c r="A226" s="68" t="s">
        <v>18</v>
      </c>
      <c r="B226" s="132" t="s">
        <v>22</v>
      </c>
      <c r="C226" s="72" t="e">
        <f>C223/B223-1</f>
        <v>#DIV/0!</v>
      </c>
      <c r="D226" s="72" t="e">
        <f t="shared" si="48"/>
        <v>#DIV/0!</v>
      </c>
      <c r="E226" s="72" t="e">
        <f t="shared" si="48"/>
        <v>#DIV/0!</v>
      </c>
      <c r="F226" s="199"/>
      <c r="G226" s="199"/>
      <c r="H226" s="199"/>
      <c r="I226" s="199"/>
      <c r="J226" s="202"/>
      <c r="K226" s="202"/>
      <c r="L226" s="202"/>
      <c r="M226" s="202"/>
    </row>
    <row r="227" spans="1:13" ht="12.75" thickBot="1" x14ac:dyDescent="0.25">
      <c r="A227" s="377" t="s">
        <v>203</v>
      </c>
      <c r="B227" s="378"/>
      <c r="C227" s="378"/>
      <c r="D227" s="378"/>
      <c r="E227" s="379"/>
      <c r="F227" s="199"/>
      <c r="G227" s="199"/>
      <c r="H227" s="199"/>
      <c r="I227" s="199"/>
      <c r="J227" s="202"/>
      <c r="K227" s="202"/>
      <c r="L227" s="202"/>
      <c r="M227" s="202"/>
    </row>
    <row r="228" spans="1:13" x14ac:dyDescent="0.2">
      <c r="A228" s="380"/>
      <c r="B228" s="65">
        <v>2018</v>
      </c>
      <c r="C228" s="65">
        <v>2019</v>
      </c>
      <c r="D228" s="65">
        <v>2020</v>
      </c>
      <c r="E228" s="65">
        <v>2021</v>
      </c>
      <c r="F228" s="199"/>
      <c r="G228" s="199"/>
      <c r="H228" s="199"/>
      <c r="I228" s="199"/>
      <c r="J228" s="202"/>
      <c r="K228" s="202"/>
      <c r="L228" s="202"/>
      <c r="M228" s="202"/>
    </row>
    <row r="229" spans="1:13" ht="24.75" thickBot="1" x14ac:dyDescent="0.25">
      <c r="A229" s="381"/>
      <c r="B229" s="69" t="s">
        <v>5</v>
      </c>
      <c r="C229" s="69" t="s">
        <v>6</v>
      </c>
      <c r="D229" s="69" t="s">
        <v>6</v>
      </c>
      <c r="E229" s="69" t="s">
        <v>6</v>
      </c>
      <c r="F229" s="199"/>
      <c r="G229" s="199"/>
      <c r="H229" s="199"/>
      <c r="I229" s="199"/>
      <c r="J229" s="202"/>
      <c r="K229" s="202"/>
      <c r="L229" s="202"/>
      <c r="M229" s="202"/>
    </row>
    <row r="230" spans="1:13" ht="12.75" thickBot="1" x14ac:dyDescent="0.25">
      <c r="A230" s="216" t="s">
        <v>34</v>
      </c>
      <c r="B230" s="70">
        <f>B231+B232+B233+B234</f>
        <v>0</v>
      </c>
      <c r="C230" s="70">
        <f t="shared" ref="C230:E230" si="49">C231+C232+C233+C234</f>
        <v>0</v>
      </c>
      <c r="D230" s="70">
        <f t="shared" si="49"/>
        <v>0</v>
      </c>
      <c r="E230" s="70">
        <f t="shared" si="49"/>
        <v>0</v>
      </c>
      <c r="F230" s="199"/>
      <c r="G230" s="199"/>
      <c r="H230" s="199"/>
      <c r="I230" s="199"/>
      <c r="J230" s="202"/>
      <c r="K230" s="202"/>
      <c r="L230" s="202"/>
      <c r="M230" s="202"/>
    </row>
    <row r="231" spans="1:13" ht="12.75" thickBot="1" x14ac:dyDescent="0.25">
      <c r="A231" s="217" t="s">
        <v>47</v>
      </c>
      <c r="B231" s="70"/>
      <c r="C231" s="70"/>
      <c r="D231" s="70"/>
      <c r="E231" s="70"/>
      <c r="F231" s="199"/>
      <c r="G231" s="199"/>
      <c r="H231" s="199"/>
      <c r="I231" s="199"/>
      <c r="J231" s="202"/>
      <c r="K231" s="202"/>
      <c r="L231" s="202"/>
      <c r="M231" s="202"/>
    </row>
    <row r="232" spans="1:13" ht="12.75" thickBot="1" x14ac:dyDescent="0.25">
      <c r="A232" s="217" t="s">
        <v>86</v>
      </c>
      <c r="B232" s="70"/>
      <c r="C232" s="70"/>
      <c r="D232" s="70"/>
      <c r="E232" s="70"/>
      <c r="F232" s="199"/>
      <c r="G232" s="199"/>
      <c r="H232" s="199"/>
      <c r="I232" s="199"/>
      <c r="J232" s="202"/>
      <c r="K232" s="202"/>
      <c r="L232" s="202"/>
      <c r="M232" s="202"/>
    </row>
    <row r="233" spans="1:13" ht="12.75" thickBot="1" x14ac:dyDescent="0.25">
      <c r="A233" s="217" t="s">
        <v>87</v>
      </c>
      <c r="B233" s="70"/>
      <c r="C233" s="70"/>
      <c r="D233" s="70"/>
      <c r="E233" s="70"/>
      <c r="F233" s="199"/>
      <c r="G233" s="199"/>
      <c r="H233" s="199"/>
      <c r="I233" s="199"/>
      <c r="J233" s="202"/>
      <c r="K233" s="202"/>
      <c r="L233" s="202"/>
      <c r="M233" s="202"/>
    </row>
    <row r="234" spans="1:13" ht="12.75" thickBot="1" x14ac:dyDescent="0.25">
      <c r="A234" s="217" t="s">
        <v>88</v>
      </c>
      <c r="B234" s="70"/>
      <c r="C234" s="70"/>
      <c r="D234" s="70"/>
      <c r="E234" s="70"/>
      <c r="F234" s="199"/>
      <c r="G234" s="199"/>
      <c r="H234" s="199"/>
      <c r="I234" s="199"/>
      <c r="J234" s="202"/>
      <c r="K234" s="202"/>
      <c r="L234" s="202"/>
      <c r="M234" s="202"/>
    </row>
    <row r="235" spans="1:13" ht="12.75" thickBot="1" x14ac:dyDescent="0.25">
      <c r="A235" s="216" t="s">
        <v>35</v>
      </c>
      <c r="B235" s="237">
        <f>B236+B237+B238+B239</f>
        <v>0</v>
      </c>
      <c r="C235" s="237">
        <f t="shared" ref="C235:E235" si="50">C236+C237+C238+C239</f>
        <v>960</v>
      </c>
      <c r="D235" s="237">
        <f t="shared" si="50"/>
        <v>0</v>
      </c>
      <c r="E235" s="237">
        <f t="shared" si="50"/>
        <v>0</v>
      </c>
      <c r="F235" s="199"/>
      <c r="G235" s="199"/>
      <c r="H235" s="199"/>
      <c r="I235" s="199"/>
      <c r="J235" s="202"/>
      <c r="K235" s="202"/>
      <c r="L235" s="202"/>
      <c r="M235" s="202"/>
    </row>
    <row r="236" spans="1:13" ht="12.75" thickBot="1" x14ac:dyDescent="0.25">
      <c r="A236" s="217" t="s">
        <v>47</v>
      </c>
      <c r="B236" s="237"/>
      <c r="C236" s="237">
        <v>960</v>
      </c>
      <c r="D236" s="237">
        <v>0</v>
      </c>
      <c r="E236" s="237">
        <v>0</v>
      </c>
      <c r="F236" s="199"/>
      <c r="G236" s="199"/>
      <c r="H236" s="199"/>
      <c r="I236" s="199"/>
      <c r="J236" s="202"/>
      <c r="K236" s="202"/>
      <c r="L236" s="202"/>
      <c r="M236" s="202"/>
    </row>
    <row r="237" spans="1:13" ht="12.75" thickBot="1" x14ac:dyDescent="0.25">
      <c r="A237" s="217" t="s">
        <v>86</v>
      </c>
      <c r="B237" s="237"/>
      <c r="C237" s="70"/>
      <c r="D237" s="70"/>
      <c r="E237" s="70"/>
      <c r="F237" s="199"/>
      <c r="G237" s="199"/>
      <c r="H237" s="199"/>
      <c r="I237" s="199"/>
      <c r="J237" s="202"/>
      <c r="K237" s="202"/>
      <c r="L237" s="202"/>
      <c r="M237" s="202"/>
    </row>
    <row r="238" spans="1:13" ht="12.75" thickBot="1" x14ac:dyDescent="0.25">
      <c r="A238" s="217" t="s">
        <v>87</v>
      </c>
      <c r="B238" s="237"/>
      <c r="C238" s="70"/>
      <c r="D238" s="70"/>
      <c r="E238" s="70"/>
      <c r="F238" s="199"/>
      <c r="G238" s="199"/>
      <c r="H238" s="199"/>
      <c r="I238" s="199"/>
      <c r="J238" s="202"/>
      <c r="K238" s="202"/>
      <c r="L238" s="202"/>
      <c r="M238" s="202"/>
    </row>
    <row r="239" spans="1:13" ht="12.75" thickBot="1" x14ac:dyDescent="0.25">
      <c r="A239" s="217" t="s">
        <v>88</v>
      </c>
      <c r="B239" s="237"/>
      <c r="C239" s="70"/>
      <c r="D239" s="70"/>
      <c r="E239" s="70"/>
      <c r="F239" s="199"/>
      <c r="G239" s="199"/>
      <c r="H239" s="199"/>
      <c r="I239" s="199"/>
      <c r="J239" s="202"/>
      <c r="K239" s="202"/>
      <c r="L239" s="202"/>
      <c r="M239" s="202"/>
    </row>
    <row r="240" spans="1:13" ht="12.75" thickBot="1" x14ac:dyDescent="0.25">
      <c r="A240" s="238" t="s">
        <v>30</v>
      </c>
      <c r="B240" s="237">
        <f>B230+B235</f>
        <v>0</v>
      </c>
      <c r="C240" s="237">
        <f t="shared" ref="C240:E240" si="51">C230+C235</f>
        <v>960</v>
      </c>
      <c r="D240" s="237">
        <f t="shared" si="51"/>
        <v>0</v>
      </c>
      <c r="E240" s="237">
        <f t="shared" si="51"/>
        <v>0</v>
      </c>
      <c r="F240" s="199"/>
      <c r="G240" s="199"/>
      <c r="H240" s="199"/>
      <c r="I240" s="199"/>
      <c r="J240" s="202"/>
      <c r="K240" s="202"/>
      <c r="L240" s="202"/>
      <c r="M240" s="202"/>
    </row>
    <row r="241" spans="1:13" ht="24.75" thickBot="1" x14ac:dyDescent="0.25">
      <c r="A241" s="212" t="s">
        <v>148</v>
      </c>
      <c r="B241" s="385" t="s">
        <v>266</v>
      </c>
      <c r="C241" s="386"/>
      <c r="D241" s="386"/>
      <c r="E241" s="387"/>
      <c r="F241" s="199"/>
      <c r="G241" s="199"/>
      <c r="H241" s="199"/>
      <c r="I241" s="199"/>
      <c r="J241" s="202"/>
      <c r="K241" s="202"/>
      <c r="L241" s="202"/>
      <c r="M241" s="202"/>
    </row>
    <row r="242" spans="1:13" ht="84.75" thickBot="1" x14ac:dyDescent="0.25">
      <c r="A242" s="212" t="s">
        <v>265</v>
      </c>
      <c r="B242" s="74" t="s">
        <v>267</v>
      </c>
      <c r="C242" s="236" t="s">
        <v>84</v>
      </c>
      <c r="D242" s="409"/>
      <c r="E242" s="410"/>
      <c r="F242" s="199"/>
      <c r="G242" s="199"/>
      <c r="H242" s="199"/>
      <c r="I242" s="199"/>
      <c r="J242" s="202"/>
      <c r="K242" s="202"/>
      <c r="L242" s="202"/>
      <c r="M242" s="202"/>
    </row>
    <row r="243" spans="1:13" ht="12.75" thickBot="1" x14ac:dyDescent="0.25">
      <c r="A243" s="68" t="s">
        <v>9</v>
      </c>
      <c r="B243" s="394" t="s">
        <v>267</v>
      </c>
      <c r="C243" s="395"/>
      <c r="D243" s="395"/>
      <c r="E243" s="396"/>
      <c r="F243" s="199"/>
      <c r="G243" s="199"/>
      <c r="H243" s="199"/>
      <c r="I243" s="199"/>
      <c r="J243" s="202"/>
      <c r="K243" s="202"/>
      <c r="L243" s="202"/>
      <c r="M243" s="202"/>
    </row>
    <row r="244" spans="1:13" ht="12.75" thickBot="1" x14ac:dyDescent="0.25">
      <c r="A244" s="68" t="s">
        <v>14</v>
      </c>
      <c r="B244" s="397" t="s">
        <v>85</v>
      </c>
      <c r="C244" s="398"/>
      <c r="D244" s="398"/>
      <c r="E244" s="399"/>
      <c r="F244" s="199"/>
      <c r="G244" s="199"/>
      <c r="H244" s="199"/>
      <c r="I244" s="199"/>
      <c r="J244" s="202"/>
      <c r="K244" s="202"/>
      <c r="L244" s="202"/>
      <c r="M244" s="202"/>
    </row>
    <row r="245" spans="1:13" x14ac:dyDescent="0.2">
      <c r="A245" s="380"/>
      <c r="B245" s="65">
        <v>2019</v>
      </c>
      <c r="C245" s="65">
        <v>2020</v>
      </c>
      <c r="D245" s="65">
        <v>2021</v>
      </c>
      <c r="E245" s="65">
        <v>2022</v>
      </c>
      <c r="F245" s="199"/>
      <c r="G245" s="199"/>
      <c r="H245" s="199"/>
      <c r="I245" s="199"/>
      <c r="J245" s="202"/>
      <c r="K245" s="202"/>
      <c r="L245" s="202"/>
      <c r="M245" s="202"/>
    </row>
    <row r="246" spans="1:13" ht="24.75" thickBot="1" x14ac:dyDescent="0.25">
      <c r="A246" s="381"/>
      <c r="B246" s="69" t="s">
        <v>5</v>
      </c>
      <c r="C246" s="69" t="s">
        <v>6</v>
      </c>
      <c r="D246" s="69" t="s">
        <v>6</v>
      </c>
      <c r="E246" s="69" t="s">
        <v>6</v>
      </c>
      <c r="F246" s="199"/>
      <c r="G246" s="199"/>
      <c r="H246" s="199"/>
      <c r="I246" s="199"/>
      <c r="J246" s="202"/>
      <c r="K246" s="202"/>
      <c r="L246" s="202"/>
      <c r="M246" s="202"/>
    </row>
    <row r="247" spans="1:13" ht="12.75" thickBot="1" x14ac:dyDescent="0.25">
      <c r="A247" s="68" t="s">
        <v>8</v>
      </c>
      <c r="B247" s="71"/>
      <c r="C247" s="71">
        <v>6</v>
      </c>
      <c r="D247" s="71"/>
      <c r="E247" s="71"/>
      <c r="F247" s="199"/>
      <c r="G247" s="199"/>
      <c r="H247" s="199"/>
      <c r="I247" s="199"/>
      <c r="J247" s="202"/>
      <c r="K247" s="202"/>
      <c r="L247" s="202"/>
      <c r="M247" s="202"/>
    </row>
    <row r="248" spans="1:13" ht="12.75" thickBot="1" x14ac:dyDescent="0.25">
      <c r="A248" s="68" t="s">
        <v>15</v>
      </c>
      <c r="B248" s="71">
        <f>B266</f>
        <v>0</v>
      </c>
      <c r="C248" s="71">
        <v>400</v>
      </c>
      <c r="D248" s="71">
        <f>D266</f>
        <v>0</v>
      </c>
      <c r="E248" s="71">
        <f>E266</f>
        <v>0</v>
      </c>
      <c r="F248" s="199"/>
      <c r="G248" s="199"/>
      <c r="H248" s="199"/>
      <c r="I248" s="199"/>
      <c r="J248" s="202"/>
      <c r="K248" s="202"/>
      <c r="L248" s="202"/>
      <c r="M248" s="202"/>
    </row>
    <row r="249" spans="1:13" ht="12.75" thickBot="1" x14ac:dyDescent="0.25">
      <c r="A249" s="68" t="s">
        <v>23</v>
      </c>
      <c r="B249" s="71" t="e">
        <f>B248/B247</f>
        <v>#DIV/0!</v>
      </c>
      <c r="C249" s="71">
        <f t="shared" ref="C249:E249" si="52">C248/C247</f>
        <v>66.666666666666671</v>
      </c>
      <c r="D249" s="71" t="e">
        <f t="shared" si="52"/>
        <v>#DIV/0!</v>
      </c>
      <c r="E249" s="71" t="e">
        <f t="shared" si="52"/>
        <v>#DIV/0!</v>
      </c>
      <c r="F249" s="199"/>
      <c r="G249" s="199"/>
      <c r="H249" s="199"/>
      <c r="I249" s="199"/>
      <c r="J249" s="202"/>
      <c r="K249" s="202"/>
      <c r="L249" s="202"/>
      <c r="M249" s="202"/>
    </row>
    <row r="250" spans="1:13" ht="12.75" thickBot="1" x14ac:dyDescent="0.25">
      <c r="A250" s="68" t="s">
        <v>16</v>
      </c>
      <c r="B250" s="132" t="s">
        <v>22</v>
      </c>
      <c r="C250" s="72" t="e">
        <f>C247/B247-1</f>
        <v>#DIV/0!</v>
      </c>
      <c r="D250" s="72">
        <f t="shared" ref="D250:E252" si="53">D247/C247-1</f>
        <v>-1</v>
      </c>
      <c r="E250" s="72" t="e">
        <f t="shared" si="53"/>
        <v>#DIV/0!</v>
      </c>
      <c r="F250" s="199"/>
      <c r="G250" s="199"/>
      <c r="H250" s="199"/>
      <c r="I250" s="199"/>
      <c r="J250" s="202"/>
      <c r="K250" s="202"/>
      <c r="L250" s="202"/>
      <c r="M250" s="202"/>
    </row>
    <row r="251" spans="1:13" ht="12.75" thickBot="1" x14ac:dyDescent="0.25">
      <c r="A251" s="68" t="s">
        <v>17</v>
      </c>
      <c r="B251" s="132" t="s">
        <v>22</v>
      </c>
      <c r="C251" s="72" t="e">
        <f>C248/B248-1</f>
        <v>#DIV/0!</v>
      </c>
      <c r="D251" s="72">
        <f t="shared" si="53"/>
        <v>-1</v>
      </c>
      <c r="E251" s="72" t="e">
        <f t="shared" si="53"/>
        <v>#DIV/0!</v>
      </c>
      <c r="F251" s="199"/>
      <c r="G251" s="199"/>
      <c r="H251" s="199"/>
      <c r="I251" s="199"/>
      <c r="J251" s="202"/>
      <c r="K251" s="202"/>
      <c r="L251" s="202"/>
      <c r="M251" s="202"/>
    </row>
    <row r="252" spans="1:13" ht="24.75" thickBot="1" x14ac:dyDescent="0.25">
      <c r="A252" s="68" t="s">
        <v>18</v>
      </c>
      <c r="B252" s="132" t="s">
        <v>22</v>
      </c>
      <c r="C252" s="72" t="e">
        <f>C249/B249-1</f>
        <v>#DIV/0!</v>
      </c>
      <c r="D252" s="72" t="e">
        <f t="shared" si="53"/>
        <v>#DIV/0!</v>
      </c>
      <c r="E252" s="72" t="e">
        <f t="shared" si="53"/>
        <v>#DIV/0!</v>
      </c>
      <c r="F252" s="199"/>
      <c r="G252" s="199"/>
      <c r="H252" s="199"/>
      <c r="I252" s="199"/>
      <c r="J252" s="202"/>
      <c r="K252" s="202"/>
      <c r="L252" s="202"/>
      <c r="M252" s="202"/>
    </row>
    <row r="253" spans="1:13" ht="12.75" thickBot="1" x14ac:dyDescent="0.25">
      <c r="A253" s="377" t="s">
        <v>204</v>
      </c>
      <c r="B253" s="378"/>
      <c r="C253" s="378"/>
      <c r="D253" s="378"/>
      <c r="E253" s="379"/>
      <c r="F253" s="199"/>
      <c r="G253" s="199"/>
      <c r="H253" s="199"/>
      <c r="I253" s="199"/>
      <c r="J253" s="202"/>
      <c r="K253" s="202"/>
      <c r="L253" s="202"/>
      <c r="M253" s="202"/>
    </row>
    <row r="254" spans="1:13" x14ac:dyDescent="0.2">
      <c r="A254" s="380"/>
      <c r="B254" s="65">
        <v>2018</v>
      </c>
      <c r="C254" s="65">
        <v>2019</v>
      </c>
      <c r="D254" s="65">
        <v>2020</v>
      </c>
      <c r="E254" s="65">
        <v>2021</v>
      </c>
      <c r="F254" s="199"/>
      <c r="G254" s="199"/>
      <c r="H254" s="199"/>
      <c r="I254" s="199"/>
      <c r="J254" s="202"/>
      <c r="K254" s="202"/>
      <c r="L254" s="202"/>
      <c r="M254" s="202"/>
    </row>
    <row r="255" spans="1:13" ht="24.75" thickBot="1" x14ac:dyDescent="0.25">
      <c r="A255" s="381"/>
      <c r="B255" s="69" t="s">
        <v>5</v>
      </c>
      <c r="C255" s="69" t="s">
        <v>6</v>
      </c>
      <c r="D255" s="69" t="s">
        <v>6</v>
      </c>
      <c r="E255" s="69" t="s">
        <v>6</v>
      </c>
      <c r="F255" s="199"/>
      <c r="G255" s="199"/>
      <c r="H255" s="199"/>
      <c r="I255" s="199"/>
      <c r="J255" s="202"/>
      <c r="K255" s="202"/>
      <c r="L255" s="202"/>
      <c r="M255" s="202"/>
    </row>
    <row r="256" spans="1:13" ht="12.75" thickBot="1" x14ac:dyDescent="0.25">
      <c r="A256" s="216" t="s">
        <v>34</v>
      </c>
      <c r="B256" s="70">
        <f>B257+B258+B259+B260</f>
        <v>0</v>
      </c>
      <c r="C256" s="70">
        <f t="shared" ref="C256:E256" si="54">C257+C258+C259+C260</f>
        <v>0</v>
      </c>
      <c r="D256" s="70">
        <f t="shared" si="54"/>
        <v>0</v>
      </c>
      <c r="E256" s="70">
        <f t="shared" si="54"/>
        <v>0</v>
      </c>
      <c r="F256" s="199"/>
      <c r="G256" s="199"/>
      <c r="H256" s="199"/>
      <c r="I256" s="199"/>
      <c r="J256" s="202"/>
      <c r="K256" s="202"/>
      <c r="L256" s="202"/>
      <c r="M256" s="202"/>
    </row>
    <row r="257" spans="1:13" ht="12.75" thickBot="1" x14ac:dyDescent="0.25">
      <c r="A257" s="217" t="s">
        <v>47</v>
      </c>
      <c r="B257" s="70"/>
      <c r="C257" s="70"/>
      <c r="D257" s="70"/>
      <c r="E257" s="70"/>
      <c r="F257" s="199"/>
      <c r="G257" s="199"/>
      <c r="H257" s="199"/>
      <c r="I257" s="199"/>
      <c r="J257" s="202"/>
      <c r="K257" s="202"/>
      <c r="L257" s="202"/>
      <c r="M257" s="202"/>
    </row>
    <row r="258" spans="1:13" ht="12.75" thickBot="1" x14ac:dyDescent="0.25">
      <c r="A258" s="217" t="s">
        <v>86</v>
      </c>
      <c r="B258" s="70"/>
      <c r="C258" s="70"/>
      <c r="D258" s="70"/>
      <c r="E258" s="70"/>
      <c r="F258" s="199"/>
      <c r="G258" s="199"/>
      <c r="H258" s="199"/>
      <c r="I258" s="199"/>
      <c r="J258" s="202"/>
      <c r="K258" s="202"/>
      <c r="L258" s="202"/>
      <c r="M258" s="202"/>
    </row>
    <row r="259" spans="1:13" ht="12.75" thickBot="1" x14ac:dyDescent="0.25">
      <c r="A259" s="217" t="s">
        <v>87</v>
      </c>
      <c r="B259" s="70"/>
      <c r="C259" s="70"/>
      <c r="D259" s="70"/>
      <c r="E259" s="70"/>
      <c r="F259" s="199"/>
      <c r="G259" s="199"/>
      <c r="H259" s="199"/>
      <c r="I259" s="199"/>
      <c r="J259" s="202"/>
      <c r="K259" s="202"/>
      <c r="L259" s="202"/>
      <c r="M259" s="202"/>
    </row>
    <row r="260" spans="1:13" ht="12.75" thickBot="1" x14ac:dyDescent="0.25">
      <c r="A260" s="217" t="s">
        <v>88</v>
      </c>
      <c r="B260" s="70"/>
      <c r="C260" s="70"/>
      <c r="D260" s="70"/>
      <c r="E260" s="70"/>
      <c r="F260" s="199"/>
      <c r="G260" s="199"/>
      <c r="H260" s="199"/>
      <c r="I260" s="199"/>
      <c r="J260" s="202"/>
      <c r="K260" s="202"/>
      <c r="L260" s="202"/>
      <c r="M260" s="202"/>
    </row>
    <row r="261" spans="1:13" ht="12.75" thickBot="1" x14ac:dyDescent="0.25">
      <c r="A261" s="216" t="s">
        <v>35</v>
      </c>
      <c r="B261" s="237">
        <f>B262+B263+B264+B265</f>
        <v>0</v>
      </c>
      <c r="C261" s="237">
        <f t="shared" ref="C261:E261" si="55">C262+C263+C264+C265</f>
        <v>400</v>
      </c>
      <c r="D261" s="237">
        <f t="shared" si="55"/>
        <v>0</v>
      </c>
      <c r="E261" s="237">
        <f t="shared" si="55"/>
        <v>0</v>
      </c>
      <c r="F261" s="199"/>
      <c r="G261" s="199"/>
      <c r="H261" s="199"/>
      <c r="I261" s="199"/>
      <c r="J261" s="202"/>
      <c r="K261" s="202"/>
      <c r="L261" s="202"/>
      <c r="M261" s="202"/>
    </row>
    <row r="262" spans="1:13" ht="12.75" thickBot="1" x14ac:dyDescent="0.25">
      <c r="A262" s="217" t="s">
        <v>47</v>
      </c>
      <c r="B262" s="237"/>
      <c r="C262" s="237"/>
      <c r="D262" s="237"/>
      <c r="E262" s="237"/>
      <c r="F262" s="199"/>
      <c r="G262" s="199"/>
      <c r="H262" s="199"/>
      <c r="I262" s="199"/>
      <c r="J262" s="202"/>
      <c r="K262" s="202"/>
      <c r="L262" s="202"/>
      <c r="M262" s="202"/>
    </row>
    <row r="263" spans="1:13" ht="12.75" thickBot="1" x14ac:dyDescent="0.25">
      <c r="A263" s="217" t="s">
        <v>86</v>
      </c>
      <c r="B263" s="237"/>
      <c r="C263" s="70"/>
      <c r="D263" s="70"/>
      <c r="E263" s="70"/>
      <c r="F263" s="199"/>
      <c r="G263" s="199"/>
      <c r="H263" s="199"/>
      <c r="I263" s="199"/>
      <c r="J263" s="202"/>
      <c r="K263" s="202"/>
      <c r="L263" s="202"/>
      <c r="M263" s="202"/>
    </row>
    <row r="264" spans="1:13" ht="12.75" thickBot="1" x14ac:dyDescent="0.25">
      <c r="A264" s="217" t="s">
        <v>87</v>
      </c>
      <c r="B264" s="237"/>
      <c r="C264" s="70"/>
      <c r="D264" s="70"/>
      <c r="E264" s="70"/>
      <c r="F264" s="199"/>
      <c r="G264" s="199"/>
      <c r="H264" s="199"/>
      <c r="I264" s="199"/>
      <c r="J264" s="202"/>
      <c r="K264" s="202"/>
      <c r="L264" s="202"/>
      <c r="M264" s="202"/>
    </row>
    <row r="265" spans="1:13" ht="12.75" thickBot="1" x14ac:dyDescent="0.25">
      <c r="A265" s="217" t="s">
        <v>88</v>
      </c>
      <c r="B265" s="237"/>
      <c r="C265" s="70">
        <v>400</v>
      </c>
      <c r="D265" s="70"/>
      <c r="E265" s="70"/>
      <c r="F265" s="199"/>
      <c r="G265" s="199"/>
      <c r="H265" s="199"/>
      <c r="I265" s="199"/>
      <c r="J265" s="202"/>
      <c r="K265" s="202"/>
      <c r="L265" s="202"/>
      <c r="M265" s="202"/>
    </row>
    <row r="266" spans="1:13" ht="12.75" thickBot="1" x14ac:dyDescent="0.25">
      <c r="A266" s="238" t="s">
        <v>53</v>
      </c>
      <c r="B266" s="237">
        <f>B256+B261</f>
        <v>0</v>
      </c>
      <c r="C266" s="237">
        <f t="shared" ref="C266:E266" si="56">C256+C261</f>
        <v>400</v>
      </c>
      <c r="D266" s="237">
        <f t="shared" si="56"/>
        <v>0</v>
      </c>
      <c r="E266" s="237">
        <f t="shared" si="56"/>
        <v>0</v>
      </c>
      <c r="F266" s="199"/>
      <c r="G266" s="199"/>
      <c r="H266" s="199"/>
      <c r="I266" s="199"/>
      <c r="J266" s="202"/>
      <c r="K266" s="202"/>
      <c r="L266" s="202"/>
      <c r="M266" s="202"/>
    </row>
    <row r="267" spans="1:13" ht="12.75" thickBot="1" x14ac:dyDescent="0.25">
      <c r="A267" s="382" t="s">
        <v>32</v>
      </c>
      <c r="B267" s="383"/>
      <c r="C267" s="383"/>
      <c r="D267" s="383"/>
      <c r="E267" s="384"/>
      <c r="F267" s="199"/>
      <c r="G267" s="199"/>
      <c r="H267" s="199"/>
      <c r="I267" s="199"/>
      <c r="J267" s="202"/>
      <c r="K267" s="202"/>
      <c r="L267" s="202"/>
      <c r="M267" s="202"/>
    </row>
    <row r="268" spans="1:13" ht="12.75" thickBot="1" x14ac:dyDescent="0.25">
      <c r="A268" s="382" t="s">
        <v>36</v>
      </c>
      <c r="B268" s="383"/>
      <c r="C268" s="383"/>
      <c r="D268" s="383"/>
      <c r="E268" s="384"/>
      <c r="F268" s="199"/>
      <c r="G268" s="199"/>
      <c r="H268" s="199"/>
      <c r="I268" s="199"/>
      <c r="J268" s="202"/>
      <c r="K268" s="202"/>
      <c r="L268" s="202"/>
      <c r="M268" s="202"/>
    </row>
    <row r="269" spans="1:13" ht="24.75" thickBot="1" x14ac:dyDescent="0.25">
      <c r="A269" s="212" t="s">
        <v>148</v>
      </c>
      <c r="B269" s="403" t="s">
        <v>268</v>
      </c>
      <c r="C269" s="408"/>
      <c r="D269" s="408"/>
      <c r="E269" s="404"/>
      <c r="F269" s="199"/>
      <c r="G269" s="199"/>
      <c r="H269" s="199"/>
      <c r="I269" s="199"/>
      <c r="J269" s="202"/>
      <c r="K269" s="202"/>
      <c r="L269" s="202"/>
      <c r="M269" s="202"/>
    </row>
    <row r="270" spans="1:13" ht="120.75" thickBot="1" x14ac:dyDescent="0.25">
      <c r="A270" s="212" t="s">
        <v>95</v>
      </c>
      <c r="B270" s="74" t="s">
        <v>269</v>
      </c>
      <c r="C270" s="239" t="s">
        <v>84</v>
      </c>
      <c r="D270" s="403" t="s">
        <v>95</v>
      </c>
      <c r="E270" s="404"/>
      <c r="F270" s="199"/>
      <c r="G270" s="199"/>
      <c r="H270" s="199"/>
      <c r="I270" s="199"/>
      <c r="J270" s="202"/>
      <c r="K270" s="202"/>
      <c r="L270" s="202"/>
      <c r="M270" s="202"/>
    </row>
    <row r="271" spans="1:13" ht="12.75" thickBot="1" x14ac:dyDescent="0.25">
      <c r="A271" s="68" t="s">
        <v>9</v>
      </c>
      <c r="B271" s="394" t="s">
        <v>184</v>
      </c>
      <c r="C271" s="395"/>
      <c r="D271" s="395"/>
      <c r="E271" s="396"/>
      <c r="F271" s="199"/>
      <c r="G271" s="199"/>
      <c r="H271" s="199"/>
      <c r="I271" s="199"/>
      <c r="J271" s="202"/>
      <c r="K271" s="202"/>
      <c r="L271" s="202"/>
      <c r="M271" s="202"/>
    </row>
    <row r="272" spans="1:13" ht="12.75" thickBot="1" x14ac:dyDescent="0.25">
      <c r="A272" s="68" t="s">
        <v>14</v>
      </c>
      <c r="B272" s="397" t="s">
        <v>172</v>
      </c>
      <c r="C272" s="398"/>
      <c r="D272" s="398"/>
      <c r="E272" s="399"/>
      <c r="F272" s="199"/>
      <c r="G272" s="199"/>
      <c r="H272" s="199"/>
      <c r="I272" s="199"/>
      <c r="J272" s="202"/>
      <c r="K272" s="202"/>
      <c r="L272" s="202"/>
      <c r="M272" s="202"/>
    </row>
    <row r="273" spans="1:13" x14ac:dyDescent="0.2">
      <c r="A273" s="380"/>
      <c r="B273" s="65">
        <v>2019</v>
      </c>
      <c r="C273" s="65">
        <v>2020</v>
      </c>
      <c r="D273" s="65">
        <v>2021</v>
      </c>
      <c r="E273" s="65">
        <v>2022</v>
      </c>
      <c r="F273" s="199"/>
      <c r="G273" s="199"/>
      <c r="H273" s="199"/>
      <c r="I273" s="199"/>
      <c r="J273" s="202"/>
      <c r="K273" s="202"/>
      <c r="L273" s="202"/>
      <c r="M273" s="202"/>
    </row>
    <row r="274" spans="1:13" ht="24.75" thickBot="1" x14ac:dyDescent="0.25">
      <c r="A274" s="381"/>
      <c r="B274" s="69" t="s">
        <v>5</v>
      </c>
      <c r="C274" s="69" t="s">
        <v>6</v>
      </c>
      <c r="D274" s="69" t="s">
        <v>6</v>
      </c>
      <c r="E274" s="69" t="s">
        <v>6</v>
      </c>
      <c r="F274" s="199"/>
      <c r="G274" s="199"/>
      <c r="H274" s="199"/>
      <c r="I274" s="199"/>
      <c r="J274" s="202"/>
      <c r="K274" s="202"/>
      <c r="L274" s="202"/>
      <c r="M274" s="202"/>
    </row>
    <row r="275" spans="1:13" ht="12.75" thickBot="1" x14ac:dyDescent="0.25">
      <c r="A275" s="68" t="s">
        <v>8</v>
      </c>
      <c r="B275" s="71">
        <v>1</v>
      </c>
      <c r="C275" s="71"/>
      <c r="D275" s="71"/>
      <c r="E275" s="71"/>
      <c r="F275" s="199"/>
      <c r="G275" s="199"/>
      <c r="H275" s="199"/>
      <c r="I275" s="199"/>
      <c r="J275" s="202"/>
      <c r="K275" s="202"/>
      <c r="L275" s="202"/>
      <c r="M275" s="202"/>
    </row>
    <row r="276" spans="1:13" ht="12.75" thickBot="1" x14ac:dyDescent="0.25">
      <c r="A276" s="68" t="s">
        <v>15</v>
      </c>
      <c r="B276" s="71">
        <v>5000</v>
      </c>
      <c r="C276" s="71">
        <v>0</v>
      </c>
      <c r="D276" s="71">
        <f t="shared" ref="D276:E276" si="57">D294</f>
        <v>0</v>
      </c>
      <c r="E276" s="71">
        <f t="shared" si="57"/>
        <v>0</v>
      </c>
      <c r="F276" s="199"/>
      <c r="G276" s="199"/>
      <c r="H276" s="199"/>
      <c r="I276" s="199"/>
      <c r="J276" s="202"/>
      <c r="K276" s="202"/>
      <c r="L276" s="202"/>
      <c r="M276" s="202"/>
    </row>
    <row r="277" spans="1:13" ht="12.75" thickBot="1" x14ac:dyDescent="0.25">
      <c r="A277" s="68" t="s">
        <v>23</v>
      </c>
      <c r="B277" s="71">
        <f>B276/B275</f>
        <v>5000</v>
      </c>
      <c r="C277" s="71" t="e">
        <f t="shared" ref="C277:E277" si="58">C276/C275</f>
        <v>#DIV/0!</v>
      </c>
      <c r="D277" s="71" t="e">
        <f t="shared" si="58"/>
        <v>#DIV/0!</v>
      </c>
      <c r="E277" s="71" t="e">
        <f t="shared" si="58"/>
        <v>#DIV/0!</v>
      </c>
      <c r="F277" s="199"/>
      <c r="G277" s="199"/>
      <c r="H277" s="199"/>
      <c r="I277" s="199"/>
      <c r="J277" s="202"/>
      <c r="K277" s="202"/>
      <c r="L277" s="202"/>
      <c r="M277" s="202"/>
    </row>
    <row r="278" spans="1:13" ht="12.75" thickBot="1" x14ac:dyDescent="0.25">
      <c r="A278" s="68" t="s">
        <v>16</v>
      </c>
      <c r="B278" s="132" t="s">
        <v>22</v>
      </c>
      <c r="C278" s="72">
        <f>C275/B275-1</f>
        <v>-1</v>
      </c>
      <c r="D278" s="72" t="e">
        <f t="shared" ref="D278:E280" si="59">D275/C275-1</f>
        <v>#DIV/0!</v>
      </c>
      <c r="E278" s="72" t="e">
        <f t="shared" si="59"/>
        <v>#DIV/0!</v>
      </c>
      <c r="F278" s="199"/>
      <c r="G278" s="199"/>
      <c r="H278" s="199"/>
      <c r="I278" s="199"/>
      <c r="J278" s="202"/>
      <c r="K278" s="202"/>
      <c r="L278" s="202"/>
      <c r="M278" s="202"/>
    </row>
    <row r="279" spans="1:13" ht="12.75" thickBot="1" x14ac:dyDescent="0.25">
      <c r="A279" s="68" t="s">
        <v>17</v>
      </c>
      <c r="B279" s="132" t="s">
        <v>22</v>
      </c>
      <c r="C279" s="72">
        <f>C276/B276-1</f>
        <v>-1</v>
      </c>
      <c r="D279" s="72" t="e">
        <f t="shared" si="59"/>
        <v>#DIV/0!</v>
      </c>
      <c r="E279" s="72" t="e">
        <f t="shared" si="59"/>
        <v>#DIV/0!</v>
      </c>
      <c r="F279" s="199"/>
      <c r="G279" s="199"/>
      <c r="H279" s="199"/>
      <c r="I279" s="199"/>
      <c r="J279" s="202"/>
      <c r="K279" s="202"/>
      <c r="L279" s="202"/>
      <c r="M279" s="202"/>
    </row>
    <row r="280" spans="1:13" ht="24.75" thickBot="1" x14ac:dyDescent="0.25">
      <c r="A280" s="68" t="s">
        <v>18</v>
      </c>
      <c r="B280" s="132" t="s">
        <v>22</v>
      </c>
      <c r="C280" s="72" t="e">
        <f>C277/B277-1</f>
        <v>#DIV/0!</v>
      </c>
      <c r="D280" s="72" t="e">
        <f t="shared" si="59"/>
        <v>#DIV/0!</v>
      </c>
      <c r="E280" s="72" t="e">
        <f t="shared" si="59"/>
        <v>#DIV/0!</v>
      </c>
      <c r="F280" s="199"/>
      <c r="G280" s="199"/>
      <c r="H280" s="199"/>
      <c r="I280" s="199"/>
      <c r="J280" s="202"/>
      <c r="K280" s="202"/>
      <c r="L280" s="202"/>
      <c r="M280" s="202"/>
    </row>
    <row r="281" spans="1:13" ht="12.75" thickBot="1" x14ac:dyDescent="0.25">
      <c r="A281" s="377" t="s">
        <v>203</v>
      </c>
      <c r="B281" s="378"/>
      <c r="C281" s="378"/>
      <c r="D281" s="378"/>
      <c r="E281" s="379"/>
      <c r="F281" s="199"/>
      <c r="G281" s="199"/>
      <c r="H281" s="199"/>
      <c r="I281" s="199"/>
      <c r="J281" s="202"/>
      <c r="K281" s="202"/>
      <c r="L281" s="202"/>
      <c r="M281" s="202"/>
    </row>
    <row r="282" spans="1:13" x14ac:dyDescent="0.2">
      <c r="A282" s="380"/>
      <c r="B282" s="65">
        <v>2019</v>
      </c>
      <c r="C282" s="65">
        <v>2020</v>
      </c>
      <c r="D282" s="65">
        <v>2021</v>
      </c>
      <c r="E282" s="65">
        <v>2022</v>
      </c>
      <c r="F282" s="199"/>
      <c r="G282" s="199"/>
      <c r="H282" s="199"/>
      <c r="I282" s="199"/>
      <c r="J282" s="202"/>
      <c r="K282" s="202"/>
      <c r="L282" s="202"/>
      <c r="M282" s="202"/>
    </row>
    <row r="283" spans="1:13" ht="24.75" thickBot="1" x14ac:dyDescent="0.25">
      <c r="A283" s="381"/>
      <c r="B283" s="69" t="s">
        <v>5</v>
      </c>
      <c r="C283" s="69" t="s">
        <v>6</v>
      </c>
      <c r="D283" s="69" t="s">
        <v>6</v>
      </c>
      <c r="E283" s="69" t="s">
        <v>6</v>
      </c>
      <c r="F283" s="199"/>
      <c r="G283" s="199"/>
      <c r="H283" s="199"/>
      <c r="I283" s="199"/>
      <c r="J283" s="202"/>
      <c r="K283" s="202"/>
      <c r="L283" s="202"/>
      <c r="M283" s="202"/>
    </row>
    <row r="284" spans="1:13" ht="12.75" thickBot="1" x14ac:dyDescent="0.25">
      <c r="A284" s="216" t="s">
        <v>34</v>
      </c>
      <c r="B284" s="70">
        <f>B285+B286+B287+B288</f>
        <v>5000</v>
      </c>
      <c r="C284" s="70">
        <f t="shared" ref="C284:E284" si="60">C285+C286+C287+C288</f>
        <v>0</v>
      </c>
      <c r="D284" s="70">
        <f t="shared" si="60"/>
        <v>0</v>
      </c>
      <c r="E284" s="70">
        <f t="shared" si="60"/>
        <v>0</v>
      </c>
      <c r="F284" s="199"/>
      <c r="G284" s="199"/>
      <c r="H284" s="199"/>
      <c r="I284" s="199"/>
      <c r="J284" s="202"/>
      <c r="K284" s="202"/>
      <c r="L284" s="202"/>
      <c r="M284" s="202"/>
    </row>
    <row r="285" spans="1:13" ht="12.75" thickBot="1" x14ac:dyDescent="0.25">
      <c r="A285" s="217" t="s">
        <v>47</v>
      </c>
      <c r="B285" s="70">
        <v>5000</v>
      </c>
      <c r="C285" s="70"/>
      <c r="D285" s="70"/>
      <c r="E285" s="70"/>
      <c r="F285" s="199"/>
      <c r="G285" s="199"/>
      <c r="H285" s="199"/>
      <c r="I285" s="199"/>
      <c r="J285" s="202"/>
      <c r="K285" s="202"/>
      <c r="L285" s="202"/>
      <c r="M285" s="202"/>
    </row>
    <row r="286" spans="1:13" ht="12.75" thickBot="1" x14ac:dyDescent="0.25">
      <c r="A286" s="217" t="s">
        <v>86</v>
      </c>
      <c r="B286" s="70"/>
      <c r="C286" s="70"/>
      <c r="D286" s="70"/>
      <c r="E286" s="70"/>
      <c r="F286" s="199"/>
      <c r="G286" s="199"/>
      <c r="H286" s="199"/>
      <c r="I286" s="199"/>
      <c r="J286" s="202"/>
      <c r="K286" s="202"/>
      <c r="L286" s="202"/>
      <c r="M286" s="202"/>
    </row>
    <row r="287" spans="1:13" ht="12.75" thickBot="1" x14ac:dyDescent="0.25">
      <c r="A287" s="217" t="s">
        <v>87</v>
      </c>
      <c r="B287" s="70"/>
      <c r="C287" s="70"/>
      <c r="D287" s="70"/>
      <c r="E287" s="70"/>
      <c r="F287" s="199"/>
      <c r="G287" s="199"/>
      <c r="H287" s="199"/>
      <c r="I287" s="199"/>
      <c r="J287" s="202"/>
      <c r="K287" s="202"/>
      <c r="L287" s="202"/>
      <c r="M287" s="202"/>
    </row>
    <row r="288" spans="1:13" ht="12.75" thickBot="1" x14ac:dyDescent="0.25">
      <c r="A288" s="217" t="s">
        <v>88</v>
      </c>
      <c r="B288" s="70"/>
      <c r="C288" s="70"/>
      <c r="D288" s="70"/>
      <c r="E288" s="70"/>
      <c r="F288" s="199"/>
      <c r="G288" s="199"/>
      <c r="H288" s="199"/>
      <c r="I288" s="199"/>
      <c r="J288" s="202"/>
      <c r="K288" s="202"/>
      <c r="L288" s="202"/>
      <c r="M288" s="202"/>
    </row>
    <row r="289" spans="1:13" ht="12.75" thickBot="1" x14ac:dyDescent="0.25">
      <c r="A289" s="216" t="s">
        <v>35</v>
      </c>
      <c r="B289" s="237">
        <f>B290+B291+B292+B293</f>
        <v>0</v>
      </c>
      <c r="C289" s="237">
        <f t="shared" ref="C289:E289" si="61">C290+C291+C292+C293</f>
        <v>0</v>
      </c>
      <c r="D289" s="237">
        <f t="shared" si="61"/>
        <v>0</v>
      </c>
      <c r="E289" s="237">
        <f t="shared" si="61"/>
        <v>0</v>
      </c>
      <c r="F289" s="199"/>
      <c r="G289" s="199"/>
      <c r="H289" s="199"/>
      <c r="I289" s="199"/>
      <c r="J289" s="202"/>
      <c r="K289" s="202"/>
      <c r="L289" s="202"/>
      <c r="M289" s="202"/>
    </row>
    <row r="290" spans="1:13" ht="12.75" thickBot="1" x14ac:dyDescent="0.25">
      <c r="A290" s="217" t="s">
        <v>47</v>
      </c>
      <c r="B290" s="237"/>
      <c r="C290" s="237">
        <v>0</v>
      </c>
      <c r="D290" s="237"/>
      <c r="E290" s="237"/>
      <c r="F290" s="199"/>
      <c r="G290" s="199"/>
      <c r="H290" s="199"/>
      <c r="I290" s="199"/>
      <c r="J290" s="202"/>
      <c r="K290" s="202"/>
      <c r="L290" s="202"/>
      <c r="M290" s="202"/>
    </row>
    <row r="291" spans="1:13" ht="12.75" thickBot="1" x14ac:dyDescent="0.25">
      <c r="A291" s="217" t="s">
        <v>86</v>
      </c>
      <c r="B291" s="237"/>
      <c r="C291" s="237"/>
      <c r="D291" s="237"/>
      <c r="E291" s="237"/>
      <c r="F291" s="199"/>
      <c r="G291" s="199"/>
      <c r="H291" s="199"/>
      <c r="I291" s="199"/>
      <c r="J291" s="202"/>
      <c r="K291" s="202"/>
      <c r="L291" s="202"/>
      <c r="M291" s="202"/>
    </row>
    <row r="292" spans="1:13" ht="12.75" thickBot="1" x14ac:dyDescent="0.25">
      <c r="A292" s="217" t="s">
        <v>87</v>
      </c>
      <c r="B292" s="237"/>
      <c r="C292" s="237"/>
      <c r="D292" s="237"/>
      <c r="E292" s="237"/>
      <c r="F292" s="199"/>
      <c r="G292" s="199"/>
      <c r="H292" s="199"/>
      <c r="I292" s="199"/>
      <c r="J292" s="202"/>
      <c r="K292" s="202"/>
      <c r="L292" s="202"/>
      <c r="M292" s="202"/>
    </row>
    <row r="293" spans="1:13" ht="12.75" thickBot="1" x14ac:dyDescent="0.25">
      <c r="A293" s="217" t="s">
        <v>88</v>
      </c>
      <c r="B293" s="237"/>
      <c r="C293" s="237"/>
      <c r="D293" s="237"/>
      <c r="E293" s="237"/>
      <c r="F293" s="199"/>
      <c r="G293" s="199"/>
      <c r="H293" s="199"/>
      <c r="I293" s="199"/>
      <c r="J293" s="202"/>
      <c r="K293" s="202"/>
      <c r="L293" s="202"/>
      <c r="M293" s="202"/>
    </row>
    <row r="294" spans="1:13" ht="12.75" thickBot="1" x14ac:dyDescent="0.25">
      <c r="A294" s="223" t="s">
        <v>30</v>
      </c>
      <c r="B294" s="237">
        <f>B284+B289</f>
        <v>5000</v>
      </c>
      <c r="C294" s="237">
        <f t="shared" ref="C294:E294" si="62">C284+C289</f>
        <v>0</v>
      </c>
      <c r="D294" s="237">
        <f t="shared" si="62"/>
        <v>0</v>
      </c>
      <c r="E294" s="237">
        <f t="shared" si="62"/>
        <v>0</v>
      </c>
      <c r="F294" s="199"/>
      <c r="G294" s="199"/>
      <c r="H294" s="199"/>
      <c r="I294" s="199"/>
      <c r="J294" s="202"/>
      <c r="K294" s="202"/>
      <c r="L294" s="202"/>
      <c r="M294" s="202"/>
    </row>
    <row r="295" spans="1:13" ht="24.75" thickBot="1" x14ac:dyDescent="0.25">
      <c r="A295" s="212" t="s">
        <v>148</v>
      </c>
      <c r="B295" s="405" t="s">
        <v>170</v>
      </c>
      <c r="C295" s="406"/>
      <c r="D295" s="406"/>
      <c r="E295" s="407"/>
      <c r="F295" s="199"/>
      <c r="G295" s="199"/>
      <c r="H295" s="199"/>
      <c r="I295" s="199"/>
      <c r="J295" s="202"/>
      <c r="K295" s="202"/>
      <c r="L295" s="202"/>
      <c r="M295" s="202"/>
    </row>
    <row r="296" spans="1:13" ht="72.75" thickBot="1" x14ac:dyDescent="0.25">
      <c r="A296" s="212" t="s">
        <v>270</v>
      </c>
      <c r="B296" s="74" t="s">
        <v>271</v>
      </c>
      <c r="C296" s="239" t="s">
        <v>272</v>
      </c>
      <c r="D296" s="397" t="s">
        <v>270</v>
      </c>
      <c r="E296" s="399"/>
      <c r="F296" s="199"/>
      <c r="G296" s="199"/>
      <c r="H296" s="199"/>
      <c r="I296" s="199"/>
      <c r="J296" s="202"/>
      <c r="K296" s="202"/>
      <c r="L296" s="202"/>
      <c r="M296" s="202"/>
    </row>
    <row r="297" spans="1:13" ht="12.75" thickBot="1" x14ac:dyDescent="0.25">
      <c r="A297" s="68" t="s">
        <v>9</v>
      </c>
      <c r="B297" s="371" t="s">
        <v>271</v>
      </c>
      <c r="C297" s="372"/>
      <c r="D297" s="372"/>
      <c r="E297" s="373"/>
      <c r="F297" s="199"/>
      <c r="G297" s="199"/>
      <c r="H297" s="199"/>
      <c r="I297" s="199"/>
      <c r="J297" s="202"/>
      <c r="K297" s="202"/>
      <c r="L297" s="202"/>
      <c r="M297" s="202"/>
    </row>
    <row r="298" spans="1:13" ht="12.75" thickBot="1" x14ac:dyDescent="0.25">
      <c r="A298" s="68" t="s">
        <v>14</v>
      </c>
      <c r="B298" s="397" t="s">
        <v>172</v>
      </c>
      <c r="C298" s="398"/>
      <c r="D298" s="398"/>
      <c r="E298" s="399"/>
      <c r="F298" s="199"/>
      <c r="G298" s="199"/>
      <c r="H298" s="199"/>
      <c r="I298" s="199"/>
      <c r="J298" s="202"/>
      <c r="K298" s="202"/>
      <c r="L298" s="202"/>
      <c r="M298" s="202"/>
    </row>
    <row r="299" spans="1:13" x14ac:dyDescent="0.2">
      <c r="A299" s="380"/>
      <c r="B299" s="65">
        <v>2019</v>
      </c>
      <c r="C299" s="65">
        <v>2020</v>
      </c>
      <c r="D299" s="65">
        <v>2021</v>
      </c>
      <c r="E299" s="65">
        <v>2022</v>
      </c>
      <c r="F299" s="199"/>
      <c r="G299" s="199"/>
      <c r="H299" s="199"/>
      <c r="I299" s="199"/>
      <c r="J299" s="202"/>
      <c r="K299" s="202"/>
      <c r="L299" s="202"/>
      <c r="M299" s="202"/>
    </row>
    <row r="300" spans="1:13" ht="24.75" thickBot="1" x14ac:dyDescent="0.25">
      <c r="A300" s="381"/>
      <c r="B300" s="69" t="s">
        <v>5</v>
      </c>
      <c r="C300" s="69" t="s">
        <v>6</v>
      </c>
      <c r="D300" s="69" t="s">
        <v>6</v>
      </c>
      <c r="E300" s="69" t="s">
        <v>6</v>
      </c>
      <c r="F300" s="199"/>
      <c r="G300" s="199"/>
      <c r="H300" s="199"/>
      <c r="I300" s="199"/>
      <c r="J300" s="202"/>
      <c r="K300" s="202"/>
      <c r="L300" s="202"/>
      <c r="M300" s="202"/>
    </row>
    <row r="301" spans="1:13" ht="12.75" thickBot="1" x14ac:dyDescent="0.25">
      <c r="A301" s="68" t="s">
        <v>8</v>
      </c>
      <c r="B301" s="71">
        <v>1</v>
      </c>
      <c r="C301" s="71"/>
      <c r="D301" s="71"/>
      <c r="E301" s="71"/>
      <c r="F301" s="199"/>
      <c r="G301" s="199"/>
      <c r="H301" s="199"/>
      <c r="I301" s="199"/>
      <c r="J301" s="202"/>
      <c r="K301" s="202"/>
      <c r="L301" s="202"/>
      <c r="M301" s="202"/>
    </row>
    <row r="302" spans="1:13" ht="12.75" thickBot="1" x14ac:dyDescent="0.25">
      <c r="A302" s="68" t="s">
        <v>15</v>
      </c>
      <c r="B302" s="71">
        <v>30000</v>
      </c>
      <c r="C302" s="71">
        <v>0</v>
      </c>
      <c r="D302" s="71">
        <f t="shared" ref="D302:E302" si="63">D320</f>
        <v>0</v>
      </c>
      <c r="E302" s="71">
        <f t="shared" si="63"/>
        <v>0</v>
      </c>
      <c r="F302" s="199"/>
      <c r="G302" s="199"/>
      <c r="H302" s="199"/>
      <c r="I302" s="199"/>
      <c r="J302" s="202"/>
      <c r="K302" s="202"/>
      <c r="L302" s="202"/>
      <c r="M302" s="202"/>
    </row>
    <row r="303" spans="1:13" ht="12.75" thickBot="1" x14ac:dyDescent="0.25">
      <c r="A303" s="68" t="s">
        <v>23</v>
      </c>
      <c r="B303" s="71">
        <f>B302/B301</f>
        <v>30000</v>
      </c>
      <c r="C303" s="71" t="e">
        <f t="shared" ref="C303:E303" si="64">C302/C301</f>
        <v>#DIV/0!</v>
      </c>
      <c r="D303" s="71" t="e">
        <f t="shared" si="64"/>
        <v>#DIV/0!</v>
      </c>
      <c r="E303" s="71" t="e">
        <f t="shared" si="64"/>
        <v>#DIV/0!</v>
      </c>
      <c r="F303" s="199"/>
      <c r="G303" s="199"/>
      <c r="H303" s="199"/>
      <c r="I303" s="199"/>
      <c r="J303" s="202"/>
      <c r="K303" s="202"/>
      <c r="L303" s="202"/>
      <c r="M303" s="202"/>
    </row>
    <row r="304" spans="1:13" ht="12.75" thickBot="1" x14ac:dyDescent="0.25">
      <c r="A304" s="68" t="s">
        <v>16</v>
      </c>
      <c r="B304" s="132" t="s">
        <v>22</v>
      </c>
      <c r="C304" s="72">
        <f>C301/B301-1</f>
        <v>-1</v>
      </c>
      <c r="D304" s="72" t="e">
        <f t="shared" ref="D304:E306" si="65">D301/C301-1</f>
        <v>#DIV/0!</v>
      </c>
      <c r="E304" s="72" t="e">
        <f t="shared" si="65"/>
        <v>#DIV/0!</v>
      </c>
      <c r="F304" s="199"/>
      <c r="G304" s="199"/>
      <c r="H304" s="199"/>
      <c r="I304" s="199"/>
      <c r="J304" s="202"/>
      <c r="K304" s="202"/>
      <c r="L304" s="202"/>
      <c r="M304" s="202"/>
    </row>
    <row r="305" spans="1:13" ht="12.75" thickBot="1" x14ac:dyDescent="0.25">
      <c r="A305" s="68" t="s">
        <v>17</v>
      </c>
      <c r="B305" s="132" t="s">
        <v>22</v>
      </c>
      <c r="C305" s="72">
        <f>C302/B302-1</f>
        <v>-1</v>
      </c>
      <c r="D305" s="72" t="e">
        <f t="shared" si="65"/>
        <v>#DIV/0!</v>
      </c>
      <c r="E305" s="72" t="e">
        <f t="shared" si="65"/>
        <v>#DIV/0!</v>
      </c>
      <c r="F305" s="199"/>
      <c r="G305" s="199"/>
      <c r="H305" s="199"/>
      <c r="I305" s="199"/>
      <c r="J305" s="202"/>
      <c r="K305" s="202"/>
      <c r="L305" s="202"/>
      <c r="M305" s="202"/>
    </row>
    <row r="306" spans="1:13" ht="24.75" thickBot="1" x14ac:dyDescent="0.25">
      <c r="A306" s="68" t="s">
        <v>18</v>
      </c>
      <c r="B306" s="132" t="s">
        <v>22</v>
      </c>
      <c r="C306" s="72" t="e">
        <f>C303/B303-1</f>
        <v>#DIV/0!</v>
      </c>
      <c r="D306" s="72" t="e">
        <f t="shared" si="65"/>
        <v>#DIV/0!</v>
      </c>
      <c r="E306" s="72" t="e">
        <f t="shared" si="65"/>
        <v>#DIV/0!</v>
      </c>
      <c r="F306" s="199"/>
      <c r="G306" s="199"/>
      <c r="H306" s="199"/>
      <c r="I306" s="199"/>
      <c r="J306" s="202"/>
      <c r="K306" s="202"/>
      <c r="L306" s="202"/>
      <c r="M306" s="202"/>
    </row>
    <row r="307" spans="1:13" ht="12.75" thickBot="1" x14ac:dyDescent="0.25">
      <c r="A307" s="377" t="s">
        <v>203</v>
      </c>
      <c r="B307" s="378"/>
      <c r="C307" s="378"/>
      <c r="D307" s="378"/>
      <c r="E307" s="379"/>
      <c r="F307" s="199"/>
      <c r="G307" s="199"/>
      <c r="H307" s="199"/>
      <c r="I307" s="199"/>
      <c r="J307" s="202"/>
      <c r="K307" s="202"/>
      <c r="L307" s="202"/>
      <c r="M307" s="202"/>
    </row>
    <row r="308" spans="1:13" x14ac:dyDescent="0.2">
      <c r="A308" s="380"/>
      <c r="B308" s="65">
        <v>2019</v>
      </c>
      <c r="C308" s="65">
        <v>2020</v>
      </c>
      <c r="D308" s="65">
        <v>2021</v>
      </c>
      <c r="E308" s="65">
        <v>2022</v>
      </c>
      <c r="F308" s="199"/>
      <c r="G308" s="199"/>
      <c r="H308" s="199"/>
      <c r="I308" s="199"/>
      <c r="J308" s="202"/>
      <c r="K308" s="202"/>
      <c r="L308" s="202"/>
      <c r="M308" s="202"/>
    </row>
    <row r="309" spans="1:13" ht="24.75" thickBot="1" x14ac:dyDescent="0.25">
      <c r="A309" s="381"/>
      <c r="B309" s="69" t="s">
        <v>5</v>
      </c>
      <c r="C309" s="69" t="s">
        <v>6</v>
      </c>
      <c r="D309" s="69" t="s">
        <v>6</v>
      </c>
      <c r="E309" s="69" t="s">
        <v>6</v>
      </c>
      <c r="F309" s="199"/>
      <c r="G309" s="199"/>
      <c r="H309" s="199"/>
      <c r="I309" s="199"/>
      <c r="J309" s="202"/>
      <c r="K309" s="202"/>
      <c r="L309" s="202"/>
      <c r="M309" s="202"/>
    </row>
    <row r="310" spans="1:13" ht="12.75" thickBot="1" x14ac:dyDescent="0.25">
      <c r="A310" s="216" t="s">
        <v>34</v>
      </c>
      <c r="B310" s="70">
        <f>B311+B312+B313+B314</f>
        <v>0</v>
      </c>
      <c r="C310" s="70">
        <f t="shared" ref="C310:E310" si="66">C311+C312+C313+C314</f>
        <v>0</v>
      </c>
      <c r="D310" s="70">
        <f t="shared" si="66"/>
        <v>0</v>
      </c>
      <c r="E310" s="70">
        <f t="shared" si="66"/>
        <v>0</v>
      </c>
      <c r="F310" s="199"/>
      <c r="G310" s="199"/>
      <c r="H310" s="199"/>
      <c r="I310" s="199"/>
      <c r="J310" s="202"/>
      <c r="K310" s="202"/>
      <c r="L310" s="202"/>
      <c r="M310" s="202"/>
    </row>
    <row r="311" spans="1:13" ht="12.75" thickBot="1" x14ac:dyDescent="0.25">
      <c r="A311" s="217" t="s">
        <v>47</v>
      </c>
      <c r="B311" s="70"/>
      <c r="C311" s="70"/>
      <c r="D311" s="70"/>
      <c r="E311" s="70"/>
      <c r="F311" s="199"/>
      <c r="G311" s="199"/>
      <c r="H311" s="199"/>
      <c r="I311" s="199"/>
      <c r="J311" s="202"/>
      <c r="K311" s="202"/>
      <c r="L311" s="202"/>
      <c r="M311" s="202"/>
    </row>
    <row r="312" spans="1:13" ht="12.75" thickBot="1" x14ac:dyDescent="0.25">
      <c r="A312" s="217" t="s">
        <v>86</v>
      </c>
      <c r="B312" s="70"/>
      <c r="C312" s="70"/>
      <c r="D312" s="70"/>
      <c r="E312" s="70"/>
      <c r="F312" s="199"/>
      <c r="G312" s="199"/>
      <c r="H312" s="199"/>
      <c r="I312" s="199"/>
      <c r="J312" s="202"/>
      <c r="K312" s="202"/>
      <c r="L312" s="202"/>
      <c r="M312" s="202"/>
    </row>
    <row r="313" spans="1:13" ht="12.75" thickBot="1" x14ac:dyDescent="0.25">
      <c r="A313" s="217" t="s">
        <v>87</v>
      </c>
      <c r="B313" s="70"/>
      <c r="C313" s="70"/>
      <c r="D313" s="70"/>
      <c r="E313" s="70"/>
      <c r="F313" s="199"/>
      <c r="G313" s="199"/>
      <c r="H313" s="199"/>
      <c r="I313" s="199"/>
      <c r="J313" s="202"/>
      <c r="K313" s="202"/>
      <c r="L313" s="202"/>
      <c r="M313" s="202"/>
    </row>
    <row r="314" spans="1:13" ht="12.75" thickBot="1" x14ac:dyDescent="0.25">
      <c r="A314" s="217" t="s">
        <v>88</v>
      </c>
      <c r="B314" s="70"/>
      <c r="C314" s="70"/>
      <c r="D314" s="70"/>
      <c r="E314" s="70"/>
      <c r="F314" s="199"/>
      <c r="G314" s="199"/>
      <c r="H314" s="199"/>
      <c r="I314" s="199"/>
      <c r="J314" s="202"/>
      <c r="K314" s="202"/>
      <c r="L314" s="202"/>
      <c r="M314" s="202"/>
    </row>
    <row r="315" spans="1:13" ht="12.75" thickBot="1" x14ac:dyDescent="0.25">
      <c r="A315" s="216" t="s">
        <v>35</v>
      </c>
      <c r="B315" s="237">
        <f>B316+B317+B318+B319</f>
        <v>30000</v>
      </c>
      <c r="C315" s="237">
        <f t="shared" ref="C315:E315" si="67">C316+C317+C318+C319</f>
        <v>0</v>
      </c>
      <c r="D315" s="237">
        <f t="shared" si="67"/>
        <v>0</v>
      </c>
      <c r="E315" s="237">
        <f t="shared" si="67"/>
        <v>0</v>
      </c>
      <c r="F315" s="199"/>
      <c r="G315" s="199"/>
      <c r="H315" s="199"/>
      <c r="I315" s="199"/>
      <c r="J315" s="202"/>
      <c r="K315" s="202"/>
      <c r="L315" s="202"/>
      <c r="M315" s="202"/>
    </row>
    <row r="316" spans="1:13" ht="12.75" thickBot="1" x14ac:dyDescent="0.25">
      <c r="A316" s="217" t="s">
        <v>47</v>
      </c>
      <c r="B316" s="237">
        <v>30000</v>
      </c>
      <c r="C316" s="237">
        <v>0</v>
      </c>
      <c r="D316" s="237"/>
      <c r="E316" s="237"/>
      <c r="F316" s="199"/>
      <c r="G316" s="199"/>
      <c r="H316" s="199"/>
      <c r="I316" s="199"/>
      <c r="J316" s="202"/>
      <c r="K316" s="202"/>
      <c r="L316" s="202"/>
      <c r="M316" s="202"/>
    </row>
    <row r="317" spans="1:13" ht="12.75" thickBot="1" x14ac:dyDescent="0.25">
      <c r="A317" s="217" t="s">
        <v>86</v>
      </c>
      <c r="B317" s="237"/>
      <c r="C317" s="237"/>
      <c r="D317" s="237"/>
      <c r="E317" s="237"/>
      <c r="F317" s="199"/>
      <c r="G317" s="199"/>
      <c r="H317" s="199"/>
      <c r="I317" s="199"/>
      <c r="J317" s="202"/>
      <c r="K317" s="202"/>
      <c r="L317" s="202"/>
      <c r="M317" s="202"/>
    </row>
    <row r="318" spans="1:13" ht="12.75" thickBot="1" x14ac:dyDescent="0.25">
      <c r="A318" s="217" t="s">
        <v>87</v>
      </c>
      <c r="B318" s="237"/>
      <c r="C318" s="237"/>
      <c r="D318" s="237"/>
      <c r="E318" s="237"/>
      <c r="F318" s="199"/>
      <c r="G318" s="199"/>
      <c r="H318" s="199"/>
      <c r="I318" s="199"/>
      <c r="J318" s="202"/>
      <c r="K318" s="202"/>
      <c r="L318" s="202"/>
      <c r="M318" s="202"/>
    </row>
    <row r="319" spans="1:13" ht="12.75" thickBot="1" x14ac:dyDescent="0.25">
      <c r="A319" s="217" t="s">
        <v>88</v>
      </c>
      <c r="B319" s="237"/>
      <c r="C319" s="237"/>
      <c r="D319" s="237"/>
      <c r="E319" s="237"/>
      <c r="F319" s="199"/>
      <c r="G319" s="199"/>
      <c r="H319" s="199"/>
      <c r="I319" s="199"/>
      <c r="J319" s="202"/>
      <c r="K319" s="202"/>
      <c r="L319" s="202"/>
      <c r="M319" s="202"/>
    </row>
    <row r="320" spans="1:13" ht="12.75" thickBot="1" x14ac:dyDescent="0.25">
      <c r="A320" s="223" t="s">
        <v>30</v>
      </c>
      <c r="B320" s="237">
        <f>B310+B315</f>
        <v>30000</v>
      </c>
      <c r="C320" s="237">
        <f t="shared" ref="C320:E320" si="68">C310+C315</f>
        <v>0</v>
      </c>
      <c r="D320" s="237">
        <f t="shared" si="68"/>
        <v>0</v>
      </c>
      <c r="E320" s="237">
        <f t="shared" si="68"/>
        <v>0</v>
      </c>
      <c r="F320" s="199"/>
      <c r="G320" s="199"/>
      <c r="H320" s="199"/>
      <c r="I320" s="199"/>
      <c r="J320" s="202"/>
      <c r="K320" s="202"/>
      <c r="L320" s="202"/>
      <c r="M320" s="202"/>
    </row>
    <row r="321" spans="1:13" ht="96.75" thickBot="1" x14ac:dyDescent="0.25">
      <c r="A321" s="212" t="s">
        <v>265</v>
      </c>
      <c r="B321" s="74" t="s">
        <v>171</v>
      </c>
      <c r="C321" s="240" t="s">
        <v>84</v>
      </c>
      <c r="D321" s="403"/>
      <c r="E321" s="404"/>
      <c r="F321" s="199"/>
      <c r="G321" s="199"/>
      <c r="H321" s="199"/>
      <c r="I321" s="199"/>
      <c r="J321" s="202"/>
      <c r="K321" s="202"/>
      <c r="L321" s="202"/>
      <c r="M321" s="202"/>
    </row>
    <row r="322" spans="1:13" ht="12.75" thickBot="1" x14ac:dyDescent="0.25">
      <c r="A322" s="68" t="s">
        <v>9</v>
      </c>
      <c r="B322" s="371" t="s">
        <v>171</v>
      </c>
      <c r="C322" s="372"/>
      <c r="D322" s="372"/>
      <c r="E322" s="373"/>
      <c r="F322" s="199"/>
      <c r="G322" s="199"/>
      <c r="H322" s="199"/>
      <c r="I322" s="199"/>
      <c r="J322" s="202"/>
      <c r="K322" s="202"/>
      <c r="L322" s="202"/>
      <c r="M322" s="202"/>
    </row>
    <row r="323" spans="1:13" ht="12.75" thickBot="1" x14ac:dyDescent="0.25">
      <c r="A323" s="68" t="s">
        <v>14</v>
      </c>
      <c r="B323" s="397" t="s">
        <v>172</v>
      </c>
      <c r="C323" s="398"/>
      <c r="D323" s="398"/>
      <c r="E323" s="399"/>
      <c r="F323" s="199"/>
      <c r="G323" s="199"/>
      <c r="H323" s="199"/>
      <c r="I323" s="199"/>
      <c r="J323" s="202"/>
      <c r="K323" s="202"/>
      <c r="L323" s="202"/>
      <c r="M323" s="202"/>
    </row>
    <row r="324" spans="1:13" x14ac:dyDescent="0.2">
      <c r="A324" s="380"/>
      <c r="B324" s="65">
        <v>2019</v>
      </c>
      <c r="C324" s="65">
        <v>2020</v>
      </c>
      <c r="D324" s="65">
        <v>2021</v>
      </c>
      <c r="E324" s="65">
        <v>2022</v>
      </c>
      <c r="F324" s="199"/>
      <c r="G324" s="199"/>
      <c r="H324" s="199"/>
      <c r="I324" s="199"/>
      <c r="J324" s="202"/>
      <c r="K324" s="202"/>
      <c r="L324" s="202"/>
      <c r="M324" s="202"/>
    </row>
    <row r="325" spans="1:13" ht="24.75" thickBot="1" x14ac:dyDescent="0.25">
      <c r="A325" s="381"/>
      <c r="B325" s="69" t="s">
        <v>5</v>
      </c>
      <c r="C325" s="69" t="s">
        <v>6</v>
      </c>
      <c r="D325" s="69" t="s">
        <v>6</v>
      </c>
      <c r="E325" s="69" t="s">
        <v>6</v>
      </c>
      <c r="F325" s="199"/>
      <c r="G325" s="199"/>
      <c r="H325" s="199"/>
      <c r="I325" s="199"/>
      <c r="J325" s="202"/>
      <c r="K325" s="202"/>
      <c r="L325" s="202"/>
      <c r="M325" s="202"/>
    </row>
    <row r="326" spans="1:13" ht="12.75" thickBot="1" x14ac:dyDescent="0.25">
      <c r="A326" s="68" t="s">
        <v>8</v>
      </c>
      <c r="B326" s="71"/>
      <c r="C326" s="71">
        <v>1</v>
      </c>
      <c r="D326" s="71"/>
      <c r="E326" s="71"/>
      <c r="F326" s="199"/>
      <c r="G326" s="199"/>
      <c r="H326" s="199"/>
      <c r="I326" s="199"/>
      <c r="J326" s="202"/>
      <c r="K326" s="202"/>
      <c r="L326" s="202"/>
      <c r="M326" s="202"/>
    </row>
    <row r="327" spans="1:13" ht="12.75" thickBot="1" x14ac:dyDescent="0.25">
      <c r="A327" s="68" t="s">
        <v>15</v>
      </c>
      <c r="B327" s="71">
        <f>B345</f>
        <v>0</v>
      </c>
      <c r="C327" s="71">
        <f>C345</f>
        <v>4000</v>
      </c>
      <c r="D327" s="71">
        <f t="shared" ref="D327:E327" si="69">D345</f>
        <v>0</v>
      </c>
      <c r="E327" s="71">
        <f t="shared" si="69"/>
        <v>0</v>
      </c>
      <c r="F327" s="199"/>
      <c r="G327" s="199"/>
      <c r="H327" s="199"/>
      <c r="I327" s="199"/>
      <c r="J327" s="202"/>
      <c r="K327" s="202"/>
      <c r="L327" s="202"/>
      <c r="M327" s="202"/>
    </row>
    <row r="328" spans="1:13" ht="12.75" thickBot="1" x14ac:dyDescent="0.25">
      <c r="A328" s="68" t="s">
        <v>23</v>
      </c>
      <c r="B328" s="71" t="e">
        <f>B327/B326</f>
        <v>#DIV/0!</v>
      </c>
      <c r="C328" s="71">
        <f t="shared" ref="C328:E328" si="70">C327/C326</f>
        <v>4000</v>
      </c>
      <c r="D328" s="71" t="e">
        <f t="shared" si="70"/>
        <v>#DIV/0!</v>
      </c>
      <c r="E328" s="71" t="e">
        <f t="shared" si="70"/>
        <v>#DIV/0!</v>
      </c>
      <c r="F328" s="199"/>
      <c r="G328" s="199"/>
      <c r="H328" s="199"/>
      <c r="I328" s="199"/>
      <c r="J328" s="202"/>
      <c r="K328" s="202"/>
      <c r="L328" s="202"/>
      <c r="M328" s="202"/>
    </row>
    <row r="329" spans="1:13" ht="12.75" thickBot="1" x14ac:dyDescent="0.25">
      <c r="A329" s="68" t="s">
        <v>16</v>
      </c>
      <c r="B329" s="132" t="s">
        <v>22</v>
      </c>
      <c r="C329" s="72" t="e">
        <f>C326/B326-1</f>
        <v>#DIV/0!</v>
      </c>
      <c r="D329" s="72">
        <f t="shared" ref="D329:E331" si="71">D326/C326-1</f>
        <v>-1</v>
      </c>
      <c r="E329" s="72" t="e">
        <f t="shared" si="71"/>
        <v>#DIV/0!</v>
      </c>
      <c r="F329" s="199"/>
      <c r="G329" s="199"/>
      <c r="H329" s="199"/>
      <c r="I329" s="199"/>
      <c r="J329" s="202"/>
      <c r="K329" s="202"/>
      <c r="L329" s="202"/>
      <c r="M329" s="202"/>
    </row>
    <row r="330" spans="1:13" ht="12.75" thickBot="1" x14ac:dyDescent="0.25">
      <c r="A330" s="68" t="s">
        <v>17</v>
      </c>
      <c r="B330" s="132" t="s">
        <v>22</v>
      </c>
      <c r="C330" s="72" t="e">
        <f>C327/B327-1</f>
        <v>#DIV/0!</v>
      </c>
      <c r="D330" s="72">
        <f t="shared" si="71"/>
        <v>-1</v>
      </c>
      <c r="E330" s="72" t="e">
        <f t="shared" si="71"/>
        <v>#DIV/0!</v>
      </c>
      <c r="F330" s="199"/>
      <c r="G330" s="199"/>
      <c r="H330" s="199"/>
      <c r="I330" s="199"/>
      <c r="J330" s="202"/>
      <c r="K330" s="202"/>
      <c r="L330" s="202"/>
      <c r="M330" s="202"/>
    </row>
    <row r="331" spans="1:13" ht="24.75" thickBot="1" x14ac:dyDescent="0.25">
      <c r="A331" s="68" t="s">
        <v>18</v>
      </c>
      <c r="B331" s="132" t="s">
        <v>22</v>
      </c>
      <c r="C331" s="72" t="e">
        <f>C328/B328-1</f>
        <v>#DIV/0!</v>
      </c>
      <c r="D331" s="72" t="e">
        <f t="shared" si="71"/>
        <v>#DIV/0!</v>
      </c>
      <c r="E331" s="72" t="e">
        <f t="shared" si="71"/>
        <v>#DIV/0!</v>
      </c>
      <c r="F331" s="199"/>
      <c r="G331" s="199"/>
      <c r="H331" s="199"/>
      <c r="I331" s="199"/>
      <c r="J331" s="202"/>
      <c r="K331" s="202"/>
      <c r="L331" s="202"/>
      <c r="M331" s="202"/>
    </row>
    <row r="332" spans="1:13" ht="12.75" thickBot="1" x14ac:dyDescent="0.25">
      <c r="A332" s="377" t="s">
        <v>203</v>
      </c>
      <c r="B332" s="378"/>
      <c r="C332" s="378"/>
      <c r="D332" s="378"/>
      <c r="E332" s="379"/>
      <c r="F332" s="199"/>
      <c r="G332" s="199"/>
      <c r="H332" s="199"/>
      <c r="I332" s="199"/>
      <c r="J332" s="202"/>
      <c r="K332" s="202"/>
      <c r="L332" s="202"/>
      <c r="M332" s="202"/>
    </row>
    <row r="333" spans="1:13" x14ac:dyDescent="0.2">
      <c r="A333" s="380"/>
      <c r="B333" s="65">
        <v>2018</v>
      </c>
      <c r="C333" s="65">
        <v>2019</v>
      </c>
      <c r="D333" s="65">
        <v>2020</v>
      </c>
      <c r="E333" s="65">
        <v>2021</v>
      </c>
      <c r="F333" s="199"/>
      <c r="G333" s="199"/>
      <c r="H333" s="199"/>
      <c r="I333" s="199"/>
      <c r="J333" s="202"/>
      <c r="K333" s="202"/>
      <c r="L333" s="202"/>
      <c r="M333" s="202"/>
    </row>
    <row r="334" spans="1:13" ht="24.75" thickBot="1" x14ac:dyDescent="0.25">
      <c r="A334" s="381"/>
      <c r="B334" s="69" t="s">
        <v>5</v>
      </c>
      <c r="C334" s="69" t="s">
        <v>6</v>
      </c>
      <c r="D334" s="69" t="s">
        <v>6</v>
      </c>
      <c r="E334" s="69" t="s">
        <v>6</v>
      </c>
      <c r="F334" s="199"/>
      <c r="G334" s="199"/>
      <c r="H334" s="199"/>
      <c r="I334" s="199"/>
      <c r="J334" s="202"/>
      <c r="K334" s="202"/>
      <c r="L334" s="202"/>
      <c r="M334" s="202"/>
    </row>
    <row r="335" spans="1:13" ht="12.75" thickBot="1" x14ac:dyDescent="0.25">
      <c r="A335" s="216" t="s">
        <v>34</v>
      </c>
      <c r="B335" s="70">
        <f>B336+B337+B338+B339</f>
        <v>0</v>
      </c>
      <c r="C335" s="70">
        <f t="shared" ref="C335:E335" si="72">C336+C337+C338+C339</f>
        <v>0</v>
      </c>
      <c r="D335" s="70">
        <f t="shared" si="72"/>
        <v>0</v>
      </c>
      <c r="E335" s="70">
        <f t="shared" si="72"/>
        <v>0</v>
      </c>
      <c r="F335" s="199"/>
      <c r="G335" s="199"/>
      <c r="H335" s="199"/>
      <c r="I335" s="199"/>
      <c r="J335" s="202"/>
      <c r="K335" s="202"/>
      <c r="L335" s="202"/>
      <c r="M335" s="202"/>
    </row>
    <row r="336" spans="1:13" ht="12.75" thickBot="1" x14ac:dyDescent="0.25">
      <c r="A336" s="217" t="s">
        <v>47</v>
      </c>
      <c r="B336" s="70"/>
      <c r="C336" s="70"/>
      <c r="D336" s="70"/>
      <c r="E336" s="70"/>
      <c r="F336" s="199"/>
      <c r="G336" s="199"/>
      <c r="H336" s="199"/>
      <c r="I336" s="199"/>
      <c r="J336" s="202"/>
      <c r="K336" s="202"/>
      <c r="L336" s="202"/>
      <c r="M336" s="202"/>
    </row>
    <row r="337" spans="1:13" ht="12.75" thickBot="1" x14ac:dyDescent="0.25">
      <c r="A337" s="217" t="s">
        <v>86</v>
      </c>
      <c r="B337" s="70"/>
      <c r="C337" s="70"/>
      <c r="D337" s="70"/>
      <c r="E337" s="70"/>
      <c r="F337" s="199"/>
      <c r="G337" s="199"/>
      <c r="H337" s="199"/>
      <c r="I337" s="199"/>
      <c r="J337" s="202"/>
      <c r="K337" s="202"/>
      <c r="L337" s="202"/>
      <c r="M337" s="202"/>
    </row>
    <row r="338" spans="1:13" ht="12.75" thickBot="1" x14ac:dyDescent="0.25">
      <c r="A338" s="217" t="s">
        <v>87</v>
      </c>
      <c r="B338" s="70"/>
      <c r="C338" s="70"/>
      <c r="D338" s="70"/>
      <c r="E338" s="70"/>
      <c r="F338" s="199"/>
      <c r="G338" s="199"/>
      <c r="H338" s="199"/>
      <c r="I338" s="199"/>
      <c r="J338" s="202"/>
      <c r="K338" s="202"/>
      <c r="L338" s="202"/>
      <c r="M338" s="202"/>
    </row>
    <row r="339" spans="1:13" ht="12.75" thickBot="1" x14ac:dyDescent="0.25">
      <c r="A339" s="217" t="s">
        <v>88</v>
      </c>
      <c r="B339" s="70"/>
      <c r="C339" s="70"/>
      <c r="D339" s="70"/>
      <c r="E339" s="70"/>
      <c r="F339" s="199"/>
      <c r="G339" s="199"/>
      <c r="H339" s="199"/>
      <c r="I339" s="199"/>
      <c r="J339" s="202"/>
      <c r="K339" s="202"/>
      <c r="L339" s="202"/>
      <c r="M339" s="202"/>
    </row>
    <row r="340" spans="1:13" ht="12.75" thickBot="1" x14ac:dyDescent="0.25">
      <c r="A340" s="216" t="s">
        <v>35</v>
      </c>
      <c r="B340" s="237">
        <f>B341+B342+B343+B344</f>
        <v>0</v>
      </c>
      <c r="C340" s="237">
        <f t="shared" ref="C340:E340" si="73">C341+C342+C343+C344</f>
        <v>4000</v>
      </c>
      <c r="D340" s="237">
        <f t="shared" si="73"/>
        <v>0</v>
      </c>
      <c r="E340" s="237">
        <f t="shared" si="73"/>
        <v>0</v>
      </c>
      <c r="F340" s="199"/>
      <c r="G340" s="199"/>
      <c r="H340" s="199"/>
      <c r="I340" s="199"/>
      <c r="J340" s="202"/>
      <c r="K340" s="202"/>
      <c r="L340" s="202"/>
      <c r="M340" s="202"/>
    </row>
    <row r="341" spans="1:13" ht="12.75" thickBot="1" x14ac:dyDescent="0.25">
      <c r="A341" s="217" t="s">
        <v>47</v>
      </c>
      <c r="B341" s="71"/>
      <c r="C341" s="71">
        <v>4000</v>
      </c>
      <c r="D341" s="70"/>
      <c r="E341" s="70"/>
      <c r="F341" s="199"/>
      <c r="G341" s="199"/>
      <c r="H341" s="199"/>
      <c r="I341" s="199"/>
      <c r="J341" s="202"/>
      <c r="K341" s="202"/>
      <c r="L341" s="202"/>
      <c r="M341" s="202"/>
    </row>
    <row r="342" spans="1:13" ht="12.75" thickBot="1" x14ac:dyDescent="0.25">
      <c r="A342" s="217" t="s">
        <v>86</v>
      </c>
      <c r="B342" s="237"/>
      <c r="C342" s="70"/>
      <c r="D342" s="70"/>
      <c r="E342" s="70"/>
      <c r="F342" s="199"/>
      <c r="G342" s="199"/>
      <c r="H342" s="199"/>
      <c r="I342" s="199"/>
      <c r="J342" s="202"/>
      <c r="K342" s="202"/>
      <c r="L342" s="202"/>
      <c r="M342" s="202"/>
    </row>
    <row r="343" spans="1:13" ht="12.75" thickBot="1" x14ac:dyDescent="0.25">
      <c r="A343" s="217" t="s">
        <v>87</v>
      </c>
      <c r="B343" s="237"/>
      <c r="C343" s="70"/>
      <c r="D343" s="70"/>
      <c r="E343" s="70"/>
      <c r="F343" s="199"/>
      <c r="G343" s="199"/>
      <c r="H343" s="199"/>
      <c r="I343" s="199"/>
      <c r="J343" s="202"/>
      <c r="K343" s="202"/>
      <c r="L343" s="202"/>
      <c r="M343" s="202"/>
    </row>
    <row r="344" spans="1:13" ht="12.75" thickBot="1" x14ac:dyDescent="0.25">
      <c r="A344" s="217" t="s">
        <v>88</v>
      </c>
      <c r="B344" s="237"/>
      <c r="C344" s="70"/>
      <c r="D344" s="70"/>
      <c r="E344" s="70"/>
      <c r="F344" s="199"/>
      <c r="G344" s="199"/>
      <c r="H344" s="199"/>
      <c r="I344" s="199"/>
      <c r="J344" s="202"/>
      <c r="K344" s="202"/>
      <c r="L344" s="202"/>
      <c r="M344" s="202"/>
    </row>
    <row r="345" spans="1:13" ht="12.75" thickBot="1" x14ac:dyDescent="0.25">
      <c r="A345" s="223" t="s">
        <v>30</v>
      </c>
      <c r="B345" s="237">
        <f>B335+B340</f>
        <v>0</v>
      </c>
      <c r="C345" s="237">
        <f>C335+C340</f>
        <v>4000</v>
      </c>
      <c r="D345" s="237">
        <f>D335+D340</f>
        <v>0</v>
      </c>
      <c r="E345" s="237">
        <f>E335+E340</f>
        <v>0</v>
      </c>
      <c r="F345" s="199"/>
      <c r="G345" s="199"/>
      <c r="H345" s="199"/>
      <c r="I345" s="199"/>
      <c r="J345" s="202"/>
      <c r="K345" s="202"/>
      <c r="L345" s="202"/>
      <c r="M345" s="202"/>
    </row>
    <row r="346" spans="1:13" ht="72.75" thickBot="1" x14ac:dyDescent="0.25">
      <c r="A346" s="212" t="s">
        <v>265</v>
      </c>
      <c r="B346" s="74" t="s">
        <v>273</v>
      </c>
      <c r="C346" s="240" t="s">
        <v>84</v>
      </c>
      <c r="D346" s="403"/>
      <c r="E346" s="404"/>
      <c r="F346" s="199"/>
      <c r="G346" s="199"/>
      <c r="H346" s="199"/>
      <c r="I346" s="199"/>
      <c r="J346" s="202"/>
      <c r="K346" s="202"/>
      <c r="L346" s="202"/>
      <c r="M346" s="202"/>
    </row>
    <row r="347" spans="1:13" ht="12.75" thickBot="1" x14ac:dyDescent="0.25">
      <c r="A347" s="68" t="s">
        <v>9</v>
      </c>
      <c r="B347" s="371" t="s">
        <v>187</v>
      </c>
      <c r="C347" s="372"/>
      <c r="D347" s="372"/>
      <c r="E347" s="373"/>
      <c r="F347" s="199"/>
      <c r="G347" s="199"/>
      <c r="H347" s="199"/>
      <c r="I347" s="199"/>
      <c r="J347" s="202"/>
      <c r="K347" s="202"/>
      <c r="L347" s="202"/>
      <c r="M347" s="202"/>
    </row>
    <row r="348" spans="1:13" ht="12.75" thickBot="1" x14ac:dyDescent="0.25">
      <c r="A348" s="68" t="s">
        <v>14</v>
      </c>
      <c r="B348" s="397" t="s">
        <v>172</v>
      </c>
      <c r="C348" s="398"/>
      <c r="D348" s="398"/>
      <c r="E348" s="399"/>
      <c r="F348" s="199"/>
      <c r="G348" s="199"/>
      <c r="H348" s="199"/>
      <c r="I348" s="199"/>
      <c r="J348" s="202"/>
      <c r="K348" s="202"/>
      <c r="L348" s="202"/>
      <c r="M348" s="202"/>
    </row>
    <row r="349" spans="1:13" x14ac:dyDescent="0.2">
      <c r="A349" s="380"/>
      <c r="B349" s="65">
        <v>2019</v>
      </c>
      <c r="C349" s="65">
        <v>2020</v>
      </c>
      <c r="D349" s="65">
        <v>2021</v>
      </c>
      <c r="E349" s="65">
        <v>2022</v>
      </c>
      <c r="F349" s="199"/>
      <c r="G349" s="199"/>
      <c r="H349" s="199"/>
      <c r="I349" s="199"/>
      <c r="J349" s="202"/>
      <c r="K349" s="202"/>
      <c r="L349" s="202"/>
      <c r="M349" s="202"/>
    </row>
    <row r="350" spans="1:13" ht="24.75" thickBot="1" x14ac:dyDescent="0.25">
      <c r="A350" s="381"/>
      <c r="B350" s="69" t="s">
        <v>5</v>
      </c>
      <c r="C350" s="69" t="s">
        <v>6</v>
      </c>
      <c r="D350" s="69" t="s">
        <v>6</v>
      </c>
      <c r="E350" s="69" t="s">
        <v>6</v>
      </c>
      <c r="F350" s="199"/>
      <c r="G350" s="199"/>
      <c r="H350" s="199"/>
      <c r="I350" s="199"/>
      <c r="J350" s="202"/>
      <c r="K350" s="202"/>
      <c r="L350" s="202"/>
      <c r="M350" s="202"/>
    </row>
    <row r="351" spans="1:13" ht="12.75" thickBot="1" x14ac:dyDescent="0.25">
      <c r="A351" s="68" t="s">
        <v>8</v>
      </c>
      <c r="B351" s="132"/>
      <c r="C351" s="132"/>
      <c r="D351" s="132">
        <v>1</v>
      </c>
      <c r="E351" s="68"/>
      <c r="F351" s="199"/>
      <c r="G351" s="199"/>
      <c r="H351" s="199"/>
      <c r="I351" s="199"/>
      <c r="J351" s="202"/>
      <c r="K351" s="202"/>
      <c r="L351" s="202"/>
      <c r="M351" s="202"/>
    </row>
    <row r="352" spans="1:13" ht="12.75" thickBot="1" x14ac:dyDescent="0.25">
      <c r="A352" s="68" t="s">
        <v>15</v>
      </c>
      <c r="B352" s="71">
        <f>B370</f>
        <v>0</v>
      </c>
      <c r="C352" s="71">
        <f t="shared" ref="C352:E352" si="74">C370</f>
        <v>0</v>
      </c>
      <c r="D352" s="71">
        <f t="shared" si="74"/>
        <v>7500</v>
      </c>
      <c r="E352" s="71">
        <f t="shared" si="74"/>
        <v>0</v>
      </c>
      <c r="F352" s="199"/>
      <c r="G352" s="199"/>
      <c r="H352" s="199"/>
      <c r="I352" s="199"/>
      <c r="J352" s="202"/>
      <c r="K352" s="202"/>
      <c r="L352" s="202"/>
      <c r="M352" s="202"/>
    </row>
    <row r="353" spans="1:13" ht="12.75" thickBot="1" x14ac:dyDescent="0.25">
      <c r="A353" s="68" t="s">
        <v>23</v>
      </c>
      <c r="B353" s="71" t="e">
        <f>B352/B351</f>
        <v>#DIV/0!</v>
      </c>
      <c r="C353" s="71" t="e">
        <f t="shared" ref="C353:E353" si="75">C352/C351</f>
        <v>#DIV/0!</v>
      </c>
      <c r="D353" s="71">
        <f t="shared" si="75"/>
        <v>7500</v>
      </c>
      <c r="E353" s="71" t="e">
        <f t="shared" si="75"/>
        <v>#DIV/0!</v>
      </c>
      <c r="F353" s="199"/>
      <c r="G353" s="199"/>
      <c r="H353" s="199"/>
      <c r="I353" s="199"/>
      <c r="J353" s="202"/>
      <c r="K353" s="202"/>
      <c r="L353" s="202"/>
      <c r="M353" s="202"/>
    </row>
    <row r="354" spans="1:13" ht="12.75" thickBot="1" x14ac:dyDescent="0.25">
      <c r="A354" s="68" t="s">
        <v>16</v>
      </c>
      <c r="B354" s="132" t="s">
        <v>22</v>
      </c>
      <c r="C354" s="72" t="e">
        <f>C351/B351-1</f>
        <v>#DIV/0!</v>
      </c>
      <c r="D354" s="72" t="e">
        <f t="shared" ref="D354:E356" si="76">D351/C351-1</f>
        <v>#DIV/0!</v>
      </c>
      <c r="E354" s="72">
        <f t="shared" si="76"/>
        <v>-1</v>
      </c>
      <c r="F354" s="199"/>
      <c r="G354" s="199"/>
      <c r="H354" s="199"/>
      <c r="I354" s="199"/>
      <c r="J354" s="202"/>
      <c r="K354" s="202"/>
      <c r="L354" s="202"/>
      <c r="M354" s="202"/>
    </row>
    <row r="355" spans="1:13" ht="12.75" thickBot="1" x14ac:dyDescent="0.25">
      <c r="A355" s="68" t="s">
        <v>17</v>
      </c>
      <c r="B355" s="132" t="s">
        <v>22</v>
      </c>
      <c r="C355" s="72" t="e">
        <f>C352/B352-1</f>
        <v>#DIV/0!</v>
      </c>
      <c r="D355" s="72" t="e">
        <f t="shared" si="76"/>
        <v>#DIV/0!</v>
      </c>
      <c r="E355" s="72">
        <f t="shared" si="76"/>
        <v>-1</v>
      </c>
      <c r="F355" s="199"/>
      <c r="G355" s="199"/>
      <c r="H355" s="199"/>
      <c r="I355" s="199"/>
      <c r="J355" s="202"/>
      <c r="K355" s="202"/>
      <c r="L355" s="202"/>
      <c r="M355" s="202"/>
    </row>
    <row r="356" spans="1:13" ht="24.75" thickBot="1" x14ac:dyDescent="0.25">
      <c r="A356" s="68" t="s">
        <v>18</v>
      </c>
      <c r="B356" s="132" t="s">
        <v>22</v>
      </c>
      <c r="C356" s="72" t="e">
        <f>C353/B353-1</f>
        <v>#DIV/0!</v>
      </c>
      <c r="D356" s="72" t="e">
        <f t="shared" si="76"/>
        <v>#DIV/0!</v>
      </c>
      <c r="E356" s="72" t="e">
        <f t="shared" si="76"/>
        <v>#DIV/0!</v>
      </c>
      <c r="F356" s="199"/>
      <c r="G356" s="199"/>
      <c r="H356" s="199"/>
      <c r="I356" s="199"/>
      <c r="J356" s="202"/>
      <c r="K356" s="202"/>
      <c r="L356" s="202"/>
      <c r="M356" s="202"/>
    </row>
    <row r="357" spans="1:13" ht="12.75" thickBot="1" x14ac:dyDescent="0.25">
      <c r="A357" s="377" t="s">
        <v>206</v>
      </c>
      <c r="B357" s="378"/>
      <c r="C357" s="378"/>
      <c r="D357" s="378"/>
      <c r="E357" s="379"/>
      <c r="F357" s="199"/>
      <c r="G357" s="199"/>
      <c r="H357" s="199"/>
      <c r="I357" s="199"/>
      <c r="J357" s="202"/>
      <c r="K357" s="202"/>
      <c r="L357" s="202"/>
      <c r="M357" s="202"/>
    </row>
    <row r="358" spans="1:13" x14ac:dyDescent="0.2">
      <c r="A358" s="380"/>
      <c r="B358" s="65">
        <v>2019</v>
      </c>
      <c r="C358" s="65">
        <v>2020</v>
      </c>
      <c r="D358" s="65">
        <v>2021</v>
      </c>
      <c r="E358" s="65">
        <v>2022</v>
      </c>
      <c r="F358" s="199"/>
      <c r="G358" s="199"/>
      <c r="H358" s="199"/>
      <c r="I358" s="199"/>
      <c r="J358" s="202"/>
      <c r="K358" s="202"/>
      <c r="L358" s="202"/>
      <c r="M358" s="202"/>
    </row>
    <row r="359" spans="1:13" ht="24.75" thickBot="1" x14ac:dyDescent="0.25">
      <c r="A359" s="381"/>
      <c r="B359" s="69" t="s">
        <v>5</v>
      </c>
      <c r="C359" s="69" t="s">
        <v>6</v>
      </c>
      <c r="D359" s="69" t="s">
        <v>6</v>
      </c>
      <c r="E359" s="69" t="s">
        <v>6</v>
      </c>
      <c r="F359" s="199"/>
      <c r="G359" s="199"/>
      <c r="H359" s="199"/>
      <c r="I359" s="199"/>
      <c r="J359" s="202"/>
      <c r="K359" s="202"/>
      <c r="L359" s="202"/>
      <c r="M359" s="202"/>
    </row>
    <row r="360" spans="1:13" ht="12.75" thickBot="1" x14ac:dyDescent="0.25">
      <c r="A360" s="216" t="s">
        <v>34</v>
      </c>
      <c r="B360" s="70">
        <f>B361+B362+B363+B364</f>
        <v>0</v>
      </c>
      <c r="C360" s="70">
        <f t="shared" ref="C360:E360" si="77">C361+C362+C363+C364</f>
        <v>0</v>
      </c>
      <c r="D360" s="70">
        <f t="shared" si="77"/>
        <v>0</v>
      </c>
      <c r="E360" s="70">
        <f t="shared" si="77"/>
        <v>0</v>
      </c>
      <c r="F360" s="199"/>
      <c r="G360" s="199"/>
      <c r="H360" s="199"/>
      <c r="I360" s="199"/>
      <c r="J360" s="202"/>
      <c r="K360" s="202"/>
      <c r="L360" s="202"/>
      <c r="M360" s="202"/>
    </row>
    <row r="361" spans="1:13" ht="12.75" thickBot="1" x14ac:dyDescent="0.25">
      <c r="A361" s="217" t="s">
        <v>47</v>
      </c>
      <c r="B361" s="70"/>
      <c r="C361" s="70"/>
      <c r="D361" s="70"/>
      <c r="E361" s="70"/>
      <c r="F361" s="199"/>
      <c r="G361" s="199"/>
      <c r="H361" s="199"/>
      <c r="I361" s="199"/>
      <c r="J361" s="202"/>
      <c r="K361" s="202"/>
      <c r="L361" s="202"/>
      <c r="M361" s="202"/>
    </row>
    <row r="362" spans="1:13" ht="12.75" thickBot="1" x14ac:dyDescent="0.25">
      <c r="A362" s="217" t="s">
        <v>86</v>
      </c>
      <c r="B362" s="70"/>
      <c r="C362" s="70"/>
      <c r="D362" s="70"/>
      <c r="E362" s="70"/>
      <c r="F362" s="199"/>
      <c r="G362" s="199"/>
      <c r="H362" s="199"/>
      <c r="I362" s="199"/>
      <c r="J362" s="202"/>
      <c r="K362" s="202"/>
      <c r="L362" s="202"/>
      <c r="M362" s="202"/>
    </row>
    <row r="363" spans="1:13" ht="12.75" thickBot="1" x14ac:dyDescent="0.25">
      <c r="A363" s="217" t="s">
        <v>87</v>
      </c>
      <c r="B363" s="70"/>
      <c r="C363" s="70"/>
      <c r="D363" s="70"/>
      <c r="E363" s="70"/>
      <c r="F363" s="199"/>
      <c r="G363" s="199"/>
      <c r="H363" s="199"/>
      <c r="I363" s="199"/>
      <c r="J363" s="202"/>
      <c r="K363" s="202"/>
      <c r="L363" s="202"/>
      <c r="M363" s="202"/>
    </row>
    <row r="364" spans="1:13" ht="12.75" thickBot="1" x14ac:dyDescent="0.25">
      <c r="A364" s="217" t="s">
        <v>88</v>
      </c>
      <c r="B364" s="70"/>
      <c r="C364" s="70"/>
      <c r="D364" s="70"/>
      <c r="E364" s="70"/>
      <c r="F364" s="199"/>
      <c r="G364" s="199"/>
      <c r="H364" s="199"/>
      <c r="I364" s="199"/>
      <c r="J364" s="202"/>
      <c r="K364" s="202"/>
      <c r="L364" s="202"/>
      <c r="M364" s="202"/>
    </row>
    <row r="365" spans="1:13" ht="12.75" thickBot="1" x14ac:dyDescent="0.25">
      <c r="A365" s="216" t="s">
        <v>35</v>
      </c>
      <c r="B365" s="237">
        <f>B366+B367+B368+B369</f>
        <v>0</v>
      </c>
      <c r="C365" s="237">
        <f t="shared" ref="C365:E365" si="78">C366+C367+C368+C369</f>
        <v>0</v>
      </c>
      <c r="D365" s="237">
        <f t="shared" si="78"/>
        <v>7500</v>
      </c>
      <c r="E365" s="237">
        <f t="shared" si="78"/>
        <v>0</v>
      </c>
      <c r="F365" s="199"/>
      <c r="G365" s="199"/>
      <c r="H365" s="199"/>
      <c r="I365" s="199"/>
      <c r="J365" s="202"/>
      <c r="K365" s="202"/>
      <c r="L365" s="202"/>
      <c r="M365" s="202"/>
    </row>
    <row r="366" spans="1:13" ht="12.75" thickBot="1" x14ac:dyDescent="0.25">
      <c r="A366" s="217" t="s">
        <v>47</v>
      </c>
      <c r="B366" s="71">
        <v>0</v>
      </c>
      <c r="C366" s="70">
        <v>0</v>
      </c>
      <c r="D366" s="70">
        <v>7500</v>
      </c>
      <c r="E366" s="70"/>
      <c r="F366" s="199"/>
      <c r="G366" s="199"/>
      <c r="H366" s="199"/>
      <c r="I366" s="199"/>
      <c r="J366" s="202"/>
      <c r="K366" s="202"/>
      <c r="L366" s="202"/>
      <c r="M366" s="202"/>
    </row>
    <row r="367" spans="1:13" ht="12.75" thickBot="1" x14ac:dyDescent="0.25">
      <c r="A367" s="217" t="s">
        <v>86</v>
      </c>
      <c r="B367" s="237"/>
      <c r="C367" s="70"/>
      <c r="D367" s="70"/>
      <c r="E367" s="70"/>
      <c r="F367" s="199"/>
      <c r="G367" s="199"/>
      <c r="H367" s="199"/>
      <c r="I367" s="199"/>
      <c r="J367" s="202"/>
      <c r="K367" s="202"/>
      <c r="L367" s="202"/>
      <c r="M367" s="202"/>
    </row>
    <row r="368" spans="1:13" ht="12.75" thickBot="1" x14ac:dyDescent="0.25">
      <c r="A368" s="217" t="s">
        <v>87</v>
      </c>
      <c r="B368" s="237"/>
      <c r="C368" s="70"/>
      <c r="D368" s="70"/>
      <c r="E368" s="70"/>
      <c r="F368" s="199"/>
      <c r="G368" s="199"/>
      <c r="H368" s="199"/>
      <c r="I368" s="199"/>
      <c r="J368" s="202"/>
      <c r="K368" s="202"/>
      <c r="L368" s="202"/>
      <c r="M368" s="202"/>
    </row>
    <row r="369" spans="1:13" ht="12.75" thickBot="1" x14ac:dyDescent="0.25">
      <c r="A369" s="217" t="s">
        <v>88</v>
      </c>
      <c r="B369" s="237"/>
      <c r="C369" s="70"/>
      <c r="D369" s="70"/>
      <c r="E369" s="70"/>
      <c r="F369" s="199"/>
      <c r="G369" s="199"/>
      <c r="H369" s="199"/>
      <c r="I369" s="199"/>
      <c r="J369" s="202"/>
      <c r="K369" s="202"/>
      <c r="L369" s="202"/>
      <c r="M369" s="202"/>
    </row>
    <row r="370" spans="1:13" ht="12.75" thickBot="1" x14ac:dyDescent="0.25">
      <c r="A370" s="223" t="s">
        <v>186</v>
      </c>
      <c r="B370" s="237">
        <f>B360+B365</f>
        <v>0</v>
      </c>
      <c r="C370" s="237">
        <f t="shared" ref="C370:E370" si="79">C360+C365</f>
        <v>0</v>
      </c>
      <c r="D370" s="237">
        <f t="shared" si="79"/>
        <v>7500</v>
      </c>
      <c r="E370" s="237">
        <f t="shared" si="79"/>
        <v>0</v>
      </c>
      <c r="F370" s="199"/>
      <c r="G370" s="199"/>
      <c r="H370" s="199"/>
      <c r="I370" s="199"/>
      <c r="J370" s="202"/>
      <c r="K370" s="202"/>
      <c r="L370" s="202"/>
      <c r="M370" s="202"/>
    </row>
    <row r="371" spans="1:13" ht="84.75" thickBot="1" x14ac:dyDescent="0.25">
      <c r="A371" s="212" t="s">
        <v>265</v>
      </c>
      <c r="B371" s="240" t="s">
        <v>274</v>
      </c>
      <c r="C371" s="240" t="s">
        <v>84</v>
      </c>
      <c r="D371" s="377"/>
      <c r="E371" s="379"/>
      <c r="F371" s="199"/>
      <c r="G371" s="199"/>
      <c r="H371" s="199"/>
      <c r="I371" s="199"/>
      <c r="J371" s="202"/>
      <c r="K371" s="202"/>
      <c r="L371" s="202"/>
      <c r="M371" s="202"/>
    </row>
    <row r="372" spans="1:13" ht="22.5" customHeight="1" thickBot="1" x14ac:dyDescent="0.25">
      <c r="A372" s="68" t="s">
        <v>9</v>
      </c>
      <c r="B372" s="371" t="s">
        <v>173</v>
      </c>
      <c r="C372" s="372"/>
      <c r="D372" s="372"/>
      <c r="E372" s="373"/>
      <c r="F372" s="199"/>
      <c r="G372" s="199"/>
      <c r="H372" s="199"/>
      <c r="I372" s="199"/>
      <c r="J372" s="202"/>
      <c r="K372" s="202"/>
      <c r="L372" s="202"/>
      <c r="M372" s="202"/>
    </row>
    <row r="373" spans="1:13" ht="12.75" thickBot="1" x14ac:dyDescent="0.25">
      <c r="A373" s="68" t="s">
        <v>14</v>
      </c>
      <c r="B373" s="397" t="s">
        <v>172</v>
      </c>
      <c r="C373" s="398"/>
      <c r="D373" s="398"/>
      <c r="E373" s="399"/>
      <c r="F373" s="199"/>
      <c r="G373" s="199"/>
      <c r="H373" s="199"/>
      <c r="I373" s="199"/>
      <c r="J373" s="202"/>
      <c r="K373" s="202"/>
      <c r="L373" s="202"/>
      <c r="M373" s="202"/>
    </row>
    <row r="374" spans="1:13" x14ac:dyDescent="0.2">
      <c r="A374" s="380"/>
      <c r="B374" s="65">
        <v>2019</v>
      </c>
      <c r="C374" s="65">
        <v>2020</v>
      </c>
      <c r="D374" s="65">
        <v>2021</v>
      </c>
      <c r="E374" s="65">
        <v>2022</v>
      </c>
      <c r="F374" s="199"/>
      <c r="G374" s="199"/>
      <c r="H374" s="199"/>
      <c r="I374" s="199"/>
      <c r="J374" s="202"/>
      <c r="K374" s="202"/>
      <c r="L374" s="202"/>
      <c r="M374" s="202"/>
    </row>
    <row r="375" spans="1:13" ht="24.75" thickBot="1" x14ac:dyDescent="0.25">
      <c r="A375" s="381"/>
      <c r="B375" s="69" t="s">
        <v>5</v>
      </c>
      <c r="C375" s="69" t="s">
        <v>6</v>
      </c>
      <c r="D375" s="69" t="s">
        <v>6</v>
      </c>
      <c r="E375" s="69" t="s">
        <v>6</v>
      </c>
      <c r="F375" s="199"/>
      <c r="G375" s="199"/>
      <c r="H375" s="199"/>
      <c r="I375" s="199"/>
      <c r="J375" s="202"/>
      <c r="K375" s="202"/>
      <c r="L375" s="202"/>
      <c r="M375" s="202"/>
    </row>
    <row r="376" spans="1:13" ht="12.75" thickBot="1" x14ac:dyDescent="0.25">
      <c r="A376" s="68" t="s">
        <v>8</v>
      </c>
      <c r="B376" s="132">
        <v>0</v>
      </c>
      <c r="C376" s="132">
        <v>0</v>
      </c>
      <c r="D376" s="132">
        <v>0</v>
      </c>
      <c r="E376" s="132">
        <v>1</v>
      </c>
      <c r="F376" s="199"/>
      <c r="G376" s="199"/>
      <c r="H376" s="199"/>
      <c r="I376" s="199"/>
      <c r="J376" s="202"/>
      <c r="K376" s="202"/>
      <c r="L376" s="202"/>
      <c r="M376" s="202"/>
    </row>
    <row r="377" spans="1:13" ht="12.75" thickBot="1" x14ac:dyDescent="0.25">
      <c r="A377" s="68" t="s">
        <v>15</v>
      </c>
      <c r="B377" s="71">
        <f t="shared" ref="B377:D377" si="80">B395</f>
        <v>0</v>
      </c>
      <c r="C377" s="71">
        <f t="shared" si="80"/>
        <v>0</v>
      </c>
      <c r="D377" s="71">
        <f t="shared" si="80"/>
        <v>0</v>
      </c>
      <c r="E377" s="71">
        <f>E395</f>
        <v>7500</v>
      </c>
      <c r="F377" s="199"/>
      <c r="G377" s="199"/>
      <c r="H377" s="199"/>
      <c r="I377" s="199"/>
      <c r="J377" s="202"/>
      <c r="K377" s="202"/>
      <c r="L377" s="202"/>
      <c r="M377" s="202"/>
    </row>
    <row r="378" spans="1:13" ht="12.75" thickBot="1" x14ac:dyDescent="0.25">
      <c r="A378" s="68" t="s">
        <v>23</v>
      </c>
      <c r="B378" s="71" t="e">
        <f>B377/B376</f>
        <v>#DIV/0!</v>
      </c>
      <c r="C378" s="71" t="e">
        <f t="shared" ref="C378:E378" si="81">C377/C376</f>
        <v>#DIV/0!</v>
      </c>
      <c r="D378" s="71" t="e">
        <f t="shared" si="81"/>
        <v>#DIV/0!</v>
      </c>
      <c r="E378" s="71">
        <f t="shared" si="81"/>
        <v>7500</v>
      </c>
      <c r="F378" s="199"/>
      <c r="G378" s="199"/>
      <c r="H378" s="199"/>
      <c r="I378" s="199"/>
      <c r="J378" s="202"/>
      <c r="K378" s="202"/>
      <c r="L378" s="202"/>
      <c r="M378" s="202"/>
    </row>
    <row r="379" spans="1:13" ht="12.75" thickBot="1" x14ac:dyDescent="0.25">
      <c r="A379" s="68" t="s">
        <v>16</v>
      </c>
      <c r="B379" s="132" t="s">
        <v>22</v>
      </c>
      <c r="C379" s="72" t="e">
        <f>C376/B376-1</f>
        <v>#DIV/0!</v>
      </c>
      <c r="D379" s="72" t="e">
        <f t="shared" ref="D379:E381" si="82">D376/C376-1</f>
        <v>#DIV/0!</v>
      </c>
      <c r="E379" s="72" t="e">
        <f t="shared" si="82"/>
        <v>#DIV/0!</v>
      </c>
      <c r="F379" s="199"/>
      <c r="G379" s="199"/>
      <c r="H379" s="199"/>
      <c r="I379" s="199"/>
      <c r="J379" s="202"/>
      <c r="K379" s="202"/>
      <c r="L379" s="202"/>
      <c r="M379" s="202"/>
    </row>
    <row r="380" spans="1:13" ht="12.75" thickBot="1" x14ac:dyDescent="0.25">
      <c r="A380" s="68" t="s">
        <v>17</v>
      </c>
      <c r="B380" s="132" t="s">
        <v>22</v>
      </c>
      <c r="C380" s="72" t="e">
        <f>C377/B377-1</f>
        <v>#DIV/0!</v>
      </c>
      <c r="D380" s="72" t="e">
        <f t="shared" si="82"/>
        <v>#DIV/0!</v>
      </c>
      <c r="E380" s="72" t="e">
        <f t="shared" si="82"/>
        <v>#DIV/0!</v>
      </c>
      <c r="F380" s="199"/>
      <c r="G380" s="199"/>
      <c r="H380" s="199"/>
      <c r="I380" s="199"/>
      <c r="J380" s="202"/>
      <c r="K380" s="202"/>
      <c r="L380" s="202"/>
      <c r="M380" s="202"/>
    </row>
    <row r="381" spans="1:13" ht="24.75" thickBot="1" x14ac:dyDescent="0.25">
      <c r="A381" s="68" t="s">
        <v>18</v>
      </c>
      <c r="B381" s="132" t="s">
        <v>22</v>
      </c>
      <c r="C381" s="72" t="e">
        <f>C378/B378-1</f>
        <v>#DIV/0!</v>
      </c>
      <c r="D381" s="72" t="e">
        <f t="shared" si="82"/>
        <v>#DIV/0!</v>
      </c>
      <c r="E381" s="72" t="e">
        <f t="shared" si="82"/>
        <v>#DIV/0!</v>
      </c>
      <c r="F381" s="199"/>
      <c r="G381" s="199"/>
      <c r="H381" s="199"/>
      <c r="I381" s="199"/>
      <c r="J381" s="202"/>
      <c r="K381" s="202"/>
      <c r="L381" s="202"/>
      <c r="M381" s="202"/>
    </row>
    <row r="382" spans="1:13" ht="12.75" thickBot="1" x14ac:dyDescent="0.25">
      <c r="A382" s="377" t="s">
        <v>207</v>
      </c>
      <c r="B382" s="378"/>
      <c r="C382" s="378"/>
      <c r="D382" s="378"/>
      <c r="E382" s="379"/>
      <c r="F382" s="199"/>
      <c r="G382" s="199"/>
      <c r="H382" s="199"/>
      <c r="I382" s="199"/>
      <c r="J382" s="202"/>
      <c r="K382" s="202"/>
      <c r="L382" s="202"/>
      <c r="M382" s="202"/>
    </row>
    <row r="383" spans="1:13" x14ac:dyDescent="0.2">
      <c r="A383" s="380"/>
      <c r="B383" s="65">
        <v>2019</v>
      </c>
      <c r="C383" s="65">
        <v>2020</v>
      </c>
      <c r="D383" s="65">
        <v>2021</v>
      </c>
      <c r="E383" s="65">
        <v>2022</v>
      </c>
      <c r="F383" s="199"/>
      <c r="G383" s="199"/>
      <c r="H383" s="199"/>
      <c r="I383" s="199"/>
      <c r="J383" s="202"/>
      <c r="K383" s="202"/>
      <c r="L383" s="202"/>
      <c r="M383" s="202"/>
    </row>
    <row r="384" spans="1:13" ht="24.75" thickBot="1" x14ac:dyDescent="0.25">
      <c r="A384" s="381"/>
      <c r="B384" s="69" t="s">
        <v>5</v>
      </c>
      <c r="C384" s="69" t="s">
        <v>6</v>
      </c>
      <c r="D384" s="69" t="s">
        <v>6</v>
      </c>
      <c r="E384" s="69" t="s">
        <v>6</v>
      </c>
      <c r="F384" s="199"/>
      <c r="G384" s="199"/>
      <c r="H384" s="199"/>
      <c r="I384" s="199"/>
      <c r="J384" s="202"/>
      <c r="K384" s="202"/>
      <c r="L384" s="202"/>
      <c r="M384" s="202"/>
    </row>
    <row r="385" spans="1:13" ht="12.75" thickBot="1" x14ac:dyDescent="0.25">
      <c r="A385" s="216" t="s">
        <v>34</v>
      </c>
      <c r="B385" s="70">
        <f>B386+B387+B388+B389</f>
        <v>0</v>
      </c>
      <c r="C385" s="70">
        <f t="shared" ref="C385:E385" si="83">C386+C387+C388+C389</f>
        <v>0</v>
      </c>
      <c r="D385" s="70">
        <f t="shared" si="83"/>
        <v>0</v>
      </c>
      <c r="E385" s="70">
        <f t="shared" si="83"/>
        <v>0</v>
      </c>
      <c r="F385" s="199"/>
      <c r="G385" s="199"/>
      <c r="H385" s="199"/>
      <c r="I385" s="199"/>
      <c r="J385" s="202"/>
      <c r="K385" s="202"/>
      <c r="L385" s="202"/>
      <c r="M385" s="202"/>
    </row>
    <row r="386" spans="1:13" ht="12.75" thickBot="1" x14ac:dyDescent="0.25">
      <c r="A386" s="217" t="s">
        <v>47</v>
      </c>
      <c r="B386" s="70"/>
      <c r="C386" s="70"/>
      <c r="D386" s="70"/>
      <c r="E386" s="70"/>
      <c r="F386" s="199"/>
      <c r="G386" s="199"/>
      <c r="H386" s="199"/>
      <c r="I386" s="199"/>
      <c r="J386" s="202"/>
      <c r="K386" s="202"/>
      <c r="L386" s="202"/>
      <c r="M386" s="202"/>
    </row>
    <row r="387" spans="1:13" ht="12.75" thickBot="1" x14ac:dyDescent="0.25">
      <c r="A387" s="217" t="s">
        <v>86</v>
      </c>
      <c r="B387" s="70"/>
      <c r="C387" s="70"/>
      <c r="D387" s="70"/>
      <c r="E387" s="70"/>
      <c r="F387" s="199"/>
      <c r="G387" s="199"/>
      <c r="H387" s="199"/>
      <c r="I387" s="199"/>
      <c r="J387" s="202"/>
      <c r="K387" s="202"/>
      <c r="L387" s="202"/>
      <c r="M387" s="202"/>
    </row>
    <row r="388" spans="1:13" ht="12.75" thickBot="1" x14ac:dyDescent="0.25">
      <c r="A388" s="217" t="s">
        <v>87</v>
      </c>
      <c r="B388" s="70"/>
      <c r="C388" s="70"/>
      <c r="D388" s="70"/>
      <c r="E388" s="70"/>
      <c r="F388" s="199"/>
      <c r="G388" s="199"/>
      <c r="H388" s="199"/>
      <c r="I388" s="199"/>
      <c r="J388" s="202"/>
      <c r="K388" s="202"/>
      <c r="L388" s="202"/>
      <c r="M388" s="202"/>
    </row>
    <row r="389" spans="1:13" ht="12.75" thickBot="1" x14ac:dyDescent="0.25">
      <c r="A389" s="217" t="s">
        <v>88</v>
      </c>
      <c r="B389" s="70"/>
      <c r="C389" s="70"/>
      <c r="D389" s="70"/>
      <c r="E389" s="70"/>
      <c r="F389" s="199"/>
      <c r="G389" s="199"/>
      <c r="H389" s="199"/>
      <c r="I389" s="199"/>
      <c r="J389" s="202"/>
      <c r="K389" s="202"/>
      <c r="L389" s="202"/>
      <c r="M389" s="202"/>
    </row>
    <row r="390" spans="1:13" ht="12.75" thickBot="1" x14ac:dyDescent="0.25">
      <c r="A390" s="216" t="s">
        <v>35</v>
      </c>
      <c r="B390" s="237">
        <f>B391+B392+B393+B394</f>
        <v>0</v>
      </c>
      <c r="C390" s="237">
        <f t="shared" ref="C390:E390" si="84">C391+C392+C393+C394</f>
        <v>0</v>
      </c>
      <c r="D390" s="237">
        <f t="shared" si="84"/>
        <v>0</v>
      </c>
      <c r="E390" s="237">
        <f t="shared" si="84"/>
        <v>7500</v>
      </c>
      <c r="F390" s="199"/>
      <c r="G390" s="199"/>
      <c r="H390" s="199"/>
      <c r="I390" s="199"/>
      <c r="J390" s="202"/>
      <c r="K390" s="202"/>
      <c r="L390" s="202"/>
      <c r="M390" s="202"/>
    </row>
    <row r="391" spans="1:13" ht="12.75" thickBot="1" x14ac:dyDescent="0.25">
      <c r="A391" s="217" t="s">
        <v>47</v>
      </c>
      <c r="B391" s="71">
        <v>0</v>
      </c>
      <c r="C391" s="70"/>
      <c r="D391" s="70"/>
      <c r="E391" s="70">
        <v>7500</v>
      </c>
      <c r="F391" s="199"/>
      <c r="G391" s="199"/>
      <c r="H391" s="199"/>
      <c r="I391" s="199"/>
      <c r="J391" s="202"/>
      <c r="K391" s="202"/>
      <c r="L391" s="202"/>
      <c r="M391" s="202"/>
    </row>
    <row r="392" spans="1:13" ht="12.75" thickBot="1" x14ac:dyDescent="0.25">
      <c r="A392" s="217" t="s">
        <v>86</v>
      </c>
      <c r="B392" s="237"/>
      <c r="C392" s="70"/>
      <c r="D392" s="70"/>
      <c r="E392" s="70"/>
      <c r="F392" s="199"/>
      <c r="G392" s="199"/>
      <c r="H392" s="199"/>
      <c r="I392" s="199"/>
      <c r="J392" s="202"/>
      <c r="K392" s="202"/>
      <c r="L392" s="202"/>
      <c r="M392" s="202"/>
    </row>
    <row r="393" spans="1:13" ht="12.75" thickBot="1" x14ac:dyDescent="0.25">
      <c r="A393" s="217" t="s">
        <v>87</v>
      </c>
      <c r="B393" s="237"/>
      <c r="C393" s="70"/>
      <c r="D393" s="70"/>
      <c r="E393" s="70"/>
      <c r="F393" s="199"/>
      <c r="G393" s="199"/>
      <c r="H393" s="199"/>
      <c r="I393" s="199"/>
      <c r="J393" s="202"/>
      <c r="K393" s="202"/>
      <c r="L393" s="202"/>
      <c r="M393" s="202"/>
    </row>
    <row r="394" spans="1:13" ht="12.75" thickBot="1" x14ac:dyDescent="0.25">
      <c r="A394" s="217" t="s">
        <v>88</v>
      </c>
      <c r="B394" s="237"/>
      <c r="C394" s="70"/>
      <c r="D394" s="70"/>
      <c r="E394" s="70"/>
      <c r="F394" s="199"/>
      <c r="G394" s="199"/>
      <c r="H394" s="199"/>
      <c r="I394" s="199"/>
      <c r="J394" s="202"/>
      <c r="K394" s="202"/>
      <c r="L394" s="202"/>
      <c r="M394" s="202"/>
    </row>
    <row r="395" spans="1:13" ht="12.75" thickBot="1" x14ac:dyDescent="0.25">
      <c r="A395" s="223" t="s">
        <v>69</v>
      </c>
      <c r="B395" s="237">
        <f>B385+B390</f>
        <v>0</v>
      </c>
      <c r="C395" s="237">
        <f t="shared" ref="C395:E395" si="85">C385+C390</f>
        <v>0</v>
      </c>
      <c r="D395" s="237">
        <f t="shared" si="85"/>
        <v>0</v>
      </c>
      <c r="E395" s="237">
        <f t="shared" si="85"/>
        <v>7500</v>
      </c>
      <c r="F395" s="199"/>
      <c r="G395" s="199"/>
      <c r="H395" s="199"/>
      <c r="I395" s="199"/>
      <c r="J395" s="202"/>
      <c r="K395" s="202"/>
      <c r="L395" s="202"/>
      <c r="M395" s="202"/>
    </row>
    <row r="396" spans="1:13" ht="24.75" thickBot="1" x14ac:dyDescent="0.25">
      <c r="A396" s="212" t="s">
        <v>148</v>
      </c>
      <c r="B396" s="400" t="s">
        <v>259</v>
      </c>
      <c r="C396" s="401"/>
      <c r="D396" s="401"/>
      <c r="E396" s="402"/>
      <c r="F396" s="199"/>
      <c r="G396" s="199"/>
      <c r="H396" s="199"/>
      <c r="I396" s="199"/>
      <c r="J396" s="202"/>
      <c r="K396" s="202"/>
      <c r="L396" s="202"/>
      <c r="M396" s="202"/>
    </row>
    <row r="397" spans="1:13" ht="168.75" thickBot="1" x14ac:dyDescent="0.25">
      <c r="A397" s="212" t="s">
        <v>265</v>
      </c>
      <c r="B397" s="240" t="s">
        <v>185</v>
      </c>
      <c r="C397" s="240" t="s">
        <v>84</v>
      </c>
      <c r="D397" s="377"/>
      <c r="E397" s="379"/>
      <c r="F397" s="199"/>
      <c r="G397" s="199"/>
      <c r="H397" s="199"/>
      <c r="I397" s="199"/>
      <c r="J397" s="202"/>
      <c r="K397" s="202"/>
      <c r="L397" s="202"/>
      <c r="M397" s="202"/>
    </row>
    <row r="398" spans="1:13" ht="12.75" thickBot="1" x14ac:dyDescent="0.25">
      <c r="A398" s="68" t="s">
        <v>9</v>
      </c>
      <c r="B398" s="371" t="s">
        <v>185</v>
      </c>
      <c r="C398" s="372"/>
      <c r="D398" s="372"/>
      <c r="E398" s="373"/>
      <c r="F398" s="199"/>
      <c r="G398" s="199"/>
      <c r="H398" s="199"/>
      <c r="I398" s="199"/>
      <c r="J398" s="202"/>
      <c r="K398" s="202"/>
      <c r="L398" s="202"/>
      <c r="M398" s="202"/>
    </row>
    <row r="399" spans="1:13" ht="12.75" thickBot="1" x14ac:dyDescent="0.25">
      <c r="A399" s="68" t="s">
        <v>14</v>
      </c>
      <c r="B399" s="397" t="s">
        <v>172</v>
      </c>
      <c r="C399" s="398"/>
      <c r="D399" s="398"/>
      <c r="E399" s="399"/>
      <c r="F399" s="199"/>
      <c r="G399" s="199"/>
      <c r="H399" s="199"/>
      <c r="I399" s="199"/>
      <c r="J399" s="202"/>
      <c r="K399" s="202"/>
      <c r="L399" s="202"/>
      <c r="M399" s="202"/>
    </row>
    <row r="400" spans="1:13" x14ac:dyDescent="0.2">
      <c r="A400" s="380"/>
      <c r="B400" s="65">
        <v>2019</v>
      </c>
      <c r="C400" s="65">
        <v>2020</v>
      </c>
      <c r="D400" s="65">
        <v>2021</v>
      </c>
      <c r="E400" s="65">
        <v>2022</v>
      </c>
      <c r="F400" s="199"/>
      <c r="G400" s="199"/>
      <c r="H400" s="199"/>
      <c r="I400" s="199"/>
      <c r="J400" s="202"/>
      <c r="K400" s="202"/>
      <c r="L400" s="202"/>
      <c r="M400" s="202"/>
    </row>
    <row r="401" spans="1:13" ht="24.75" thickBot="1" x14ac:dyDescent="0.25">
      <c r="A401" s="381"/>
      <c r="B401" s="69" t="s">
        <v>5</v>
      </c>
      <c r="C401" s="69" t="s">
        <v>6</v>
      </c>
      <c r="D401" s="69" t="s">
        <v>6</v>
      </c>
      <c r="E401" s="69" t="s">
        <v>6</v>
      </c>
      <c r="F401" s="199"/>
      <c r="G401" s="199"/>
      <c r="H401" s="199"/>
      <c r="I401" s="199"/>
      <c r="J401" s="202"/>
      <c r="K401" s="202"/>
      <c r="L401" s="202"/>
      <c r="M401" s="202"/>
    </row>
    <row r="402" spans="1:13" ht="12.75" thickBot="1" x14ac:dyDescent="0.25">
      <c r="A402" s="68" t="s">
        <v>8</v>
      </c>
      <c r="B402" s="132"/>
      <c r="C402" s="132">
        <v>1</v>
      </c>
      <c r="D402" s="68"/>
      <c r="E402" s="68"/>
      <c r="F402" s="199"/>
      <c r="G402" s="199"/>
      <c r="H402" s="199"/>
      <c r="I402" s="199"/>
      <c r="J402" s="202"/>
      <c r="K402" s="202"/>
      <c r="L402" s="202"/>
      <c r="M402" s="202"/>
    </row>
    <row r="403" spans="1:13" ht="12.75" thickBot="1" x14ac:dyDescent="0.25">
      <c r="A403" s="68" t="s">
        <v>15</v>
      </c>
      <c r="B403" s="71"/>
      <c r="C403" s="71">
        <f t="shared" ref="C403:E403" si="86">C421</f>
        <v>1500</v>
      </c>
      <c r="D403" s="71">
        <f t="shared" si="86"/>
        <v>0</v>
      </c>
      <c r="E403" s="71">
        <f t="shared" si="86"/>
        <v>0</v>
      </c>
      <c r="F403" s="199"/>
      <c r="G403" s="199"/>
      <c r="H403" s="199"/>
      <c r="I403" s="199"/>
      <c r="J403" s="202"/>
      <c r="K403" s="202"/>
      <c r="L403" s="202"/>
      <c r="M403" s="202"/>
    </row>
    <row r="404" spans="1:13" ht="12.75" thickBot="1" x14ac:dyDescent="0.25">
      <c r="A404" s="68" t="s">
        <v>23</v>
      </c>
      <c r="B404" s="71" t="e">
        <f>B403/B402</f>
        <v>#DIV/0!</v>
      </c>
      <c r="C404" s="71">
        <f t="shared" ref="C404:E404" si="87">C403/C402</f>
        <v>1500</v>
      </c>
      <c r="D404" s="71" t="e">
        <f t="shared" si="87"/>
        <v>#DIV/0!</v>
      </c>
      <c r="E404" s="71" t="e">
        <f t="shared" si="87"/>
        <v>#DIV/0!</v>
      </c>
      <c r="F404" s="199"/>
      <c r="G404" s="199"/>
      <c r="H404" s="199"/>
      <c r="I404" s="199"/>
      <c r="J404" s="202"/>
      <c r="K404" s="202"/>
      <c r="L404" s="202"/>
      <c r="M404" s="202"/>
    </row>
    <row r="405" spans="1:13" ht="12.75" thickBot="1" x14ac:dyDescent="0.25">
      <c r="A405" s="68" t="s">
        <v>16</v>
      </c>
      <c r="B405" s="132" t="s">
        <v>22</v>
      </c>
      <c r="C405" s="72" t="e">
        <f>C402/B402-1</f>
        <v>#DIV/0!</v>
      </c>
      <c r="D405" s="72">
        <f t="shared" ref="D405:E407" si="88">D402/C402-1</f>
        <v>-1</v>
      </c>
      <c r="E405" s="72" t="e">
        <f t="shared" si="88"/>
        <v>#DIV/0!</v>
      </c>
      <c r="F405" s="199"/>
      <c r="G405" s="199"/>
      <c r="H405" s="199"/>
      <c r="I405" s="199"/>
      <c r="J405" s="202"/>
      <c r="K405" s="202"/>
      <c r="L405" s="202"/>
      <c r="M405" s="202"/>
    </row>
    <row r="406" spans="1:13" ht="12.75" thickBot="1" x14ac:dyDescent="0.25">
      <c r="A406" s="68" t="s">
        <v>17</v>
      </c>
      <c r="B406" s="132" t="s">
        <v>22</v>
      </c>
      <c r="C406" s="72" t="e">
        <f>C403/B403-1</f>
        <v>#DIV/0!</v>
      </c>
      <c r="D406" s="72">
        <f t="shared" si="88"/>
        <v>-1</v>
      </c>
      <c r="E406" s="72" t="e">
        <f t="shared" si="88"/>
        <v>#DIV/0!</v>
      </c>
      <c r="F406" s="199"/>
      <c r="G406" s="199"/>
      <c r="H406" s="199"/>
      <c r="I406" s="199"/>
      <c r="J406" s="202"/>
      <c r="K406" s="202"/>
      <c r="L406" s="202"/>
      <c r="M406" s="202"/>
    </row>
    <row r="407" spans="1:13" ht="24.75" thickBot="1" x14ac:dyDescent="0.25">
      <c r="A407" s="68" t="s">
        <v>18</v>
      </c>
      <c r="B407" s="132" t="s">
        <v>22</v>
      </c>
      <c r="C407" s="72" t="e">
        <f>C404/B404-1</f>
        <v>#DIV/0!</v>
      </c>
      <c r="D407" s="72" t="e">
        <f t="shared" si="88"/>
        <v>#DIV/0!</v>
      </c>
      <c r="E407" s="72" t="e">
        <f t="shared" si="88"/>
        <v>#DIV/0!</v>
      </c>
      <c r="F407" s="199"/>
      <c r="G407" s="199"/>
      <c r="H407" s="199"/>
      <c r="I407" s="199"/>
      <c r="J407" s="202"/>
      <c r="K407" s="202"/>
      <c r="L407" s="202"/>
      <c r="M407" s="202"/>
    </row>
    <row r="408" spans="1:13" ht="12.75" thickBot="1" x14ac:dyDescent="0.25">
      <c r="A408" s="377" t="s">
        <v>205</v>
      </c>
      <c r="B408" s="378"/>
      <c r="C408" s="378"/>
      <c r="D408" s="378"/>
      <c r="E408" s="379"/>
      <c r="F408" s="199"/>
      <c r="G408" s="199"/>
      <c r="H408" s="199"/>
      <c r="I408" s="199"/>
      <c r="J408" s="202"/>
      <c r="K408" s="202"/>
      <c r="L408" s="202"/>
      <c r="M408" s="202"/>
    </row>
    <row r="409" spans="1:13" x14ac:dyDescent="0.2">
      <c r="A409" s="380"/>
      <c r="B409" s="65">
        <v>2019</v>
      </c>
      <c r="C409" s="65">
        <v>2020</v>
      </c>
      <c r="D409" s="65">
        <v>2021</v>
      </c>
      <c r="E409" s="65">
        <v>2022</v>
      </c>
      <c r="F409" s="199"/>
      <c r="G409" s="199"/>
      <c r="H409" s="199"/>
      <c r="I409" s="199"/>
      <c r="J409" s="202"/>
      <c r="K409" s="202"/>
      <c r="L409" s="202"/>
      <c r="M409" s="202"/>
    </row>
    <row r="410" spans="1:13" ht="24.75" thickBot="1" x14ac:dyDescent="0.25">
      <c r="A410" s="381"/>
      <c r="B410" s="69" t="s">
        <v>5</v>
      </c>
      <c r="C410" s="69" t="s">
        <v>6</v>
      </c>
      <c r="D410" s="69" t="s">
        <v>6</v>
      </c>
      <c r="E410" s="69" t="s">
        <v>6</v>
      </c>
      <c r="F410" s="199"/>
      <c r="G410" s="199"/>
      <c r="H410" s="199"/>
      <c r="I410" s="199"/>
      <c r="J410" s="202"/>
      <c r="K410" s="202"/>
      <c r="L410" s="202"/>
      <c r="M410" s="202"/>
    </row>
    <row r="411" spans="1:13" ht="12.75" thickBot="1" x14ac:dyDescent="0.25">
      <c r="A411" s="216" t="s">
        <v>34</v>
      </c>
      <c r="B411" s="70">
        <f>B412+B413+B414+B415</f>
        <v>0</v>
      </c>
      <c r="C411" s="70">
        <f t="shared" ref="C411:E411" si="89">C412+C413+C414+C415</f>
        <v>0</v>
      </c>
      <c r="D411" s="70">
        <f t="shared" si="89"/>
        <v>0</v>
      </c>
      <c r="E411" s="70">
        <f t="shared" si="89"/>
        <v>0</v>
      </c>
      <c r="F411" s="199"/>
      <c r="G411" s="199"/>
      <c r="H411" s="199"/>
      <c r="I411" s="199"/>
      <c r="J411" s="202"/>
      <c r="K411" s="202"/>
      <c r="L411" s="202"/>
      <c r="M411" s="202"/>
    </row>
    <row r="412" spans="1:13" ht="12.75" thickBot="1" x14ac:dyDescent="0.25">
      <c r="A412" s="217" t="s">
        <v>47</v>
      </c>
      <c r="B412" s="70"/>
      <c r="C412" s="70"/>
      <c r="D412" s="70"/>
      <c r="E412" s="70"/>
      <c r="F412" s="199"/>
      <c r="G412" s="199"/>
      <c r="H412" s="199"/>
      <c r="I412" s="199"/>
      <c r="J412" s="202"/>
      <c r="K412" s="202"/>
      <c r="L412" s="202"/>
      <c r="M412" s="202"/>
    </row>
    <row r="413" spans="1:13" ht="12.75" thickBot="1" x14ac:dyDescent="0.25">
      <c r="A413" s="217" t="s">
        <v>86</v>
      </c>
      <c r="B413" s="70"/>
      <c r="C413" s="70"/>
      <c r="D413" s="70"/>
      <c r="E413" s="70"/>
      <c r="F413" s="199"/>
      <c r="G413" s="199"/>
      <c r="H413" s="199"/>
      <c r="I413" s="199"/>
      <c r="J413" s="202"/>
      <c r="K413" s="202"/>
      <c r="L413" s="202"/>
      <c r="M413" s="202"/>
    </row>
    <row r="414" spans="1:13" ht="12.75" thickBot="1" x14ac:dyDescent="0.25">
      <c r="A414" s="217" t="s">
        <v>87</v>
      </c>
      <c r="B414" s="70"/>
      <c r="C414" s="70"/>
      <c r="D414" s="70"/>
      <c r="E414" s="70"/>
      <c r="F414" s="199"/>
      <c r="G414" s="199"/>
      <c r="H414" s="199"/>
      <c r="I414" s="199"/>
      <c r="J414" s="202"/>
      <c r="K414" s="202"/>
      <c r="L414" s="202"/>
      <c r="M414" s="202"/>
    </row>
    <row r="415" spans="1:13" ht="12.75" thickBot="1" x14ac:dyDescent="0.25">
      <c r="A415" s="217" t="s">
        <v>88</v>
      </c>
      <c r="B415" s="70"/>
      <c r="C415" s="70"/>
      <c r="D415" s="70"/>
      <c r="E415" s="70"/>
      <c r="F415" s="199"/>
      <c r="G415" s="199"/>
      <c r="H415" s="199"/>
      <c r="I415" s="199"/>
      <c r="J415" s="202"/>
      <c r="K415" s="202"/>
      <c r="L415" s="202"/>
      <c r="M415" s="202"/>
    </row>
    <row r="416" spans="1:13" ht="12.75" thickBot="1" x14ac:dyDescent="0.25">
      <c r="A416" s="216" t="s">
        <v>35</v>
      </c>
      <c r="B416" s="237">
        <f>B417+B418+B419+B420</f>
        <v>0</v>
      </c>
      <c r="C416" s="237">
        <f t="shared" ref="C416:E416" si="90">C417+C418+C419+C420</f>
        <v>1500</v>
      </c>
      <c r="D416" s="237">
        <f t="shared" si="90"/>
        <v>0</v>
      </c>
      <c r="E416" s="237">
        <f t="shared" si="90"/>
        <v>0</v>
      </c>
      <c r="F416" s="199"/>
      <c r="G416" s="199"/>
      <c r="H416" s="199"/>
      <c r="I416" s="199"/>
      <c r="J416" s="202"/>
      <c r="K416" s="202"/>
      <c r="L416" s="202"/>
      <c r="M416" s="202"/>
    </row>
    <row r="417" spans="1:13" ht="12.75" thickBot="1" x14ac:dyDescent="0.25">
      <c r="A417" s="217" t="s">
        <v>47</v>
      </c>
      <c r="B417" s="71">
        <v>0</v>
      </c>
      <c r="C417" s="71">
        <v>1500</v>
      </c>
      <c r="D417" s="237"/>
      <c r="E417" s="237"/>
      <c r="F417" s="199"/>
      <c r="G417" s="199"/>
      <c r="H417" s="199"/>
      <c r="I417" s="199"/>
      <c r="J417" s="202"/>
      <c r="K417" s="202"/>
      <c r="L417" s="202"/>
      <c r="M417" s="202"/>
    </row>
    <row r="418" spans="1:13" ht="12.75" thickBot="1" x14ac:dyDescent="0.25">
      <c r="A418" s="217" t="s">
        <v>86</v>
      </c>
      <c r="B418" s="237"/>
      <c r="C418" s="237"/>
      <c r="D418" s="237"/>
      <c r="E418" s="237"/>
      <c r="F418" s="199"/>
      <c r="G418" s="199"/>
      <c r="H418" s="199"/>
      <c r="I418" s="199"/>
      <c r="J418" s="202"/>
      <c r="K418" s="202"/>
      <c r="L418" s="202"/>
      <c r="M418" s="202"/>
    </row>
    <row r="419" spans="1:13" ht="12.75" thickBot="1" x14ac:dyDescent="0.25">
      <c r="A419" s="217" t="s">
        <v>87</v>
      </c>
      <c r="B419" s="237"/>
      <c r="C419" s="237"/>
      <c r="D419" s="237"/>
      <c r="E419" s="237"/>
      <c r="F419" s="199"/>
      <c r="G419" s="199"/>
      <c r="H419" s="199"/>
      <c r="I419" s="199"/>
      <c r="J419" s="202"/>
      <c r="K419" s="202"/>
      <c r="L419" s="202"/>
      <c r="M419" s="202"/>
    </row>
    <row r="420" spans="1:13" ht="12.75" thickBot="1" x14ac:dyDescent="0.25">
      <c r="A420" s="217" t="s">
        <v>88</v>
      </c>
      <c r="B420" s="237"/>
      <c r="C420" s="237"/>
      <c r="D420" s="237"/>
      <c r="E420" s="237"/>
      <c r="F420" s="199"/>
      <c r="G420" s="199"/>
      <c r="H420" s="199"/>
      <c r="I420" s="199"/>
      <c r="J420" s="202"/>
      <c r="K420" s="202"/>
      <c r="L420" s="202"/>
      <c r="M420" s="202"/>
    </row>
    <row r="421" spans="1:13" ht="12.75" thickBot="1" x14ac:dyDescent="0.25">
      <c r="A421" s="223" t="s">
        <v>53</v>
      </c>
      <c r="B421" s="237">
        <f>B411+B416</f>
        <v>0</v>
      </c>
      <c r="C421" s="237">
        <f t="shared" ref="C421:E421" si="91">C411+C416</f>
        <v>1500</v>
      </c>
      <c r="D421" s="237">
        <f t="shared" si="91"/>
        <v>0</v>
      </c>
      <c r="E421" s="237">
        <f t="shared" si="91"/>
        <v>0</v>
      </c>
      <c r="F421" s="199"/>
      <c r="G421" s="199"/>
      <c r="H421" s="199"/>
      <c r="I421" s="199"/>
      <c r="J421" s="202"/>
      <c r="K421" s="202"/>
      <c r="L421" s="202"/>
      <c r="M421" s="202"/>
    </row>
    <row r="422" spans="1:13" ht="24.75" thickBot="1" x14ac:dyDescent="0.25">
      <c r="A422" s="207" t="s">
        <v>174</v>
      </c>
      <c r="B422" s="391" t="s">
        <v>175</v>
      </c>
      <c r="C422" s="392"/>
      <c r="D422" s="392"/>
      <c r="E422" s="393"/>
      <c r="F422" s="199"/>
      <c r="G422" s="199"/>
      <c r="H422" s="199"/>
      <c r="I422" s="199"/>
      <c r="J422" s="202"/>
      <c r="K422" s="202"/>
      <c r="L422" s="202"/>
      <c r="M422" s="202"/>
    </row>
    <row r="423" spans="1:13" ht="12.75" thickBot="1" x14ac:dyDescent="0.25">
      <c r="A423" s="371" t="s">
        <v>176</v>
      </c>
      <c r="B423" s="372"/>
      <c r="C423" s="372"/>
      <c r="D423" s="372"/>
      <c r="E423" s="373"/>
      <c r="F423" s="199"/>
      <c r="G423" s="199"/>
      <c r="H423" s="199"/>
      <c r="I423" s="199"/>
      <c r="J423" s="202"/>
      <c r="K423" s="202"/>
      <c r="L423" s="202"/>
      <c r="M423" s="202"/>
    </row>
    <row r="424" spans="1:13" ht="12.75" thickBot="1" x14ac:dyDescent="0.25">
      <c r="A424" s="67"/>
      <c r="B424" s="78"/>
      <c r="C424" s="241" t="s">
        <v>177</v>
      </c>
      <c r="D424" s="241" t="s">
        <v>177</v>
      </c>
      <c r="E424" s="241" t="s">
        <v>177</v>
      </c>
      <c r="F424" s="199"/>
      <c r="G424" s="199"/>
      <c r="H424" s="199"/>
      <c r="I424" s="199"/>
      <c r="J424" s="202"/>
      <c r="K424" s="202"/>
      <c r="L424" s="202"/>
      <c r="M424" s="202"/>
    </row>
    <row r="425" spans="1:13" ht="36.75" thickBot="1" x14ac:dyDescent="0.25">
      <c r="A425" s="74" t="s">
        <v>275</v>
      </c>
      <c r="B425" s="75">
        <v>70</v>
      </c>
      <c r="C425" s="75">
        <v>75</v>
      </c>
      <c r="D425" s="75">
        <v>85</v>
      </c>
      <c r="E425" s="75">
        <v>85</v>
      </c>
      <c r="F425" s="199"/>
      <c r="G425" s="199"/>
      <c r="H425" s="199"/>
      <c r="I425" s="199"/>
      <c r="J425" s="202"/>
      <c r="K425" s="202"/>
      <c r="L425" s="202"/>
      <c r="M425" s="202"/>
    </row>
    <row r="426" spans="1:13" ht="48.75" thickBot="1" x14ac:dyDescent="0.25">
      <c r="A426" s="74" t="s">
        <v>276</v>
      </c>
      <c r="B426" s="77">
        <v>0.35</v>
      </c>
      <c r="C426" s="77">
        <v>0.35</v>
      </c>
      <c r="D426" s="77">
        <v>0.35</v>
      </c>
      <c r="E426" s="77">
        <v>0.35</v>
      </c>
      <c r="F426" s="199"/>
      <c r="G426" s="199"/>
      <c r="H426" s="199"/>
      <c r="I426" s="199"/>
      <c r="J426" s="202"/>
      <c r="K426" s="202"/>
      <c r="L426" s="202"/>
      <c r="M426" s="202"/>
    </row>
    <row r="427" spans="1:13" ht="12.75" thickBot="1" x14ac:dyDescent="0.25">
      <c r="A427" s="377" t="s">
        <v>178</v>
      </c>
      <c r="B427" s="378"/>
      <c r="C427" s="378"/>
      <c r="D427" s="378"/>
      <c r="E427" s="379"/>
      <c r="F427" s="199"/>
      <c r="G427" s="199"/>
      <c r="H427" s="199"/>
      <c r="I427" s="199"/>
      <c r="J427" s="202"/>
      <c r="K427" s="202"/>
      <c r="L427" s="202"/>
      <c r="M427" s="202"/>
    </row>
    <row r="428" spans="1:13" ht="12.75" thickBot="1" x14ac:dyDescent="0.25">
      <c r="A428" s="388" t="s">
        <v>179</v>
      </c>
      <c r="B428" s="389"/>
      <c r="C428" s="389"/>
      <c r="D428" s="389"/>
      <c r="E428" s="390"/>
      <c r="F428" s="199"/>
      <c r="G428" s="199"/>
      <c r="H428" s="199"/>
      <c r="I428" s="199"/>
      <c r="J428" s="202"/>
      <c r="K428" s="202"/>
      <c r="L428" s="202"/>
      <c r="M428" s="202"/>
    </row>
    <row r="429" spans="1:13" ht="12.75" thickBot="1" x14ac:dyDescent="0.25">
      <c r="A429" s="228" t="s">
        <v>277</v>
      </c>
      <c r="B429" s="391" t="s">
        <v>181</v>
      </c>
      <c r="C429" s="392"/>
      <c r="D429" s="392"/>
      <c r="E429" s="393"/>
      <c r="F429" s="199"/>
      <c r="G429" s="199"/>
      <c r="H429" s="199"/>
      <c r="I429" s="199"/>
      <c r="J429" s="202"/>
      <c r="K429" s="202"/>
      <c r="L429" s="202"/>
      <c r="M429" s="202"/>
    </row>
    <row r="430" spans="1:13" ht="23.25" customHeight="1" thickBot="1" x14ac:dyDescent="0.25">
      <c r="A430" s="68" t="s">
        <v>9</v>
      </c>
      <c r="B430" s="394" t="s">
        <v>182</v>
      </c>
      <c r="C430" s="395"/>
      <c r="D430" s="395"/>
      <c r="E430" s="396"/>
      <c r="F430" s="199"/>
      <c r="G430" s="199"/>
      <c r="H430" s="199"/>
      <c r="I430" s="199"/>
      <c r="J430" s="202"/>
      <c r="K430" s="202"/>
      <c r="L430" s="202"/>
      <c r="M430" s="202"/>
    </row>
    <row r="431" spans="1:13" ht="12.75" thickBot="1" x14ac:dyDescent="0.25">
      <c r="A431" s="79" t="s">
        <v>14</v>
      </c>
      <c r="B431" s="397" t="s">
        <v>183</v>
      </c>
      <c r="C431" s="398"/>
      <c r="D431" s="398"/>
      <c r="E431" s="399"/>
      <c r="F431" s="199"/>
      <c r="G431" s="199"/>
      <c r="H431" s="199"/>
      <c r="I431" s="199"/>
      <c r="J431" s="202"/>
      <c r="K431" s="202"/>
      <c r="L431" s="202"/>
      <c r="M431" s="202"/>
    </row>
    <row r="432" spans="1:13" x14ac:dyDescent="0.2">
      <c r="A432" s="380"/>
      <c r="B432" s="65">
        <v>2019</v>
      </c>
      <c r="C432" s="65">
        <v>2020</v>
      </c>
      <c r="D432" s="65">
        <v>2021</v>
      </c>
      <c r="E432" s="65">
        <v>2022</v>
      </c>
      <c r="F432" s="199"/>
      <c r="G432" s="199"/>
      <c r="H432" s="199"/>
      <c r="I432" s="199"/>
      <c r="J432" s="202"/>
      <c r="K432" s="202"/>
      <c r="L432" s="202"/>
      <c r="M432" s="202"/>
    </row>
    <row r="433" spans="1:13" ht="24.75" thickBot="1" x14ac:dyDescent="0.25">
      <c r="A433" s="381"/>
      <c r="B433" s="69" t="s">
        <v>5</v>
      </c>
      <c r="C433" s="69" t="s">
        <v>6</v>
      </c>
      <c r="D433" s="69" t="s">
        <v>6</v>
      </c>
      <c r="E433" s="69" t="s">
        <v>6</v>
      </c>
      <c r="F433" s="199"/>
      <c r="G433" s="199"/>
      <c r="H433" s="199"/>
      <c r="I433" s="199"/>
      <c r="J433" s="202"/>
      <c r="K433" s="202"/>
      <c r="L433" s="202"/>
      <c r="M433" s="202"/>
    </row>
    <row r="434" spans="1:13" ht="12.75" thickBot="1" x14ac:dyDescent="0.25">
      <c r="A434" s="79" t="s">
        <v>8</v>
      </c>
      <c r="B434" s="75">
        <v>70</v>
      </c>
      <c r="C434" s="75">
        <v>75</v>
      </c>
      <c r="D434" s="75">
        <v>85</v>
      </c>
      <c r="E434" s="75">
        <v>85</v>
      </c>
      <c r="F434" s="199"/>
      <c r="G434" s="199"/>
      <c r="H434" s="199"/>
      <c r="I434" s="199"/>
      <c r="J434" s="202"/>
      <c r="K434" s="202"/>
      <c r="L434" s="202"/>
      <c r="M434" s="202"/>
    </row>
    <row r="435" spans="1:13" ht="12.75" thickBot="1" x14ac:dyDescent="0.25">
      <c r="A435" s="79" t="s">
        <v>15</v>
      </c>
      <c r="B435" s="242">
        <v>49846.434999999998</v>
      </c>
      <c r="C435" s="242">
        <v>85977.25</v>
      </c>
      <c r="D435" s="242">
        <v>75677.25</v>
      </c>
      <c r="E435" s="242">
        <v>76177.25</v>
      </c>
      <c r="F435" s="199"/>
      <c r="G435" s="199"/>
      <c r="H435" s="199"/>
      <c r="I435" s="199"/>
      <c r="J435" s="202"/>
      <c r="K435" s="202"/>
      <c r="L435" s="202"/>
      <c r="M435" s="202"/>
    </row>
    <row r="436" spans="1:13" ht="12.75" thickBot="1" x14ac:dyDescent="0.25">
      <c r="A436" s="79" t="s">
        <v>23</v>
      </c>
      <c r="B436" s="75">
        <f>B435/B434</f>
        <v>712.09192857142853</v>
      </c>
      <c r="C436" s="75">
        <f>C435/C434</f>
        <v>1146.3633333333332</v>
      </c>
      <c r="D436" s="75">
        <f>D435/D434</f>
        <v>890.32058823529417</v>
      </c>
      <c r="E436" s="75">
        <f>E435/E434</f>
        <v>896.20294117647063</v>
      </c>
      <c r="F436" s="199"/>
      <c r="G436" s="199"/>
      <c r="H436" s="199"/>
      <c r="I436" s="199"/>
      <c r="J436" s="202"/>
      <c r="K436" s="202"/>
      <c r="L436" s="202"/>
      <c r="M436" s="202"/>
    </row>
    <row r="437" spans="1:13" ht="12.75" thickBot="1" x14ac:dyDescent="0.25">
      <c r="A437" s="79" t="s">
        <v>16</v>
      </c>
      <c r="B437" s="122"/>
      <c r="C437" s="80">
        <f>C434/B434-1</f>
        <v>7.1428571428571397E-2</v>
      </c>
      <c r="D437" s="80">
        <f>D434/C434-1</f>
        <v>0.1333333333333333</v>
      </c>
      <c r="E437" s="80">
        <f>E434/D434-1</f>
        <v>0</v>
      </c>
      <c r="F437" s="199"/>
      <c r="G437" s="199"/>
      <c r="H437" s="199"/>
      <c r="I437" s="199"/>
      <c r="J437" s="202"/>
      <c r="K437" s="202"/>
      <c r="L437" s="202"/>
      <c r="M437" s="202"/>
    </row>
    <row r="438" spans="1:13" ht="12.75" thickBot="1" x14ac:dyDescent="0.25">
      <c r="A438" s="79" t="s">
        <v>17</v>
      </c>
      <c r="B438" s="122"/>
      <c r="C438" s="80">
        <f>C435/B435-1</f>
        <v>0.72484250879726919</v>
      </c>
      <c r="D438" s="80">
        <f t="shared" ref="D438:E439" si="92">D435/C435-1</f>
        <v>-0.11979913291015942</v>
      </c>
      <c r="E438" s="80">
        <f t="shared" si="92"/>
        <v>6.6070054078339879E-3</v>
      </c>
      <c r="F438" s="199"/>
      <c r="G438" s="199"/>
      <c r="H438" s="199"/>
      <c r="I438" s="199"/>
      <c r="J438" s="202"/>
      <c r="K438" s="202"/>
      <c r="L438" s="202"/>
      <c r="M438" s="202"/>
    </row>
    <row r="439" spans="1:13" ht="24.75" thickBot="1" x14ac:dyDescent="0.25">
      <c r="A439" s="68" t="s">
        <v>18</v>
      </c>
      <c r="B439" s="132"/>
      <c r="C439" s="72">
        <f>C436/B436-1</f>
        <v>0.60985300821078448</v>
      </c>
      <c r="D439" s="72">
        <f t="shared" si="92"/>
        <v>-0.22335217609719937</v>
      </c>
      <c r="E439" s="72">
        <f t="shared" si="92"/>
        <v>6.6070054078339879E-3</v>
      </c>
      <c r="F439" s="199"/>
      <c r="G439" s="199"/>
      <c r="H439" s="199"/>
      <c r="I439" s="199"/>
      <c r="J439" s="202"/>
      <c r="K439" s="202"/>
      <c r="L439" s="202"/>
      <c r="M439" s="202"/>
    </row>
    <row r="440" spans="1:13" ht="12.75" thickBot="1" x14ac:dyDescent="0.25">
      <c r="A440" s="377" t="s">
        <v>278</v>
      </c>
      <c r="B440" s="378"/>
      <c r="C440" s="378"/>
      <c r="D440" s="378"/>
      <c r="E440" s="379"/>
      <c r="F440" s="199"/>
      <c r="G440" s="199"/>
      <c r="H440" s="199"/>
      <c r="I440" s="199"/>
      <c r="J440" s="202"/>
      <c r="K440" s="202"/>
      <c r="L440" s="202"/>
      <c r="M440" s="202"/>
    </row>
    <row r="441" spans="1:13" x14ac:dyDescent="0.2">
      <c r="A441" s="380"/>
      <c r="B441" s="65">
        <v>2019</v>
      </c>
      <c r="C441" s="65">
        <v>2020</v>
      </c>
      <c r="D441" s="65">
        <v>2021</v>
      </c>
      <c r="E441" s="65">
        <v>2022</v>
      </c>
      <c r="F441" s="199"/>
      <c r="G441" s="199"/>
      <c r="H441" s="199"/>
      <c r="I441" s="199"/>
      <c r="J441" s="202"/>
      <c r="K441" s="202"/>
      <c r="L441" s="202"/>
      <c r="M441" s="202"/>
    </row>
    <row r="442" spans="1:13" ht="24.75" thickBot="1" x14ac:dyDescent="0.25">
      <c r="A442" s="381"/>
      <c r="B442" s="69" t="s">
        <v>5</v>
      </c>
      <c r="C442" s="69" t="s">
        <v>6</v>
      </c>
      <c r="D442" s="69" t="s">
        <v>6</v>
      </c>
      <c r="E442" s="69" t="s">
        <v>6</v>
      </c>
      <c r="F442" s="199"/>
      <c r="G442" s="199"/>
      <c r="H442" s="199"/>
      <c r="I442" s="199"/>
      <c r="J442" s="202"/>
      <c r="K442" s="202"/>
      <c r="L442" s="202"/>
      <c r="M442" s="202"/>
    </row>
    <row r="443" spans="1:13" ht="12.75" thickBot="1" x14ac:dyDescent="0.25">
      <c r="A443" s="213" t="s">
        <v>0</v>
      </c>
      <c r="B443" s="229">
        <f>B444+B445</f>
        <v>4000</v>
      </c>
      <c r="C443" s="229">
        <f t="shared" ref="C443:E443" si="93">C444+C445</f>
        <v>4170</v>
      </c>
      <c r="D443" s="229">
        <f t="shared" si="93"/>
        <v>4170</v>
      </c>
      <c r="E443" s="229">
        <f t="shared" si="93"/>
        <v>4170</v>
      </c>
      <c r="F443" s="199"/>
      <c r="G443" s="199"/>
      <c r="H443" s="199"/>
      <c r="I443" s="199"/>
      <c r="J443" s="202"/>
      <c r="K443" s="202"/>
      <c r="L443" s="202"/>
      <c r="M443" s="202"/>
    </row>
    <row r="444" spans="1:13" ht="12.75" thickBot="1" x14ac:dyDescent="0.25">
      <c r="A444" s="215" t="s">
        <v>47</v>
      </c>
      <c r="B444" s="232">
        <v>4000</v>
      </c>
      <c r="C444" s="232">
        <v>4170</v>
      </c>
      <c r="D444" s="232">
        <v>4170</v>
      </c>
      <c r="E444" s="232">
        <v>4170</v>
      </c>
      <c r="F444" s="199"/>
      <c r="G444" s="199"/>
      <c r="H444" s="199"/>
      <c r="I444" s="199"/>
      <c r="J444" s="202"/>
      <c r="K444" s="202"/>
      <c r="L444" s="202"/>
      <c r="M444" s="202"/>
    </row>
    <row r="445" spans="1:13" ht="12.75" thickBot="1" x14ac:dyDescent="0.25">
      <c r="A445" s="215" t="s">
        <v>48</v>
      </c>
      <c r="B445" s="229"/>
      <c r="C445" s="229"/>
      <c r="D445" s="229"/>
      <c r="E445" s="229"/>
      <c r="F445" s="199"/>
      <c r="G445" s="199"/>
      <c r="H445" s="199"/>
      <c r="I445" s="199"/>
      <c r="J445" s="202"/>
      <c r="K445" s="202"/>
      <c r="L445" s="202"/>
      <c r="M445" s="202"/>
    </row>
    <row r="446" spans="1:13" ht="24.75" thickBot="1" x14ac:dyDescent="0.25">
      <c r="A446" s="213" t="s">
        <v>28</v>
      </c>
      <c r="B446" s="229">
        <f>B447+B448</f>
        <v>670</v>
      </c>
      <c r="C446" s="229">
        <f t="shared" ref="C446:E446" si="94">C447+C448</f>
        <v>690</v>
      </c>
      <c r="D446" s="229">
        <f t="shared" si="94"/>
        <v>690</v>
      </c>
      <c r="E446" s="229">
        <f t="shared" si="94"/>
        <v>690</v>
      </c>
      <c r="F446" s="199"/>
      <c r="G446" s="199"/>
      <c r="H446" s="199"/>
      <c r="I446" s="199"/>
      <c r="J446" s="202"/>
      <c r="K446" s="202"/>
      <c r="L446" s="202"/>
      <c r="M446" s="202"/>
    </row>
    <row r="447" spans="1:13" ht="12.75" thickBot="1" x14ac:dyDescent="0.25">
      <c r="A447" s="215" t="s">
        <v>47</v>
      </c>
      <c r="B447" s="232">
        <v>670</v>
      </c>
      <c r="C447" s="232">
        <v>690</v>
      </c>
      <c r="D447" s="232">
        <v>690</v>
      </c>
      <c r="E447" s="232">
        <v>690</v>
      </c>
      <c r="F447" s="199"/>
      <c r="G447" s="199"/>
      <c r="H447" s="199"/>
      <c r="I447" s="199"/>
      <c r="J447" s="202"/>
      <c r="K447" s="202"/>
      <c r="L447" s="202"/>
      <c r="M447" s="202"/>
    </row>
    <row r="448" spans="1:13" ht="12.75" thickBot="1" x14ac:dyDescent="0.25">
      <c r="A448" s="215" t="s">
        <v>48</v>
      </c>
      <c r="B448" s="229"/>
      <c r="C448" s="233"/>
      <c r="D448" s="233"/>
      <c r="E448" s="233"/>
      <c r="F448" s="199"/>
      <c r="G448" s="199"/>
      <c r="H448" s="199"/>
      <c r="I448" s="199"/>
      <c r="J448" s="202"/>
      <c r="K448" s="202"/>
      <c r="L448" s="202"/>
      <c r="M448" s="202"/>
    </row>
    <row r="449" spans="1:13" ht="12.75" thickBot="1" x14ac:dyDescent="0.25">
      <c r="A449" s="213" t="s">
        <v>1</v>
      </c>
      <c r="B449" s="229">
        <f>B450+B451</f>
        <v>12590.153</v>
      </c>
      <c r="C449" s="229">
        <f t="shared" ref="C449:E449" si="95">C450+C451</f>
        <v>17117.25</v>
      </c>
      <c r="D449" s="229">
        <f t="shared" si="95"/>
        <v>21817.25</v>
      </c>
      <c r="E449" s="229">
        <f t="shared" si="95"/>
        <v>17317.25</v>
      </c>
      <c r="F449" s="199"/>
      <c r="G449" s="199"/>
      <c r="H449" s="199"/>
      <c r="I449" s="199"/>
      <c r="J449" s="202"/>
      <c r="K449" s="202"/>
      <c r="L449" s="202"/>
      <c r="M449" s="202"/>
    </row>
    <row r="450" spans="1:13" ht="12.75" thickBot="1" x14ac:dyDescent="0.25">
      <c r="A450" s="215" t="s">
        <v>47</v>
      </c>
      <c r="B450" s="232">
        <v>12590.153</v>
      </c>
      <c r="C450" s="232">
        <v>17117.25</v>
      </c>
      <c r="D450" s="232">
        <v>21817.25</v>
      </c>
      <c r="E450" s="232">
        <v>17317.25</v>
      </c>
      <c r="F450" s="199"/>
      <c r="G450" s="199"/>
      <c r="H450" s="199"/>
      <c r="I450" s="199"/>
      <c r="J450" s="202"/>
      <c r="K450" s="202"/>
      <c r="L450" s="202"/>
      <c r="M450" s="202"/>
    </row>
    <row r="451" spans="1:13" ht="12.75" thickBot="1" x14ac:dyDescent="0.25">
      <c r="A451" s="215" t="s">
        <v>48</v>
      </c>
      <c r="B451" s="229"/>
      <c r="C451" s="233"/>
      <c r="D451" s="233"/>
      <c r="E451" s="233"/>
      <c r="F451" s="199"/>
      <c r="G451" s="199"/>
      <c r="H451" s="199"/>
      <c r="I451" s="199"/>
      <c r="J451" s="202"/>
      <c r="K451" s="202"/>
      <c r="L451" s="202"/>
      <c r="M451" s="202"/>
    </row>
    <row r="452" spans="1:13" ht="12.75" thickBot="1" x14ac:dyDescent="0.25">
      <c r="A452" s="213" t="s">
        <v>2</v>
      </c>
      <c r="B452" s="229">
        <f>B453+B454</f>
        <v>0</v>
      </c>
      <c r="C452" s="229">
        <f t="shared" ref="C452:E452" si="96">C453+C454</f>
        <v>0</v>
      </c>
      <c r="D452" s="229">
        <f t="shared" si="96"/>
        <v>0</v>
      </c>
      <c r="E452" s="229">
        <f t="shared" si="96"/>
        <v>0</v>
      </c>
      <c r="F452" s="199"/>
      <c r="G452" s="199"/>
      <c r="H452" s="199"/>
      <c r="I452" s="199"/>
      <c r="J452" s="202"/>
      <c r="K452" s="202"/>
      <c r="L452" s="202"/>
      <c r="M452" s="202"/>
    </row>
    <row r="453" spans="1:13" ht="12.75" thickBot="1" x14ac:dyDescent="0.25">
      <c r="A453" s="215" t="s">
        <v>47</v>
      </c>
      <c r="B453" s="229"/>
      <c r="C453" s="233"/>
      <c r="D453" s="233"/>
      <c r="E453" s="233"/>
      <c r="F453" s="199"/>
      <c r="G453" s="199"/>
      <c r="H453" s="199"/>
      <c r="I453" s="199"/>
      <c r="J453" s="202"/>
      <c r="K453" s="202"/>
      <c r="L453" s="202"/>
      <c r="M453" s="202"/>
    </row>
    <row r="454" spans="1:13" ht="12.75" thickBot="1" x14ac:dyDescent="0.25">
      <c r="A454" s="215" t="s">
        <v>48</v>
      </c>
      <c r="B454" s="229"/>
      <c r="C454" s="233"/>
      <c r="D454" s="233"/>
      <c r="E454" s="233"/>
      <c r="F454" s="199"/>
      <c r="G454" s="199"/>
      <c r="H454" s="199"/>
      <c r="I454" s="199"/>
      <c r="J454" s="202"/>
      <c r="K454" s="202"/>
      <c r="L454" s="202"/>
      <c r="M454" s="202"/>
    </row>
    <row r="455" spans="1:13" ht="12.75" thickBot="1" x14ac:dyDescent="0.25">
      <c r="A455" s="213" t="s">
        <v>24</v>
      </c>
      <c r="B455" s="229">
        <f>B456+B457</f>
        <v>31633.5</v>
      </c>
      <c r="C455" s="229">
        <f t="shared" ref="C455:E455" si="97">C456+C457</f>
        <v>64000</v>
      </c>
      <c r="D455" s="229">
        <f t="shared" si="97"/>
        <v>49000</v>
      </c>
      <c r="E455" s="229">
        <f t="shared" si="97"/>
        <v>54000</v>
      </c>
      <c r="F455" s="199"/>
      <c r="G455" s="199"/>
      <c r="H455" s="199"/>
      <c r="I455" s="199"/>
      <c r="J455" s="202"/>
      <c r="K455" s="202"/>
      <c r="L455" s="202"/>
      <c r="M455" s="202"/>
    </row>
    <row r="456" spans="1:13" ht="12.75" thickBot="1" x14ac:dyDescent="0.25">
      <c r="A456" s="215" t="s">
        <v>47</v>
      </c>
      <c r="B456" s="232">
        <v>31633.5</v>
      </c>
      <c r="C456" s="232">
        <v>64000</v>
      </c>
      <c r="D456" s="232">
        <v>49000</v>
      </c>
      <c r="E456" s="232">
        <v>54000</v>
      </c>
      <c r="F456" s="199"/>
      <c r="G456" s="199"/>
      <c r="H456" s="199"/>
      <c r="I456" s="199"/>
      <c r="J456" s="202"/>
      <c r="K456" s="202"/>
      <c r="L456" s="202"/>
      <c r="M456" s="202"/>
    </row>
    <row r="457" spans="1:13" ht="12.75" thickBot="1" x14ac:dyDescent="0.25">
      <c r="A457" s="215" t="s">
        <v>48</v>
      </c>
      <c r="B457" s="229"/>
      <c r="C457" s="233"/>
      <c r="D457" s="233"/>
      <c r="E457" s="233"/>
      <c r="F457" s="199"/>
      <c r="G457" s="199"/>
      <c r="H457" s="199"/>
      <c r="I457" s="199"/>
      <c r="J457" s="202"/>
      <c r="K457" s="202"/>
      <c r="L457" s="202"/>
      <c r="M457" s="202"/>
    </row>
    <row r="458" spans="1:13" ht="12.75" thickBot="1" x14ac:dyDescent="0.25">
      <c r="A458" s="213" t="s">
        <v>25</v>
      </c>
      <c r="B458" s="229">
        <f>B459+B460</f>
        <v>0</v>
      </c>
      <c r="C458" s="229">
        <f t="shared" ref="C458:E458" si="98">C459+C460</f>
        <v>0</v>
      </c>
      <c r="D458" s="229">
        <f t="shared" si="98"/>
        <v>0</v>
      </c>
      <c r="E458" s="229">
        <f t="shared" si="98"/>
        <v>0</v>
      </c>
      <c r="F458" s="199"/>
      <c r="G458" s="199"/>
      <c r="H458" s="199"/>
      <c r="I458" s="199"/>
      <c r="J458" s="202"/>
      <c r="K458" s="202"/>
      <c r="L458" s="202"/>
      <c r="M458" s="202"/>
    </row>
    <row r="459" spans="1:13" ht="12.75" thickBot="1" x14ac:dyDescent="0.25">
      <c r="A459" s="215" t="s">
        <v>47</v>
      </c>
      <c r="B459" s="220"/>
      <c r="C459" s="220"/>
      <c r="D459" s="233"/>
      <c r="E459" s="233"/>
      <c r="F459" s="199"/>
      <c r="G459" s="199"/>
      <c r="H459" s="199"/>
      <c r="I459" s="199"/>
      <c r="J459" s="202"/>
      <c r="K459" s="202"/>
      <c r="L459" s="202"/>
      <c r="M459" s="202"/>
    </row>
    <row r="460" spans="1:13" ht="12.75" thickBot="1" x14ac:dyDescent="0.25">
      <c r="A460" s="215" t="s">
        <v>48</v>
      </c>
      <c r="B460" s="229"/>
      <c r="C460" s="233"/>
      <c r="D460" s="233"/>
      <c r="E460" s="233"/>
      <c r="F460" s="199"/>
      <c r="G460" s="199"/>
      <c r="H460" s="199"/>
      <c r="I460" s="199"/>
      <c r="J460" s="202"/>
      <c r="K460" s="202"/>
      <c r="L460" s="202"/>
      <c r="M460" s="202"/>
    </row>
    <row r="461" spans="1:13" ht="24.75" thickBot="1" x14ac:dyDescent="0.25">
      <c r="A461" s="213" t="s">
        <v>3</v>
      </c>
      <c r="B461" s="229">
        <f>B462+B463</f>
        <v>952.78200000000004</v>
      </c>
      <c r="C461" s="229">
        <f t="shared" ref="C461:E461" si="99">C462+C463</f>
        <v>0</v>
      </c>
      <c r="D461" s="229">
        <f t="shared" si="99"/>
        <v>0</v>
      </c>
      <c r="E461" s="229">
        <f t="shared" si="99"/>
        <v>0</v>
      </c>
      <c r="F461" s="199"/>
      <c r="G461" s="199"/>
      <c r="H461" s="199"/>
      <c r="I461" s="199"/>
      <c r="J461" s="202"/>
      <c r="K461" s="202"/>
      <c r="L461" s="202"/>
      <c r="M461" s="202"/>
    </row>
    <row r="462" spans="1:13" ht="12.75" thickBot="1" x14ac:dyDescent="0.25">
      <c r="A462" s="215" t="s">
        <v>47</v>
      </c>
      <c r="B462" s="229">
        <v>952.78200000000004</v>
      </c>
      <c r="C462" s="234"/>
      <c r="D462" s="234"/>
      <c r="E462" s="234"/>
      <c r="F462" s="199"/>
      <c r="G462" s="199"/>
      <c r="H462" s="199"/>
      <c r="I462" s="199"/>
      <c r="J462" s="202"/>
      <c r="K462" s="202"/>
      <c r="L462" s="202"/>
      <c r="M462" s="202"/>
    </row>
    <row r="463" spans="1:13" ht="12.75" thickBot="1" x14ac:dyDescent="0.25">
      <c r="A463" s="217" t="s">
        <v>48</v>
      </c>
      <c r="B463" s="237"/>
      <c r="C463" s="78"/>
      <c r="D463" s="78"/>
      <c r="E463" s="78"/>
      <c r="F463" s="199"/>
      <c r="G463" s="199"/>
      <c r="H463" s="199"/>
      <c r="I463" s="199"/>
      <c r="J463" s="202"/>
      <c r="K463" s="202"/>
      <c r="L463" s="202"/>
      <c r="M463" s="202"/>
    </row>
    <row r="464" spans="1:13" ht="12.75" thickBot="1" x14ac:dyDescent="0.25">
      <c r="A464" s="226" t="s">
        <v>30</v>
      </c>
      <c r="B464" s="237">
        <f>B461+B458+B455+B452+B449+B446+B443</f>
        <v>49846.434999999998</v>
      </c>
      <c r="C464" s="237">
        <f t="shared" ref="C464:E464" si="100">C461+C458+C455+C452+C449+C446+C443</f>
        <v>85977.25</v>
      </c>
      <c r="D464" s="237">
        <f t="shared" si="100"/>
        <v>75677.25</v>
      </c>
      <c r="E464" s="237">
        <f t="shared" si="100"/>
        <v>76177.25</v>
      </c>
      <c r="F464" s="199"/>
      <c r="G464" s="199"/>
      <c r="H464" s="199"/>
      <c r="I464" s="199"/>
      <c r="J464" s="202"/>
      <c r="K464" s="202"/>
      <c r="L464" s="202"/>
      <c r="M464" s="202"/>
    </row>
    <row r="465" spans="1:13" ht="12.75" thickBot="1" x14ac:dyDescent="0.25">
      <c r="A465" s="224" t="s">
        <v>31</v>
      </c>
      <c r="B465" s="225">
        <f>IF(B464-B435=0,0,"Error")</f>
        <v>0</v>
      </c>
      <c r="C465" s="225">
        <f>IF(C464-C435=0,0,"Error")</f>
        <v>0</v>
      </c>
      <c r="D465" s="225">
        <f>IF(D464-D435=0,0,"Error")</f>
        <v>0</v>
      </c>
      <c r="E465" s="225">
        <f>IF(E464-E435=0,0,"Error")</f>
        <v>0</v>
      </c>
      <c r="F465" s="199"/>
      <c r="G465" s="199"/>
      <c r="H465" s="199"/>
      <c r="I465" s="199"/>
      <c r="J465" s="202"/>
      <c r="K465" s="202"/>
      <c r="L465" s="202"/>
      <c r="M465" s="202"/>
    </row>
    <row r="466" spans="1:13" ht="12.75" thickBot="1" x14ac:dyDescent="0.25">
      <c r="A466" s="382" t="s">
        <v>38</v>
      </c>
      <c r="B466" s="383"/>
      <c r="C466" s="383"/>
      <c r="D466" s="383"/>
      <c r="E466" s="384"/>
      <c r="F466" s="199"/>
      <c r="G466" s="199"/>
      <c r="H466" s="199"/>
      <c r="I466" s="199"/>
      <c r="J466" s="202"/>
      <c r="K466" s="202"/>
      <c r="L466" s="202"/>
      <c r="M466" s="202"/>
    </row>
    <row r="467" spans="1:13" ht="12.75" thickBot="1" x14ac:dyDescent="0.25">
      <c r="A467" s="382" t="s">
        <v>33</v>
      </c>
      <c r="B467" s="383"/>
      <c r="C467" s="383"/>
      <c r="D467" s="383"/>
      <c r="E467" s="384"/>
      <c r="F467" s="199"/>
      <c r="G467" s="199"/>
      <c r="H467" s="199"/>
      <c r="I467" s="199"/>
      <c r="J467" s="202"/>
      <c r="K467" s="202"/>
      <c r="L467" s="202"/>
      <c r="M467" s="202"/>
    </row>
    <row r="468" spans="1:13" ht="34.5" customHeight="1" thickBot="1" x14ac:dyDescent="0.25">
      <c r="A468" s="212" t="s">
        <v>148</v>
      </c>
      <c r="B468" s="385" t="s">
        <v>279</v>
      </c>
      <c r="C468" s="386"/>
      <c r="D468" s="386"/>
      <c r="E468" s="387"/>
      <c r="F468" s="199"/>
      <c r="G468" s="199"/>
      <c r="H468" s="199"/>
      <c r="I468" s="199"/>
      <c r="J468" s="202"/>
      <c r="K468" s="202"/>
      <c r="L468" s="202"/>
      <c r="M468" s="202"/>
    </row>
    <row r="469" spans="1:13" ht="132.75" thickBot="1" x14ac:dyDescent="0.25">
      <c r="A469" s="212" t="s">
        <v>244</v>
      </c>
      <c r="B469" s="243" t="s">
        <v>280</v>
      </c>
      <c r="C469" s="244" t="s">
        <v>84</v>
      </c>
      <c r="D469" s="245"/>
      <c r="E469" s="246"/>
      <c r="F469" s="199"/>
      <c r="G469" s="199"/>
      <c r="H469" s="199"/>
      <c r="I469" s="199"/>
      <c r="J469" s="202"/>
      <c r="K469" s="202"/>
      <c r="L469" s="202"/>
      <c r="M469" s="202"/>
    </row>
    <row r="470" spans="1:13" ht="39" customHeight="1" thickBot="1" x14ac:dyDescent="0.25">
      <c r="A470" s="68" t="s">
        <v>9</v>
      </c>
      <c r="B470" s="371" t="s">
        <v>280</v>
      </c>
      <c r="C470" s="372"/>
      <c r="D470" s="372"/>
      <c r="E470" s="373"/>
      <c r="F470" s="199"/>
      <c r="G470" s="199"/>
      <c r="H470" s="199"/>
      <c r="I470" s="199"/>
      <c r="J470" s="202"/>
      <c r="K470" s="202"/>
      <c r="L470" s="202"/>
      <c r="M470" s="202"/>
    </row>
    <row r="471" spans="1:13" ht="12.75" thickBot="1" x14ac:dyDescent="0.25">
      <c r="A471" s="68" t="s">
        <v>14</v>
      </c>
      <c r="B471" s="374" t="s">
        <v>85</v>
      </c>
      <c r="C471" s="375"/>
      <c r="D471" s="375"/>
      <c r="E471" s="376"/>
      <c r="F471" s="199"/>
      <c r="G471" s="199"/>
      <c r="H471" s="199"/>
      <c r="I471" s="199"/>
      <c r="J471" s="202"/>
      <c r="K471" s="202"/>
      <c r="L471" s="202"/>
      <c r="M471" s="202"/>
    </row>
    <row r="472" spans="1:13" x14ac:dyDescent="0.2">
      <c r="A472" s="131"/>
      <c r="B472" s="65">
        <v>2019</v>
      </c>
      <c r="C472" s="65">
        <v>2020</v>
      </c>
      <c r="D472" s="65">
        <v>2021</v>
      </c>
      <c r="E472" s="65">
        <v>2022</v>
      </c>
      <c r="F472" s="199"/>
      <c r="G472" s="199"/>
      <c r="H472" s="199"/>
      <c r="I472" s="199"/>
      <c r="J472" s="202"/>
      <c r="K472" s="202"/>
      <c r="L472" s="202"/>
      <c r="M472" s="202"/>
    </row>
    <row r="473" spans="1:13" ht="24.75" thickBot="1" x14ac:dyDescent="0.25">
      <c r="A473" s="132"/>
      <c r="B473" s="69" t="s">
        <v>5</v>
      </c>
      <c r="C473" s="69" t="s">
        <v>6</v>
      </c>
      <c r="D473" s="69" t="s">
        <v>6</v>
      </c>
      <c r="E473" s="69" t="s">
        <v>6</v>
      </c>
      <c r="F473" s="199"/>
      <c r="G473" s="199"/>
      <c r="H473" s="199"/>
      <c r="I473" s="199"/>
      <c r="J473" s="202"/>
      <c r="K473" s="202"/>
      <c r="L473" s="202"/>
      <c r="M473" s="202"/>
    </row>
    <row r="474" spans="1:13" ht="12.75" thickBot="1" x14ac:dyDescent="0.25">
      <c r="A474" s="68" t="s">
        <v>8</v>
      </c>
      <c r="B474" s="71"/>
      <c r="C474" s="71">
        <v>1</v>
      </c>
      <c r="D474" s="71"/>
      <c r="E474" s="71"/>
      <c r="F474" s="199"/>
      <c r="G474" s="199"/>
      <c r="H474" s="199"/>
      <c r="I474" s="199"/>
      <c r="J474" s="202"/>
      <c r="K474" s="202"/>
      <c r="L474" s="202"/>
      <c r="M474" s="202"/>
    </row>
    <row r="475" spans="1:13" ht="12.75" thickBot="1" x14ac:dyDescent="0.25">
      <c r="A475" s="68" t="s">
        <v>15</v>
      </c>
      <c r="B475" s="71">
        <f>B493</f>
        <v>0</v>
      </c>
      <c r="C475" s="71">
        <v>640</v>
      </c>
      <c r="D475" s="71">
        <f t="shared" ref="D475:E475" si="101">D493</f>
        <v>0</v>
      </c>
      <c r="E475" s="71">
        <f t="shared" si="101"/>
        <v>0</v>
      </c>
      <c r="F475" s="199"/>
      <c r="G475" s="199"/>
      <c r="H475" s="199"/>
      <c r="I475" s="199"/>
      <c r="J475" s="202"/>
      <c r="K475" s="202"/>
      <c r="L475" s="202"/>
      <c r="M475" s="202"/>
    </row>
    <row r="476" spans="1:13" ht="12.75" thickBot="1" x14ac:dyDescent="0.25">
      <c r="A476" s="68" t="s">
        <v>23</v>
      </c>
      <c r="B476" s="71" t="e">
        <f>+B475/B474</f>
        <v>#DIV/0!</v>
      </c>
      <c r="C476" s="71">
        <f t="shared" ref="C476:E476" si="102">+C475/C474</f>
        <v>640</v>
      </c>
      <c r="D476" s="71" t="e">
        <f t="shared" si="102"/>
        <v>#DIV/0!</v>
      </c>
      <c r="E476" s="71" t="e">
        <f t="shared" si="102"/>
        <v>#DIV/0!</v>
      </c>
      <c r="F476" s="199"/>
      <c r="G476" s="199"/>
      <c r="H476" s="199"/>
      <c r="I476" s="199"/>
      <c r="J476" s="202"/>
      <c r="K476" s="202"/>
      <c r="L476" s="202"/>
      <c r="M476" s="202"/>
    </row>
    <row r="477" spans="1:13" ht="12.75" thickBot="1" x14ac:dyDescent="0.25">
      <c r="A477" s="68" t="s">
        <v>16</v>
      </c>
      <c r="B477" s="132" t="s">
        <v>22</v>
      </c>
      <c r="C477" s="72">
        <v>-1</v>
      </c>
      <c r="D477" s="72" t="e">
        <v>#DIV/0!</v>
      </c>
      <c r="E477" s="72" t="e">
        <v>#DIV/0!</v>
      </c>
      <c r="F477" s="199"/>
      <c r="G477" s="199"/>
      <c r="H477" s="199"/>
      <c r="I477" s="199"/>
      <c r="J477" s="202"/>
      <c r="K477" s="202"/>
      <c r="L477" s="202"/>
      <c r="M477" s="202"/>
    </row>
    <row r="478" spans="1:13" ht="12.75" thickBot="1" x14ac:dyDescent="0.25">
      <c r="A478" s="68" t="s">
        <v>17</v>
      </c>
      <c r="B478" s="132" t="s">
        <v>22</v>
      </c>
      <c r="C478" s="72" t="e">
        <v>#DIV/0!</v>
      </c>
      <c r="D478" s="72">
        <v>-1</v>
      </c>
      <c r="E478" s="72" t="e">
        <v>#DIV/0!</v>
      </c>
      <c r="F478" s="199"/>
      <c r="G478" s="199"/>
      <c r="H478" s="199"/>
      <c r="I478" s="199"/>
      <c r="J478" s="202"/>
      <c r="K478" s="202"/>
      <c r="L478" s="202"/>
      <c r="M478" s="202"/>
    </row>
    <row r="479" spans="1:13" ht="24.75" thickBot="1" x14ac:dyDescent="0.25">
      <c r="A479" s="68" t="s">
        <v>18</v>
      </c>
      <c r="B479" s="132" t="s">
        <v>22</v>
      </c>
      <c r="C479" s="72" t="e">
        <v>#DIV/0!</v>
      </c>
      <c r="D479" s="72" t="e">
        <v>#DIV/0!</v>
      </c>
      <c r="E479" s="72" t="e">
        <v>#DIV/0!</v>
      </c>
      <c r="F479" s="199"/>
      <c r="G479" s="199"/>
      <c r="H479" s="199"/>
      <c r="I479" s="199"/>
      <c r="J479" s="202"/>
      <c r="K479" s="202"/>
      <c r="L479" s="202"/>
      <c r="M479" s="202"/>
    </row>
    <row r="480" spans="1:13" ht="12.75" thickBot="1" x14ac:dyDescent="0.25">
      <c r="A480" s="377" t="s">
        <v>204</v>
      </c>
      <c r="B480" s="378"/>
      <c r="C480" s="378"/>
      <c r="D480" s="378"/>
      <c r="E480" s="379"/>
      <c r="F480" s="199"/>
      <c r="G480" s="199"/>
      <c r="H480" s="199"/>
      <c r="I480" s="199"/>
      <c r="J480" s="202"/>
      <c r="K480" s="202"/>
      <c r="L480" s="202"/>
      <c r="M480" s="202"/>
    </row>
    <row r="481" spans="1:13" x14ac:dyDescent="0.2">
      <c r="A481" s="131"/>
      <c r="B481" s="65">
        <v>2019</v>
      </c>
      <c r="C481" s="65">
        <v>2020</v>
      </c>
      <c r="D481" s="65">
        <v>2021</v>
      </c>
      <c r="E481" s="65">
        <v>2022</v>
      </c>
      <c r="F481" s="199"/>
      <c r="G481" s="199"/>
      <c r="H481" s="199"/>
      <c r="I481" s="199"/>
      <c r="J481" s="202"/>
      <c r="K481" s="202"/>
      <c r="L481" s="202"/>
      <c r="M481" s="202"/>
    </row>
    <row r="482" spans="1:13" ht="24.75" thickBot="1" x14ac:dyDescent="0.25">
      <c r="A482" s="132"/>
      <c r="B482" s="69" t="s">
        <v>5</v>
      </c>
      <c r="C482" s="69" t="s">
        <v>6</v>
      </c>
      <c r="D482" s="69" t="s">
        <v>6</v>
      </c>
      <c r="E482" s="69" t="s">
        <v>6</v>
      </c>
      <c r="F482" s="199"/>
      <c r="G482" s="199"/>
      <c r="H482" s="199"/>
      <c r="I482" s="199"/>
      <c r="J482" s="202"/>
      <c r="K482" s="202"/>
      <c r="L482" s="202"/>
      <c r="M482" s="202"/>
    </row>
    <row r="483" spans="1:13" ht="12.75" thickBot="1" x14ac:dyDescent="0.25">
      <c r="A483" s="216" t="s">
        <v>34</v>
      </c>
      <c r="B483" s="70">
        <f>B484+B485+B486+B487</f>
        <v>0</v>
      </c>
      <c r="C483" s="70">
        <f t="shared" ref="C483:E483" si="103">C484+C485+C486+C487</f>
        <v>0</v>
      </c>
      <c r="D483" s="70">
        <f t="shared" si="103"/>
        <v>0</v>
      </c>
      <c r="E483" s="70">
        <f t="shared" si="103"/>
        <v>0</v>
      </c>
      <c r="F483" s="199"/>
      <c r="G483" s="199"/>
      <c r="H483" s="199"/>
      <c r="I483" s="199"/>
      <c r="J483" s="202"/>
      <c r="K483" s="202"/>
      <c r="L483" s="202"/>
      <c r="M483" s="202"/>
    </row>
    <row r="484" spans="1:13" ht="12.75" thickBot="1" x14ac:dyDescent="0.25">
      <c r="A484" s="217" t="s">
        <v>47</v>
      </c>
      <c r="B484" s="70"/>
      <c r="C484" s="70"/>
      <c r="D484" s="70"/>
      <c r="E484" s="70"/>
      <c r="F484" s="199"/>
      <c r="G484" s="199"/>
      <c r="H484" s="199"/>
      <c r="I484" s="199"/>
      <c r="J484" s="202"/>
      <c r="K484" s="202"/>
      <c r="L484" s="202"/>
      <c r="M484" s="202"/>
    </row>
    <row r="485" spans="1:13" ht="12.75" thickBot="1" x14ac:dyDescent="0.25">
      <c r="A485" s="217" t="s">
        <v>86</v>
      </c>
      <c r="B485" s="70"/>
      <c r="C485" s="70"/>
      <c r="D485" s="70"/>
      <c r="E485" s="70"/>
      <c r="F485" s="199"/>
      <c r="G485" s="199"/>
      <c r="H485" s="199"/>
      <c r="I485" s="199"/>
      <c r="J485" s="202"/>
      <c r="K485" s="202"/>
      <c r="L485" s="202"/>
      <c r="M485" s="202"/>
    </row>
    <row r="486" spans="1:13" ht="12.75" thickBot="1" x14ac:dyDescent="0.25">
      <c r="A486" s="217" t="s">
        <v>87</v>
      </c>
      <c r="B486" s="70"/>
      <c r="C486" s="70"/>
      <c r="D486" s="70"/>
      <c r="E486" s="70"/>
      <c r="F486" s="199"/>
      <c r="G486" s="199"/>
      <c r="H486" s="199"/>
      <c r="I486" s="199"/>
      <c r="J486" s="202"/>
      <c r="K486" s="202"/>
      <c r="L486" s="202"/>
      <c r="M486" s="202"/>
    </row>
    <row r="487" spans="1:13" ht="12.75" thickBot="1" x14ac:dyDescent="0.25">
      <c r="A487" s="217" t="s">
        <v>88</v>
      </c>
      <c r="B487" s="70"/>
      <c r="C487" s="70"/>
      <c r="D487" s="70"/>
      <c r="E487" s="70"/>
      <c r="F487" s="199"/>
      <c r="G487" s="199"/>
      <c r="H487" s="199"/>
      <c r="I487" s="199"/>
      <c r="J487" s="202"/>
      <c r="K487" s="202"/>
      <c r="L487" s="202"/>
      <c r="M487" s="202"/>
    </row>
    <row r="488" spans="1:13" ht="12.75" thickBot="1" x14ac:dyDescent="0.25">
      <c r="A488" s="216" t="s">
        <v>35</v>
      </c>
      <c r="B488" s="237">
        <f>B489+B490+B491+B492</f>
        <v>0</v>
      </c>
      <c r="C488" s="237">
        <f t="shared" ref="C488:E488" si="104">C489+C490+C491+C492</f>
        <v>640</v>
      </c>
      <c r="D488" s="237">
        <f t="shared" si="104"/>
        <v>0</v>
      </c>
      <c r="E488" s="237">
        <f t="shared" si="104"/>
        <v>0</v>
      </c>
      <c r="F488" s="199"/>
      <c r="G488" s="199"/>
      <c r="H488" s="199"/>
      <c r="I488" s="199"/>
      <c r="J488" s="202"/>
      <c r="K488" s="202"/>
      <c r="L488" s="202"/>
      <c r="M488" s="202"/>
    </row>
    <row r="489" spans="1:13" ht="12.75" thickBot="1" x14ac:dyDescent="0.25">
      <c r="A489" s="217" t="s">
        <v>47</v>
      </c>
      <c r="B489" s="237"/>
      <c r="C489" s="237"/>
      <c r="D489" s="237"/>
      <c r="E489" s="237"/>
      <c r="F489" s="199"/>
      <c r="G489" s="199"/>
      <c r="H489" s="199"/>
      <c r="I489" s="199"/>
      <c r="J489" s="202"/>
      <c r="K489" s="202"/>
      <c r="L489" s="202"/>
      <c r="M489" s="202"/>
    </row>
    <row r="490" spans="1:13" ht="12.75" thickBot="1" x14ac:dyDescent="0.25">
      <c r="A490" s="217" t="s">
        <v>86</v>
      </c>
      <c r="B490" s="237"/>
      <c r="C490" s="237"/>
      <c r="D490" s="237"/>
      <c r="E490" s="237"/>
      <c r="F490" s="199"/>
      <c r="G490" s="199"/>
      <c r="H490" s="199"/>
      <c r="I490" s="199"/>
      <c r="J490" s="202"/>
      <c r="K490" s="202"/>
      <c r="L490" s="202"/>
      <c r="M490" s="202"/>
    </row>
    <row r="491" spans="1:13" ht="12.75" thickBot="1" x14ac:dyDescent="0.25">
      <c r="A491" s="217" t="s">
        <v>87</v>
      </c>
      <c r="B491" s="237"/>
      <c r="C491" s="237"/>
      <c r="D491" s="237"/>
      <c r="E491" s="237"/>
      <c r="F491" s="199"/>
      <c r="G491" s="199"/>
      <c r="H491" s="199"/>
      <c r="I491" s="199"/>
      <c r="J491" s="202"/>
      <c r="K491" s="202"/>
      <c r="L491" s="202"/>
      <c r="M491" s="202"/>
    </row>
    <row r="492" spans="1:13" ht="12.75" thickBot="1" x14ac:dyDescent="0.25">
      <c r="A492" s="217" t="s">
        <v>88</v>
      </c>
      <c r="B492" s="237"/>
      <c r="C492" s="237">
        <v>640</v>
      </c>
      <c r="D492" s="237"/>
      <c r="E492" s="237"/>
      <c r="F492" s="199"/>
      <c r="G492" s="199"/>
      <c r="H492" s="199"/>
      <c r="I492" s="199"/>
      <c r="J492" s="202"/>
      <c r="K492" s="202"/>
      <c r="L492" s="202"/>
      <c r="M492" s="202"/>
    </row>
    <row r="493" spans="1:13" ht="12.75" thickBot="1" x14ac:dyDescent="0.25">
      <c r="A493" s="223" t="s">
        <v>53</v>
      </c>
      <c r="B493" s="237">
        <f>B483+B488</f>
        <v>0</v>
      </c>
      <c r="C493" s="237">
        <f>C483+C488</f>
        <v>640</v>
      </c>
      <c r="D493" s="237">
        <f>D483+D488</f>
        <v>0</v>
      </c>
      <c r="E493" s="237">
        <f>E483+E488</f>
        <v>0</v>
      </c>
      <c r="F493" s="199"/>
      <c r="G493" s="199"/>
      <c r="H493" s="199"/>
      <c r="I493" s="199"/>
      <c r="J493" s="202"/>
      <c r="K493" s="202"/>
      <c r="L493" s="202"/>
      <c r="M493" s="202"/>
    </row>
    <row r="494" spans="1:13" ht="36.75" thickBot="1" x14ac:dyDescent="0.25">
      <c r="A494" s="210" t="s">
        <v>39</v>
      </c>
      <c r="B494" s="225">
        <f>+B34+B145+B222+B248+B327+B403+B352+B377+B182+B435+B475+B276+B302</f>
        <v>553491</v>
      </c>
      <c r="C494" s="225">
        <f>+C34+C145+C222+C248+C327+C403+C352+C377+C182+C435+C475+C276+C302+C71+C108</f>
        <v>567500</v>
      </c>
      <c r="D494" s="225">
        <f>+D34+D145+D222+D248+D327+D403+D352+D377+D182+D435+D475+D276+D302</f>
        <v>557500</v>
      </c>
      <c r="E494" s="225">
        <f>+E34+E145+E222+E248+E327+E403+E352+E377+E182+E435+E475+E276+E302</f>
        <v>558000</v>
      </c>
      <c r="F494" s="199"/>
      <c r="G494" s="199"/>
      <c r="H494" s="199"/>
      <c r="I494" s="203"/>
      <c r="J494" s="202"/>
      <c r="K494" s="202"/>
      <c r="L494" s="202"/>
      <c r="M494" s="202"/>
    </row>
    <row r="495" spans="1:13" ht="36.75" thickBot="1" x14ac:dyDescent="0.25">
      <c r="A495" s="210" t="s">
        <v>40</v>
      </c>
      <c r="B495" s="225">
        <f>+B496+B499+B502+B505+B508+B511+B514+B517+B522</f>
        <v>553491</v>
      </c>
      <c r="C495" s="225">
        <f t="shared" ref="C495:E495" si="105">+C496+C499+C502+C505+C508+C511+C514+C517+C522</f>
        <v>567500</v>
      </c>
      <c r="D495" s="225">
        <f t="shared" si="105"/>
        <v>557500</v>
      </c>
      <c r="E495" s="225">
        <f t="shared" si="105"/>
        <v>558000</v>
      </c>
      <c r="F495" s="199"/>
      <c r="G495" s="199"/>
      <c r="H495" s="199"/>
      <c r="I495" s="199"/>
      <c r="J495" s="202"/>
      <c r="K495" s="202"/>
      <c r="L495" s="202"/>
      <c r="M495" s="202"/>
    </row>
    <row r="496" spans="1:13" ht="12.75" thickBot="1" x14ac:dyDescent="0.25">
      <c r="A496" s="216" t="s">
        <v>0</v>
      </c>
      <c r="B496" s="225">
        <f>B497+B498</f>
        <v>252180</v>
      </c>
      <c r="C496" s="225">
        <f t="shared" ref="C496:E496" si="106">C497+C498</f>
        <v>256239</v>
      </c>
      <c r="D496" s="225">
        <f t="shared" si="106"/>
        <v>256239</v>
      </c>
      <c r="E496" s="225">
        <f t="shared" si="106"/>
        <v>256239</v>
      </c>
      <c r="F496" s="199"/>
      <c r="G496" s="199"/>
      <c r="H496" s="199"/>
      <c r="I496" s="199"/>
      <c r="J496" s="202"/>
      <c r="K496" s="202"/>
      <c r="L496" s="202"/>
      <c r="M496" s="202"/>
    </row>
    <row r="497" spans="1:13" ht="12.75" thickBot="1" x14ac:dyDescent="0.25">
      <c r="A497" s="217" t="s">
        <v>47</v>
      </c>
      <c r="B497" s="237">
        <f>B43+B154+B191+B444</f>
        <v>252180</v>
      </c>
      <c r="C497" s="237">
        <f t="shared" ref="C497:E498" si="107">C43+C154+C191+C444</f>
        <v>256239</v>
      </c>
      <c r="D497" s="237">
        <f t="shared" si="107"/>
        <v>256239</v>
      </c>
      <c r="E497" s="237">
        <f t="shared" si="107"/>
        <v>256239</v>
      </c>
      <c r="F497" s="199"/>
      <c r="G497" s="199"/>
      <c r="H497" s="199"/>
      <c r="I497" s="199"/>
      <c r="J497" s="202"/>
      <c r="K497" s="202"/>
      <c r="L497" s="202"/>
      <c r="M497" s="202"/>
    </row>
    <row r="498" spans="1:13" ht="12.75" thickBot="1" x14ac:dyDescent="0.25">
      <c r="A498" s="217" t="s">
        <v>90</v>
      </c>
      <c r="B498" s="237">
        <f>B44+B155+B192+B445</f>
        <v>0</v>
      </c>
      <c r="C498" s="237">
        <f t="shared" si="107"/>
        <v>0</v>
      </c>
      <c r="D498" s="237">
        <f t="shared" si="107"/>
        <v>0</v>
      </c>
      <c r="E498" s="237">
        <f t="shared" si="107"/>
        <v>0</v>
      </c>
      <c r="F498" s="199"/>
      <c r="G498" s="199"/>
      <c r="H498" s="199"/>
      <c r="I498" s="199"/>
      <c r="J498" s="202"/>
      <c r="K498" s="202"/>
      <c r="L498" s="202"/>
      <c r="M498" s="202"/>
    </row>
    <row r="499" spans="1:13" ht="24.75" thickBot="1" x14ac:dyDescent="0.25">
      <c r="A499" s="216" t="s">
        <v>28</v>
      </c>
      <c r="B499" s="225">
        <f>B500+B501</f>
        <v>42542</v>
      </c>
      <c r="C499" s="225">
        <f t="shared" ref="C499:E499" si="108">C500+C501</f>
        <v>42685</v>
      </c>
      <c r="D499" s="225">
        <f t="shared" si="108"/>
        <v>42685</v>
      </c>
      <c r="E499" s="225">
        <f t="shared" si="108"/>
        <v>42685</v>
      </c>
      <c r="F499" s="199"/>
      <c r="G499" s="199"/>
      <c r="H499" s="199"/>
      <c r="I499" s="199"/>
      <c r="J499" s="202"/>
      <c r="K499" s="202"/>
      <c r="L499" s="202"/>
      <c r="M499" s="202"/>
    </row>
    <row r="500" spans="1:13" ht="12.75" thickBot="1" x14ac:dyDescent="0.25">
      <c r="A500" s="217" t="s">
        <v>47</v>
      </c>
      <c r="B500" s="70">
        <f>B46+B157+B194+B447</f>
        <v>42542</v>
      </c>
      <c r="C500" s="70">
        <f t="shared" ref="C500:E501" si="109">C46+C157+C194+C447</f>
        <v>42685</v>
      </c>
      <c r="D500" s="70">
        <f t="shared" si="109"/>
        <v>42685</v>
      </c>
      <c r="E500" s="70">
        <f t="shared" si="109"/>
        <v>42685</v>
      </c>
      <c r="F500" s="199"/>
      <c r="G500" s="199"/>
      <c r="H500" s="199"/>
      <c r="I500" s="199"/>
      <c r="J500" s="202"/>
      <c r="K500" s="202"/>
      <c r="L500" s="202"/>
      <c r="M500" s="202"/>
    </row>
    <row r="501" spans="1:13" ht="12.75" thickBot="1" x14ac:dyDescent="0.25">
      <c r="A501" s="217" t="s">
        <v>90</v>
      </c>
      <c r="B501" s="70">
        <f>B47+B158+B195+B448</f>
        <v>0</v>
      </c>
      <c r="C501" s="70">
        <f t="shared" si="109"/>
        <v>0</v>
      </c>
      <c r="D501" s="70">
        <f t="shared" si="109"/>
        <v>0</v>
      </c>
      <c r="E501" s="70">
        <f t="shared" si="109"/>
        <v>0</v>
      </c>
      <c r="F501" s="199"/>
      <c r="G501" s="199"/>
      <c r="H501" s="199"/>
      <c r="I501" s="199"/>
      <c r="J501" s="202"/>
      <c r="K501" s="202"/>
      <c r="L501" s="202"/>
      <c r="M501" s="202"/>
    </row>
    <row r="502" spans="1:13" ht="12.75" thickBot="1" x14ac:dyDescent="0.25">
      <c r="A502" s="216" t="s">
        <v>1</v>
      </c>
      <c r="B502" s="225">
        <f>B503+B504</f>
        <v>180855.23699999999</v>
      </c>
      <c r="C502" s="225">
        <f t="shared" ref="C502:E502" si="110">C503+C504</f>
        <v>190917.25</v>
      </c>
      <c r="D502" s="225">
        <f t="shared" si="110"/>
        <v>195917.25</v>
      </c>
      <c r="E502" s="225">
        <f t="shared" si="110"/>
        <v>191417.25</v>
      </c>
      <c r="F502" s="199"/>
      <c r="G502" s="199"/>
      <c r="H502" s="199"/>
      <c r="I502" s="199"/>
      <c r="J502" s="202"/>
      <c r="K502" s="202"/>
      <c r="L502" s="202"/>
      <c r="M502" s="202"/>
    </row>
    <row r="503" spans="1:13" ht="12.75" thickBot="1" x14ac:dyDescent="0.25">
      <c r="A503" s="217" t="s">
        <v>47</v>
      </c>
      <c r="B503" s="237">
        <f>B49+B160+B197+B450</f>
        <v>138355.23699999999</v>
      </c>
      <c r="C503" s="237">
        <f t="shared" ref="C503:E504" si="111">C49+C160+C197+C450</f>
        <v>140217.25</v>
      </c>
      <c r="D503" s="237">
        <f t="shared" si="111"/>
        <v>144917.25</v>
      </c>
      <c r="E503" s="237">
        <f t="shared" si="111"/>
        <v>140417.25</v>
      </c>
      <c r="F503" s="199"/>
      <c r="G503" s="199"/>
      <c r="H503" s="199"/>
      <c r="I503" s="199"/>
      <c r="J503" s="202"/>
      <c r="K503" s="202"/>
      <c r="L503" s="202"/>
      <c r="M503" s="202"/>
    </row>
    <row r="504" spans="1:13" ht="12.75" thickBot="1" x14ac:dyDescent="0.25">
      <c r="A504" s="217" t="s">
        <v>90</v>
      </c>
      <c r="B504" s="237">
        <f>B50+B161+B198+B451</f>
        <v>42500</v>
      </c>
      <c r="C504" s="237">
        <f t="shared" si="111"/>
        <v>50700</v>
      </c>
      <c r="D504" s="237">
        <f t="shared" si="111"/>
        <v>51000</v>
      </c>
      <c r="E504" s="237">
        <f t="shared" si="111"/>
        <v>51000</v>
      </c>
      <c r="F504" s="199"/>
      <c r="G504" s="199"/>
      <c r="H504" s="199"/>
      <c r="I504" s="199"/>
      <c r="J504" s="202"/>
      <c r="K504" s="202"/>
      <c r="L504" s="202"/>
      <c r="M504" s="202"/>
    </row>
    <row r="505" spans="1:13" ht="12.75" thickBot="1" x14ac:dyDescent="0.25">
      <c r="A505" s="216" t="s">
        <v>2</v>
      </c>
      <c r="B505" s="225">
        <f>B506+B507</f>
        <v>0</v>
      </c>
      <c r="C505" s="225">
        <f t="shared" ref="C505:E505" si="112">C506+C507</f>
        <v>0</v>
      </c>
      <c r="D505" s="225">
        <f t="shared" si="112"/>
        <v>0</v>
      </c>
      <c r="E505" s="225">
        <f t="shared" si="112"/>
        <v>0</v>
      </c>
      <c r="F505" s="199"/>
      <c r="G505" s="199"/>
      <c r="H505" s="199"/>
      <c r="I505" s="199"/>
      <c r="J505" s="202"/>
      <c r="K505" s="202"/>
      <c r="L505" s="202"/>
      <c r="M505" s="202"/>
    </row>
    <row r="506" spans="1:13" ht="12.75" thickBot="1" x14ac:dyDescent="0.25">
      <c r="A506" s="217" t="s">
        <v>47</v>
      </c>
      <c r="B506" s="70">
        <f>B52+B163+B200+B453</f>
        <v>0</v>
      </c>
      <c r="C506" s="70">
        <f t="shared" ref="C506:E507" si="113">C52+C163+C200+C453</f>
        <v>0</v>
      </c>
      <c r="D506" s="70">
        <f t="shared" si="113"/>
        <v>0</v>
      </c>
      <c r="E506" s="70">
        <f t="shared" si="113"/>
        <v>0</v>
      </c>
      <c r="F506" s="199"/>
      <c r="G506" s="199"/>
      <c r="H506" s="199"/>
      <c r="I506" s="199"/>
      <c r="J506" s="202"/>
      <c r="K506" s="202"/>
      <c r="L506" s="202"/>
      <c r="M506" s="202"/>
    </row>
    <row r="507" spans="1:13" ht="12.75" thickBot="1" x14ac:dyDescent="0.25">
      <c r="A507" s="217" t="s">
        <v>90</v>
      </c>
      <c r="B507" s="70">
        <f>B53+B164+B201+B454</f>
        <v>0</v>
      </c>
      <c r="C507" s="70">
        <f t="shared" si="113"/>
        <v>0</v>
      </c>
      <c r="D507" s="70">
        <f t="shared" si="113"/>
        <v>0</v>
      </c>
      <c r="E507" s="70">
        <f t="shared" si="113"/>
        <v>0</v>
      </c>
      <c r="F507" s="199"/>
      <c r="G507" s="199"/>
      <c r="H507" s="199"/>
      <c r="I507" s="199"/>
      <c r="J507" s="202"/>
      <c r="K507" s="202"/>
      <c r="L507" s="202"/>
      <c r="M507" s="202"/>
    </row>
    <row r="508" spans="1:13" ht="12.75" thickBot="1" x14ac:dyDescent="0.25">
      <c r="A508" s="216" t="s">
        <v>24</v>
      </c>
      <c r="B508" s="225">
        <f>B509+B510</f>
        <v>40532.6</v>
      </c>
      <c r="C508" s="225">
        <f t="shared" ref="C508:E508" si="114">C509+C510</f>
        <v>69700</v>
      </c>
      <c r="D508" s="225">
        <f t="shared" si="114"/>
        <v>54700</v>
      </c>
      <c r="E508" s="225">
        <f t="shared" si="114"/>
        <v>59700</v>
      </c>
      <c r="F508" s="199"/>
      <c r="G508" s="199"/>
      <c r="H508" s="199"/>
      <c r="I508" s="199"/>
      <c r="J508" s="202"/>
      <c r="K508" s="202"/>
      <c r="L508" s="202"/>
      <c r="M508" s="202"/>
    </row>
    <row r="509" spans="1:13" ht="12.75" thickBot="1" x14ac:dyDescent="0.25">
      <c r="A509" s="217" t="s">
        <v>47</v>
      </c>
      <c r="B509" s="70">
        <f>B456+B129+B92+B203+B166+B55</f>
        <v>40532.6</v>
      </c>
      <c r="C509" s="70">
        <f t="shared" ref="C509:E509" si="115">C456+C129+C92+C203+C166+C55</f>
        <v>69700</v>
      </c>
      <c r="D509" s="70">
        <f t="shared" si="115"/>
        <v>54700</v>
      </c>
      <c r="E509" s="70">
        <f t="shared" si="115"/>
        <v>59700</v>
      </c>
      <c r="F509" s="199"/>
      <c r="G509" s="199"/>
      <c r="H509" s="199"/>
      <c r="I509" s="199"/>
      <c r="J509" s="202"/>
      <c r="K509" s="202"/>
      <c r="L509" s="202"/>
      <c r="M509" s="202"/>
    </row>
    <row r="510" spans="1:13" ht="12.75" thickBot="1" x14ac:dyDescent="0.25">
      <c r="A510" s="217" t="s">
        <v>90</v>
      </c>
      <c r="B510" s="237">
        <f>B56+B167</f>
        <v>0</v>
      </c>
      <c r="C510" s="237">
        <f t="shared" ref="C510:E510" si="116">C56+C167</f>
        <v>0</v>
      </c>
      <c r="D510" s="237">
        <f t="shared" si="116"/>
        <v>0</v>
      </c>
      <c r="E510" s="237">
        <f t="shared" si="116"/>
        <v>0</v>
      </c>
      <c r="F510" s="199"/>
      <c r="G510" s="199"/>
      <c r="H510" s="199"/>
      <c r="I510" s="199"/>
      <c r="J510" s="202"/>
      <c r="K510" s="202"/>
      <c r="L510" s="202"/>
      <c r="M510" s="202"/>
    </row>
    <row r="511" spans="1:13" ht="12.75" thickBot="1" x14ac:dyDescent="0.25">
      <c r="A511" s="216" t="s">
        <v>25</v>
      </c>
      <c r="B511" s="225">
        <f>B512+B513</f>
        <v>464</v>
      </c>
      <c r="C511" s="225">
        <f t="shared" ref="C511:E511" si="117">C512+C513</f>
        <v>458.75</v>
      </c>
      <c r="D511" s="225">
        <f t="shared" si="117"/>
        <v>458.75</v>
      </c>
      <c r="E511" s="225">
        <f t="shared" si="117"/>
        <v>458.75</v>
      </c>
      <c r="F511" s="199"/>
      <c r="G511" s="199"/>
      <c r="H511" s="199"/>
      <c r="I511" s="199"/>
      <c r="J511" s="202"/>
      <c r="K511" s="202"/>
      <c r="L511" s="202"/>
      <c r="M511" s="202"/>
    </row>
    <row r="512" spans="1:13" ht="12.75" thickBot="1" x14ac:dyDescent="0.25">
      <c r="A512" s="217" t="s">
        <v>47</v>
      </c>
      <c r="B512" s="70">
        <f>B58+B169+B206+B459</f>
        <v>464</v>
      </c>
      <c r="C512" s="70">
        <f t="shared" ref="C512:E512" si="118">C58+C169+C206+C459</f>
        <v>458.75</v>
      </c>
      <c r="D512" s="70">
        <f t="shared" si="118"/>
        <v>458.75</v>
      </c>
      <c r="E512" s="70">
        <f t="shared" si="118"/>
        <v>458.75</v>
      </c>
      <c r="F512" s="199"/>
      <c r="G512" s="199"/>
      <c r="H512" s="199"/>
      <c r="I512" s="199"/>
      <c r="J512" s="202"/>
      <c r="K512" s="202"/>
      <c r="L512" s="202"/>
      <c r="M512" s="202"/>
    </row>
    <row r="513" spans="1:13" ht="12.75" thickBot="1" x14ac:dyDescent="0.25">
      <c r="A513" s="217" t="s">
        <v>90</v>
      </c>
      <c r="B513" s="237">
        <f>B59+B170</f>
        <v>0</v>
      </c>
      <c r="C513" s="237">
        <f t="shared" ref="C513:E513" si="119">C59+C170</f>
        <v>0</v>
      </c>
      <c r="D513" s="237">
        <f t="shared" si="119"/>
        <v>0</v>
      </c>
      <c r="E513" s="237">
        <f t="shared" si="119"/>
        <v>0</v>
      </c>
      <c r="F513" s="199"/>
      <c r="G513" s="199"/>
      <c r="H513" s="199"/>
      <c r="I513" s="199"/>
      <c r="J513" s="202"/>
      <c r="K513" s="202"/>
      <c r="L513" s="202"/>
      <c r="M513" s="202"/>
    </row>
    <row r="514" spans="1:13" ht="24.75" thickBot="1" x14ac:dyDescent="0.25">
      <c r="A514" s="216" t="s">
        <v>3</v>
      </c>
      <c r="B514" s="225">
        <f>B515+B516</f>
        <v>1917.163</v>
      </c>
      <c r="C514" s="225">
        <f t="shared" ref="C514:E514" si="120">C515+C516</f>
        <v>0</v>
      </c>
      <c r="D514" s="225">
        <f t="shared" si="120"/>
        <v>0</v>
      </c>
      <c r="E514" s="225">
        <f t="shared" si="120"/>
        <v>0</v>
      </c>
      <c r="F514" s="199"/>
      <c r="G514" s="199"/>
      <c r="H514" s="199"/>
      <c r="I514" s="199"/>
      <c r="J514" s="202"/>
      <c r="K514" s="202"/>
      <c r="L514" s="202"/>
      <c r="M514" s="202"/>
    </row>
    <row r="515" spans="1:13" ht="12.75" thickBot="1" x14ac:dyDescent="0.25">
      <c r="A515" s="217" t="s">
        <v>47</v>
      </c>
      <c r="B515" s="70">
        <f>B61+B172+B209+B462</f>
        <v>1917.163</v>
      </c>
      <c r="C515" s="70">
        <f t="shared" ref="C515:E515" si="121">C61+C172+C209+C462</f>
        <v>0</v>
      </c>
      <c r="D515" s="70">
        <f t="shared" si="121"/>
        <v>0</v>
      </c>
      <c r="E515" s="70">
        <f t="shared" si="121"/>
        <v>0</v>
      </c>
      <c r="F515" s="199"/>
      <c r="G515" s="199"/>
      <c r="H515" s="199"/>
      <c r="I515" s="199"/>
      <c r="J515" s="202"/>
      <c r="K515" s="202"/>
      <c r="L515" s="202"/>
      <c r="M515" s="202"/>
    </row>
    <row r="516" spans="1:13" ht="12.75" thickBot="1" x14ac:dyDescent="0.25">
      <c r="A516" s="217" t="s">
        <v>90</v>
      </c>
      <c r="B516" s="70">
        <f>B62+B173</f>
        <v>0</v>
      </c>
      <c r="C516" s="70">
        <f t="shared" ref="C516:E516" si="122">C62+C173</f>
        <v>0</v>
      </c>
      <c r="D516" s="70">
        <f t="shared" si="122"/>
        <v>0</v>
      </c>
      <c r="E516" s="70">
        <f t="shared" si="122"/>
        <v>0</v>
      </c>
      <c r="F516" s="199"/>
      <c r="G516" s="199"/>
      <c r="H516" s="199"/>
      <c r="I516" s="199"/>
      <c r="J516" s="202"/>
      <c r="K516" s="202"/>
      <c r="L516" s="202"/>
      <c r="M516" s="202"/>
    </row>
    <row r="517" spans="1:13" ht="12.75" thickBot="1" x14ac:dyDescent="0.25">
      <c r="A517" s="216" t="s">
        <v>19</v>
      </c>
      <c r="B517" s="225">
        <f>B518+B519+B520+B521</f>
        <v>5000</v>
      </c>
      <c r="C517" s="225">
        <f t="shared" ref="C517:E517" si="123">C518+C519+C520+C521</f>
        <v>0</v>
      </c>
      <c r="D517" s="225">
        <f t="shared" si="123"/>
        <v>0</v>
      </c>
      <c r="E517" s="225">
        <f t="shared" si="123"/>
        <v>0</v>
      </c>
      <c r="F517" s="199"/>
      <c r="G517" s="199"/>
      <c r="H517" s="199"/>
      <c r="I517" s="199"/>
      <c r="J517" s="202"/>
      <c r="K517" s="202"/>
      <c r="L517" s="202"/>
      <c r="M517" s="202"/>
    </row>
    <row r="518" spans="1:13" ht="12.75" thickBot="1" x14ac:dyDescent="0.25">
      <c r="A518" s="217" t="s">
        <v>47</v>
      </c>
      <c r="B518" s="70">
        <f>+B231+B257+B311+B336+B412+B361+B386+B484+B285</f>
        <v>5000</v>
      </c>
      <c r="C518" s="70">
        <f t="shared" ref="C518:E521" si="124">+C231+C257+C311+C336+C412+C361+C386+C484+C285</f>
        <v>0</v>
      </c>
      <c r="D518" s="70">
        <f t="shared" si="124"/>
        <v>0</v>
      </c>
      <c r="E518" s="70">
        <f t="shared" si="124"/>
        <v>0</v>
      </c>
      <c r="F518" s="199"/>
      <c r="G518" s="199"/>
      <c r="H518" s="199"/>
      <c r="I518" s="199"/>
      <c r="J518" s="202"/>
      <c r="K518" s="202"/>
      <c r="L518" s="202"/>
      <c r="M518" s="202"/>
    </row>
    <row r="519" spans="1:13" ht="12.75" thickBot="1" x14ac:dyDescent="0.25">
      <c r="A519" s="217" t="s">
        <v>91</v>
      </c>
      <c r="B519" s="70">
        <f>+B232+B258+B312+B337+B413+B362+B387+B485+B286</f>
        <v>0</v>
      </c>
      <c r="C519" s="70">
        <f t="shared" si="124"/>
        <v>0</v>
      </c>
      <c r="D519" s="70">
        <f t="shared" si="124"/>
        <v>0</v>
      </c>
      <c r="E519" s="70">
        <f t="shared" si="124"/>
        <v>0</v>
      </c>
      <c r="F519" s="199"/>
      <c r="G519" s="199"/>
      <c r="H519" s="199"/>
      <c r="I519" s="199"/>
      <c r="J519" s="202"/>
      <c r="K519" s="202"/>
      <c r="L519" s="202"/>
      <c r="M519" s="202"/>
    </row>
    <row r="520" spans="1:13" ht="12.75" thickBot="1" x14ac:dyDescent="0.25">
      <c r="A520" s="217" t="s">
        <v>87</v>
      </c>
      <c r="B520" s="70">
        <f>+B233+B259+B313+B338+B414+B363+B388+B486+B287</f>
        <v>0</v>
      </c>
      <c r="C520" s="70">
        <f t="shared" si="124"/>
        <v>0</v>
      </c>
      <c r="D520" s="70">
        <f t="shared" si="124"/>
        <v>0</v>
      </c>
      <c r="E520" s="70">
        <f t="shared" si="124"/>
        <v>0</v>
      </c>
      <c r="F520" s="199"/>
      <c r="G520" s="199"/>
      <c r="H520" s="199"/>
      <c r="I520" s="199"/>
      <c r="J520" s="202"/>
      <c r="K520" s="202"/>
      <c r="L520" s="202"/>
      <c r="M520" s="202"/>
    </row>
    <row r="521" spans="1:13" ht="12.75" thickBot="1" x14ac:dyDescent="0.25">
      <c r="A521" s="217" t="s">
        <v>88</v>
      </c>
      <c r="B521" s="70">
        <f>+B234+B260+B314+B339+B415+B364+B389+B487+B288</f>
        <v>0</v>
      </c>
      <c r="C521" s="70">
        <f t="shared" si="124"/>
        <v>0</v>
      </c>
      <c r="D521" s="70">
        <f t="shared" si="124"/>
        <v>0</v>
      </c>
      <c r="E521" s="70">
        <f t="shared" si="124"/>
        <v>0</v>
      </c>
      <c r="F521" s="199"/>
      <c r="G521" s="199"/>
      <c r="H521" s="199"/>
      <c r="I521" s="199"/>
      <c r="J521" s="202"/>
      <c r="K521" s="202"/>
      <c r="L521" s="202"/>
      <c r="M521" s="202"/>
    </row>
    <row r="522" spans="1:13" ht="12.75" thickBot="1" x14ac:dyDescent="0.25">
      <c r="A522" s="216" t="s">
        <v>20</v>
      </c>
      <c r="B522" s="225">
        <f>+B523+B524+B525+B526</f>
        <v>30000</v>
      </c>
      <c r="C522" s="225">
        <f t="shared" ref="C522:E522" si="125">+C523+C524+C525+C526</f>
        <v>7500</v>
      </c>
      <c r="D522" s="225">
        <f t="shared" si="125"/>
        <v>7500</v>
      </c>
      <c r="E522" s="225">
        <f t="shared" si="125"/>
        <v>7500</v>
      </c>
      <c r="F522" s="199"/>
      <c r="G522" s="199"/>
      <c r="H522" s="199"/>
      <c r="I522" s="199"/>
      <c r="J522" s="202"/>
      <c r="K522" s="202"/>
      <c r="L522" s="202"/>
      <c r="M522" s="202"/>
    </row>
    <row r="523" spans="1:13" ht="12.75" thickBot="1" x14ac:dyDescent="0.25">
      <c r="A523" s="217" t="s">
        <v>47</v>
      </c>
      <c r="B523" s="70">
        <f>+B236+B262+B316+B341+B417+B366+B391+B489+B290</f>
        <v>30000</v>
      </c>
      <c r="C523" s="70">
        <f t="shared" ref="C523:E526" si="126">+C236+C262+C316+C341+C417+C366+C391+C489+C290</f>
        <v>6460</v>
      </c>
      <c r="D523" s="70">
        <f t="shared" si="126"/>
        <v>7500</v>
      </c>
      <c r="E523" s="70">
        <f t="shared" si="126"/>
        <v>7500</v>
      </c>
      <c r="F523" s="199"/>
      <c r="G523" s="199"/>
      <c r="H523" s="199"/>
      <c r="I523" s="199"/>
      <c r="J523" s="202"/>
      <c r="K523" s="202"/>
      <c r="L523" s="202"/>
      <c r="M523" s="202"/>
    </row>
    <row r="524" spans="1:13" ht="12.75" thickBot="1" x14ac:dyDescent="0.25">
      <c r="A524" s="217" t="s">
        <v>91</v>
      </c>
      <c r="B524" s="70">
        <f>+B237+B263+B317+B342+B418+B367+B392+B490+B291</f>
        <v>0</v>
      </c>
      <c r="C524" s="70">
        <f t="shared" si="126"/>
        <v>0</v>
      </c>
      <c r="D524" s="70">
        <f t="shared" si="126"/>
        <v>0</v>
      </c>
      <c r="E524" s="70">
        <f t="shared" si="126"/>
        <v>0</v>
      </c>
      <c r="F524" s="199"/>
      <c r="G524" s="199"/>
      <c r="H524" s="199"/>
      <c r="I524" s="199"/>
      <c r="J524" s="202"/>
      <c r="K524" s="202"/>
      <c r="L524" s="202"/>
      <c r="M524" s="202"/>
    </row>
    <row r="525" spans="1:13" ht="12.75" thickBot="1" x14ac:dyDescent="0.25">
      <c r="A525" s="217" t="s">
        <v>87</v>
      </c>
      <c r="B525" s="70">
        <f>+B238+B264+B318+B343+B419+B368+B393+B491+B292</f>
        <v>0</v>
      </c>
      <c r="C525" s="70">
        <f t="shared" si="126"/>
        <v>0</v>
      </c>
      <c r="D525" s="70">
        <f t="shared" si="126"/>
        <v>0</v>
      </c>
      <c r="E525" s="70">
        <f t="shared" si="126"/>
        <v>0</v>
      </c>
      <c r="F525" s="199"/>
      <c r="G525" s="199"/>
      <c r="H525" s="199"/>
      <c r="I525" s="199"/>
      <c r="J525" s="202"/>
      <c r="K525" s="202"/>
      <c r="L525" s="202"/>
      <c r="M525" s="202"/>
    </row>
    <row r="526" spans="1:13" ht="12.75" thickBot="1" x14ac:dyDescent="0.25">
      <c r="A526" s="217" t="s">
        <v>88</v>
      </c>
      <c r="B526" s="70">
        <f>+B239+B265+B319+B344+B420+B369+B394+B492+B293</f>
        <v>0</v>
      </c>
      <c r="C526" s="70">
        <f t="shared" si="126"/>
        <v>1040</v>
      </c>
      <c r="D526" s="70">
        <f t="shared" si="126"/>
        <v>0</v>
      </c>
      <c r="E526" s="70">
        <f t="shared" si="126"/>
        <v>0</v>
      </c>
      <c r="F526" s="199"/>
      <c r="G526" s="199"/>
      <c r="H526" s="199"/>
      <c r="I526" s="199"/>
      <c r="J526" s="202"/>
      <c r="K526" s="202"/>
      <c r="L526" s="202"/>
      <c r="M526" s="202"/>
    </row>
    <row r="527" spans="1:13" ht="12.75" thickBot="1" x14ac:dyDescent="0.25">
      <c r="A527" s="224" t="s">
        <v>31</v>
      </c>
      <c r="B527" s="247">
        <f>IF(B495-B494=0,0,"Error")</f>
        <v>0</v>
      </c>
      <c r="C527" s="247">
        <f t="shared" ref="C527:E527" si="127">IF(C495-C494=0,0,"Error")</f>
        <v>0</v>
      </c>
      <c r="D527" s="247">
        <f t="shared" si="127"/>
        <v>0</v>
      </c>
      <c r="E527" s="247">
        <f t="shared" si="127"/>
        <v>0</v>
      </c>
      <c r="F527" s="199"/>
      <c r="G527" s="199"/>
      <c r="H527" s="199"/>
      <c r="I527" s="199"/>
      <c r="J527" s="204"/>
      <c r="K527" s="204"/>
      <c r="L527" s="204"/>
      <c r="M527" s="204"/>
    </row>
  </sheetData>
  <mergeCells count="117">
    <mergeCell ref="A9:E9"/>
    <mergeCell ref="A10:E12"/>
    <mergeCell ref="B13:E13"/>
    <mergeCell ref="A14:A15"/>
    <mergeCell ref="B20:E20"/>
    <mergeCell ref="A21:E21"/>
    <mergeCell ref="A3:E3"/>
    <mergeCell ref="A1:E1"/>
    <mergeCell ref="B6:E6"/>
    <mergeCell ref="B7:E7"/>
    <mergeCell ref="B8:E8"/>
    <mergeCell ref="A39:E39"/>
    <mergeCell ref="A40:A41"/>
    <mergeCell ref="B65:E65"/>
    <mergeCell ref="B66:E66"/>
    <mergeCell ref="B67:E67"/>
    <mergeCell ref="A68:A69"/>
    <mergeCell ref="A26:E26"/>
    <mergeCell ref="A27:E27"/>
    <mergeCell ref="B28:E28"/>
    <mergeCell ref="B29:E29"/>
    <mergeCell ref="B30:E30"/>
    <mergeCell ref="A31:A32"/>
    <mergeCell ref="A113:E113"/>
    <mergeCell ref="A114:A115"/>
    <mergeCell ref="B139:E139"/>
    <mergeCell ref="B140:E140"/>
    <mergeCell ref="B141:E141"/>
    <mergeCell ref="A142:A143"/>
    <mergeCell ref="A76:E76"/>
    <mergeCell ref="A77:A78"/>
    <mergeCell ref="B102:E102"/>
    <mergeCell ref="B103:E103"/>
    <mergeCell ref="B104:E104"/>
    <mergeCell ref="A105:A106"/>
    <mergeCell ref="A187:E187"/>
    <mergeCell ref="A188:A189"/>
    <mergeCell ref="A213:E213"/>
    <mergeCell ref="A214:E214"/>
    <mergeCell ref="B215:E215"/>
    <mergeCell ref="D216:E216"/>
    <mergeCell ref="A150:E150"/>
    <mergeCell ref="A151:A152"/>
    <mergeCell ref="B176:E176"/>
    <mergeCell ref="B177:E177"/>
    <mergeCell ref="B178:E178"/>
    <mergeCell ref="A179:A180"/>
    <mergeCell ref="D242:E242"/>
    <mergeCell ref="B243:E243"/>
    <mergeCell ref="B244:E244"/>
    <mergeCell ref="A245:A246"/>
    <mergeCell ref="A253:E253"/>
    <mergeCell ref="A254:A255"/>
    <mergeCell ref="B217:E217"/>
    <mergeCell ref="B218:E218"/>
    <mergeCell ref="A219:A220"/>
    <mergeCell ref="A227:E227"/>
    <mergeCell ref="A228:A229"/>
    <mergeCell ref="B241:E241"/>
    <mergeCell ref="A273:A274"/>
    <mergeCell ref="A281:E281"/>
    <mergeCell ref="A282:A283"/>
    <mergeCell ref="B295:E295"/>
    <mergeCell ref="D296:E296"/>
    <mergeCell ref="B297:E297"/>
    <mergeCell ref="A267:E267"/>
    <mergeCell ref="A268:E268"/>
    <mergeCell ref="B269:E269"/>
    <mergeCell ref="D270:E270"/>
    <mergeCell ref="B271:E271"/>
    <mergeCell ref="B272:E272"/>
    <mergeCell ref="B323:E323"/>
    <mergeCell ref="A324:A325"/>
    <mergeCell ref="A332:E332"/>
    <mergeCell ref="A333:A334"/>
    <mergeCell ref="D346:E346"/>
    <mergeCell ref="B347:E347"/>
    <mergeCell ref="B298:E298"/>
    <mergeCell ref="A299:A300"/>
    <mergeCell ref="A307:E307"/>
    <mergeCell ref="A308:A309"/>
    <mergeCell ref="D321:E321"/>
    <mergeCell ref="B322:E322"/>
    <mergeCell ref="A382:E382"/>
    <mergeCell ref="A383:A384"/>
    <mergeCell ref="B396:E396"/>
    <mergeCell ref="D397:E397"/>
    <mergeCell ref="B348:E348"/>
    <mergeCell ref="A349:A350"/>
    <mergeCell ref="A357:E357"/>
    <mergeCell ref="A358:A359"/>
    <mergeCell ref="D371:E371"/>
    <mergeCell ref="B372:E372"/>
    <mergeCell ref="A2:E2"/>
    <mergeCell ref="B470:E470"/>
    <mergeCell ref="B471:E471"/>
    <mergeCell ref="A480:E480"/>
    <mergeCell ref="A432:A433"/>
    <mergeCell ref="A440:E440"/>
    <mergeCell ref="A441:A442"/>
    <mergeCell ref="A466:E466"/>
    <mergeCell ref="A467:E467"/>
    <mergeCell ref="B468:E468"/>
    <mergeCell ref="A423:E423"/>
    <mergeCell ref="A427:E427"/>
    <mergeCell ref="A428:E428"/>
    <mergeCell ref="B429:E429"/>
    <mergeCell ref="B430:E430"/>
    <mergeCell ref="B431:E431"/>
    <mergeCell ref="B398:E398"/>
    <mergeCell ref="B399:E399"/>
    <mergeCell ref="A400:A401"/>
    <mergeCell ref="A408:E408"/>
    <mergeCell ref="A409:A410"/>
    <mergeCell ref="B422:E422"/>
    <mergeCell ref="B373:E373"/>
    <mergeCell ref="A374:A375"/>
  </mergeCells>
  <pageMargins left="0.17" right="0.38" top="0.53" bottom="0.75" header="0.47" footer="0.3"/>
  <pageSetup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Formati 1 Misioni</vt:lpstr>
      <vt:lpstr>MK PMA</vt:lpstr>
      <vt:lpstr>F.2 Arti</vt:lpstr>
      <vt:lpstr>MK Trashegimia</vt:lpstr>
      <vt:lpstr>'F.2 Arti'!Print_Area</vt:lpstr>
      <vt:lpstr>'MK Trashegimia'!Print_Area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2019-05-27T07:11:08Z</cp:lastPrinted>
  <dcterms:created xsi:type="dcterms:W3CDTF">2018-03-05T12:29:59Z</dcterms:created>
  <dcterms:modified xsi:type="dcterms:W3CDTF">2019-11-18T09:17:50Z</dcterms:modified>
</cp:coreProperties>
</file>